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<sst xmlns="http://schemas.openxmlformats.org/spreadsheetml/2006/main" count="1902" uniqueCount="314">
  <si>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</si>
  <si>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</si>
  <si>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</si>
  <si>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</si>
  <si>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</si>
  <si>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</si>
  <si>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</si>
  <si>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</si>
  <si>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</si>
  <si>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</si>
  <si>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</si>
  <si>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</si>
  <si>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</si>
  <si>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</si>
  <si>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</si>
  <si>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</si>
  <si>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</si>
  <si>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</si>
  <si>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</si>
  <si>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</si>
  <si>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</si>
  <si>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</si>
  <si>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</si>
  <si>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</si>
  <si>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</si>
  <si>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</si>
  <si>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</si>
  <si>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</si>
  <si>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</si>
  <si>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</si>
  <si>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</si>
  <si>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</si>
  <si>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</si>
  <si>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</si>
  <si>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</si>
  <si>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</si>
  <si>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</si>
  <si>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</si>
  <si>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</si>
  <si>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</si>
  <si>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</si>
  <si>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</si>
  <si>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</si>
  <si>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</si>
  <si>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</si>
  <si>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</si>
  <si>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</si>
  <si>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</si>
  <si>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</si>
  <si>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</si>
  <si>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07.05.2021</t>
  </si>
  <si>
    <t>04.05.2021</t>
  </si>
  <si>
    <t>Jigott Snail Lifting Cream Подтягивающий крем для лица с экстрактом слизи улитки, 70 мл</t>
  </si>
  <si>
    <t>Платёж за скидку по бонусам СберСпасибо</t>
  </si>
  <si>
    <t>06.05.2021</t>
  </si>
  <si>
    <t>60919b37f78dba73acaa632f</t>
  </si>
  <si>
    <t>05.05.2021</t>
  </si>
  <si>
    <t>Manuoki трусики L (9-14 кг) 44 шт.</t>
  </si>
  <si>
    <t>Платёж за скидку по баллам Яндекс.Плюса</t>
  </si>
  <si>
    <t>60927ff0792ab15759c385e6</t>
  </si>
  <si>
    <t>Goo.N трусики Ultra M (7-12 кг) 74 шт.</t>
  </si>
  <si>
    <t>609267a2bed21e4eb18716ac</t>
  </si>
  <si>
    <t>Takeshi трусики бамбуковые Kid's L (9-14 кг) 44 шт.</t>
  </si>
  <si>
    <t>60924f6efbacea7076dd5361</t>
  </si>
  <si>
    <t>YokoSun трусики XL (12-20 кг) 38 шт.</t>
  </si>
  <si>
    <t>Платёж за скидку маркетплейса</t>
  </si>
  <si>
    <t>609389ba9066f4649807c5af</t>
  </si>
  <si>
    <t>60924f60792ab12e7bc3857e</t>
  </si>
  <si>
    <t>60938c0cdbdc31924bc6dc78</t>
  </si>
  <si>
    <t>01.05.2021</t>
  </si>
  <si>
    <t>Vivienne Sabo Тушь для ресниц Cabaret Premiere, 04 фиолетовый</t>
  </si>
  <si>
    <t>60938c1a5a3951e70cf3c161</t>
  </si>
  <si>
    <t>Missha BB крем Perfect Cover, SPF 42, 20 мл, оттенок: 23 natural beige</t>
  </si>
  <si>
    <t>60938c1a4f5c6e5f3f2b029a</t>
  </si>
  <si>
    <t>02.05.2021</t>
  </si>
  <si>
    <t>La'dor Спрей с кератином для волос, 30 мл</t>
  </si>
  <si>
    <t>60938c1cf4c0cb30006bd133</t>
  </si>
  <si>
    <t>Goo.N трусики Сheerful Baby M (6-11 кг) 54 шт.</t>
  </si>
  <si>
    <t>60938c257153b3e4c462e619</t>
  </si>
  <si>
    <t>Bubchen Гель для купания младенцев (с дозатором), 400 мл</t>
  </si>
  <si>
    <t>60938c318927ca5a2c2dafb5</t>
  </si>
  <si>
    <t>Стиральный порошок Attack Bio EX, картонная пачка, 0.9 кг</t>
  </si>
  <si>
    <t>60938c4899d6ef69ff0e1b23</t>
  </si>
  <si>
    <t>60918782f988019ecbf746c6</t>
  </si>
  <si>
    <t>60938f6e0fe9953a17a7c050</t>
  </si>
  <si>
    <t>03.05.2021</t>
  </si>
  <si>
    <t>YokoSun подгузники S (до 6 кг) 82 шт.</t>
  </si>
  <si>
    <t>60938f888927ca50a1448c1d</t>
  </si>
  <si>
    <t>YokoSun трусики Premium L (9-14 кг) 44 шт.</t>
  </si>
  <si>
    <t>60938f97fbacea1cc51a9908</t>
  </si>
  <si>
    <t>YokoSun трусики Premium M (6-10 кг) 56 шт.</t>
  </si>
  <si>
    <t>Высокоэффективный удалитель кутикулы Stop Cuticle IQ BEAUTY, 12.5 мл</t>
  </si>
  <si>
    <t>60938fa0f4c0cb30006bd138</t>
  </si>
  <si>
    <t>60938fa4c5311b17292d72f7</t>
  </si>
  <si>
    <t>Goo.N подгузники Ultra (6-11 кг) 80 шт.</t>
  </si>
  <si>
    <t>60938faa7153b37608fcc086</t>
  </si>
  <si>
    <t>Goo.N подгузники M (6-11 кг) 64 шт.</t>
  </si>
  <si>
    <t>60938fad6a864365403746f6</t>
  </si>
  <si>
    <t>Missha BB крем Perfect Cover, SPF 42, 20 мл, оттенок: 21 light beige</t>
  </si>
  <si>
    <t>6092416c863e4e557f0ccb8a</t>
  </si>
  <si>
    <t>60924e98b9f8ed0ff7f9b256</t>
  </si>
  <si>
    <t>6091919c03c378bcc01008f2</t>
  </si>
  <si>
    <t>60912b6332da834acf6fbe48</t>
  </si>
  <si>
    <t>30.04.2021</t>
  </si>
  <si>
    <t>YokoSun подгузники Premium NB (0-5 кг) 36 шт.</t>
  </si>
  <si>
    <t>6093912d7399017ef8bb8737</t>
  </si>
  <si>
    <t>Vivienne Sabo Тушь для ресниц Cabaret, в коробке, 01 черный</t>
  </si>
  <si>
    <t>6093913403c3785dc7d11d33</t>
  </si>
  <si>
    <t>609391516a864326a8255f22</t>
  </si>
  <si>
    <t>Merries подгузники L (9-14 кг) 64 шт.</t>
  </si>
  <si>
    <t>6092733bfbacea28cbdd53b6</t>
  </si>
  <si>
    <t>6092710d7399011e61c03029</t>
  </si>
  <si>
    <t>25.04.2021</t>
  </si>
  <si>
    <t>YokoSun трусики L (9-14 кг) 44 шт.</t>
  </si>
  <si>
    <t>6093a0f003c378938f9769ce</t>
  </si>
  <si>
    <t>Соска Pigeon Peristaltic PLUS L 6м+, 2 шт. бесцветный</t>
  </si>
  <si>
    <t>608e5bbb94d52749dccc222f</t>
  </si>
  <si>
    <t>Valmona кондиционер Sugar Velvet Milk Nutrient для увлажнения волос с комплексом из молока и экстрактов ягод, 100 мл</t>
  </si>
  <si>
    <t>608e5dcd99d6ef6447b4283b</t>
  </si>
  <si>
    <t>27.04.2021</t>
  </si>
  <si>
    <t>Merries подгузники L (9-14 кг) 54 шт.</t>
  </si>
  <si>
    <t>6093a609fbacea3d086e1de7</t>
  </si>
  <si>
    <t>Merries подгузники M (6-11 кг) 64 шт.</t>
  </si>
  <si>
    <t>Goo.N трусики Сheerful Baby XL (11-18 кг) 42 шт.</t>
  </si>
  <si>
    <t>60926103954f6bb247c2358b</t>
  </si>
  <si>
    <t>Merries трусики XXL (15-28 кг) 32 шт.</t>
  </si>
  <si>
    <t>608e69e77153b394a6fe760c</t>
  </si>
  <si>
    <t>Goo.N трусики XL (12-20 кг) 38 шт.</t>
  </si>
  <si>
    <t>6093d22cf4c0cb0341387128</t>
  </si>
  <si>
    <t>Goo.N трусики XXL (13-25 кг) 28 шт.</t>
  </si>
  <si>
    <t>608e8e03792ab13327c38554</t>
  </si>
  <si>
    <t>28.04.2021</t>
  </si>
  <si>
    <t>6093ecc6f9880190e6676983</t>
  </si>
  <si>
    <t>YokoSun подгузники Premium L (9-13 кг) 54 шт.</t>
  </si>
  <si>
    <t>6093edc90fe99527fb5a25bd</t>
  </si>
  <si>
    <t>Протеин Optimum Nutrition 100% Whey Gold Standard (819-943 г) банановый крем</t>
  </si>
  <si>
    <t>6093efe99066f40ddeaba7cd</t>
  </si>
  <si>
    <t>6093f06c7153b3b281ed3884</t>
  </si>
  <si>
    <t>6093f171bed21e3532af35c7</t>
  </si>
  <si>
    <t>YokoSun трусики Econom XXL (15-25 кг) 32 шт.</t>
  </si>
  <si>
    <t>6091bb9d32da8391d46fbd2b</t>
  </si>
  <si>
    <t>609199ee83b1f23916c5b6a3</t>
  </si>
  <si>
    <t>6093f243dff13b0fcbf31c58</t>
  </si>
  <si>
    <t>6093f282b9f8eda9cdf0f367</t>
  </si>
  <si>
    <t>Goo.N подгузники S (4-8 кг) 84 шт.</t>
  </si>
  <si>
    <t>6093f28bdff13b0fcbf31c59</t>
  </si>
  <si>
    <t>Goo.N трусики Ultra XXL (13-25 кг) 36 шт.</t>
  </si>
  <si>
    <t>TONY MOLY пенка для умывания с экстрактом грейпфрута, 180 мл</t>
  </si>
  <si>
    <t>6093f2900fe9956605208ce1</t>
  </si>
  <si>
    <t>6093f2d003c3785842d79dde</t>
  </si>
  <si>
    <t>Meine Liebe All in 1 таблетки для посудомоечной машины, 21 шт.</t>
  </si>
  <si>
    <t>6093f2f7f78dba2a5d63ca92</t>
  </si>
  <si>
    <t>6091a16f5a39514c0d571d24</t>
  </si>
  <si>
    <t>Goo.N трусики Ultra L (9-14 кг) 56 шт.</t>
  </si>
  <si>
    <t>60924a31dff13b33a5ea260b</t>
  </si>
  <si>
    <t>Joonies трусики Premium Soft XXL (15-20 кг) 28 шт.</t>
  </si>
  <si>
    <t>6093f4280fe99540aa8aab02</t>
  </si>
  <si>
    <t>6091979fdff13b28a0ea2726</t>
  </si>
  <si>
    <t>Ёkitto трусики XL (12+ кг) 34 шт.</t>
  </si>
  <si>
    <t>6091821a7153b30969f15074</t>
  </si>
  <si>
    <t>Manuoki подгузники UltraThin M (6-11 кг) 56 шт.</t>
  </si>
  <si>
    <t>6094078ab9f8ed8812fdc1ff</t>
  </si>
  <si>
    <t>Enough Тонер Collagen Whitening, 130 мл</t>
  </si>
  <si>
    <t>6094079394d52716eb51c85b</t>
  </si>
  <si>
    <t>6094084532da831503d73d42</t>
  </si>
  <si>
    <t>60940873fbacea67b5c1553b</t>
  </si>
  <si>
    <t>Vivienne Sabo Тушь для ресниц Adultere, 01 черная</t>
  </si>
  <si>
    <t>60940874954f6b0c4a72abce</t>
  </si>
  <si>
    <t>Гель для стирки Kao Attack Multi‐Action, 0.77 кг, дой-пак</t>
  </si>
  <si>
    <t>6094087f9066f41df03cd524</t>
  </si>
  <si>
    <t>608fe21594d52724eacc21a9</t>
  </si>
  <si>
    <t>609409f94f5c6e5674ec1291</t>
  </si>
  <si>
    <t>29.04.2021</t>
  </si>
  <si>
    <t>MEDI-PEEL Cell Tox Dermajou Cream Восстанавливающий крем для лица со стволовыми клетками, 50 г</t>
  </si>
  <si>
    <t>60940b1e792ab1516637ec3a</t>
  </si>
  <si>
    <t>609410ad04e943f790facadb</t>
  </si>
  <si>
    <t>60941360c5311b61a7fa934e</t>
  </si>
  <si>
    <t>60941a1e0fe9954b40d69377</t>
  </si>
  <si>
    <t>60941c71dbdc31db17b5dbbc</t>
  </si>
  <si>
    <t>Vivienne Sabo Тушь для ресниц Cabaret Premiere, 01 черный</t>
  </si>
  <si>
    <t>60941ca72fe098663a9515f2</t>
  </si>
  <si>
    <t>60942656954f6b05ea45fe53</t>
  </si>
  <si>
    <t>26.04.2021</t>
  </si>
  <si>
    <t>Joonies трусики Premium Soft L (9-14 кг) 44 шт.</t>
  </si>
  <si>
    <t>6094284ddff13b03b2db6095</t>
  </si>
  <si>
    <t>YokoSun трусики M (6-10 кг) 58 шт.</t>
  </si>
  <si>
    <t>60942b5ef78dba7fd9a1b9a6</t>
  </si>
  <si>
    <t>60942d382af6cd43f78cb1ef</t>
  </si>
  <si>
    <t>Meine Liebe спрей для сантехники, 0.5 л</t>
  </si>
  <si>
    <t>609441fe94d5271340021a49</t>
  </si>
  <si>
    <t>Смесь БИБИКОЛЬ Нэнни 1 с пребиотиками, с 0 до 6 месяцев, 400 г</t>
  </si>
  <si>
    <t>60944cc68927ca00ed1da15e</t>
  </si>
  <si>
    <t>6092fa0d5a3951d76a571dbb</t>
  </si>
  <si>
    <t>YokoSun трусики Premium XL (12-20 кг) 38 шт.</t>
  </si>
  <si>
    <t>60945a1e792ab1593d530d33</t>
  </si>
  <si>
    <t>Соска Pigeon Peristaltic PLUS M 3м+, 2 шт. бесцветный</t>
  </si>
  <si>
    <t>6093de3194d5272206cc22a3</t>
  </si>
  <si>
    <t>60938fbafbacea71d5dd53a6</t>
  </si>
  <si>
    <t>60928fa57153b316e8f1518d</t>
  </si>
  <si>
    <t>Pigeon Бутылочка Перистальтик Плюс с широким горлом PP, 160 мл, с рождения, бесцветный</t>
  </si>
  <si>
    <t>60930357863e4e4d4e0ccb58</t>
  </si>
  <si>
    <t>Merries подгузники S (4-8 кг) 82 шт.</t>
  </si>
  <si>
    <t>6092e8cf99d6ef30f8b427a8</t>
  </si>
  <si>
    <t>Merries подгузники XL (12-20 кг) 44 шт.</t>
  </si>
  <si>
    <t>60926dd0fbacea4695dd53c0</t>
  </si>
  <si>
    <t>6092b5c6f98801d193f746f0</t>
  </si>
  <si>
    <t>Ёkitto трусики L (9-14 кг) 44 шт.</t>
  </si>
  <si>
    <t>609302fa7153b33d07fe7540</t>
  </si>
  <si>
    <t>608f280bb9f8ed0dadf9b220</t>
  </si>
  <si>
    <t>Pigeon Поильник MagMag с трубочкой, 8+ мес., 200 мл</t>
  </si>
  <si>
    <t>6092ee6fb9f8ed062bf9b2b1</t>
  </si>
  <si>
    <t>6092e54e7153b32d0dfe75f6</t>
  </si>
  <si>
    <t>Pigeon Бутылочка Перистальтик Плюс с широким горлом PP, 240 мл, с 3 месяцев, бесцветный</t>
  </si>
  <si>
    <t>6092ebaf5a3951a27f571d32</t>
  </si>
  <si>
    <t>6092bc5c3b3176502557b288</t>
  </si>
  <si>
    <t>Eco Branch Ампульная сыворотка для лица с экстрактом черной икры Black Caviar All-In-One Ampoule, 250 мл</t>
  </si>
  <si>
    <t>609185a004e943f0b65c8aeb</t>
  </si>
  <si>
    <t>Гель для стирки Meine Liebe для цветных тканей, 0.75 л, пакет</t>
  </si>
  <si>
    <t>6092c564c5311b62f680ed2c</t>
  </si>
  <si>
    <t>Etude House Очищающее масло-бальзам Real Art Cleansing Oil Balm, 100 мл</t>
  </si>
  <si>
    <t>60914daec5311b2b6e80ed28</t>
  </si>
  <si>
    <t>Смесь Kabrita 1 GOLD для комфортного пищеварения, от 0 до 6 месяцев, 800 г</t>
  </si>
  <si>
    <t>6092e06932da83aebd6fbd89</t>
  </si>
  <si>
    <t>Протеин Optimum Nutrition 100% Whey Gold Standard (819-943 г) клубника</t>
  </si>
  <si>
    <t>6092c0efdbdc31842af30eae</t>
  </si>
  <si>
    <t>60939899f98801753df74790</t>
  </si>
  <si>
    <t>Joonies подгузники Premium Soft L (9-14 кг) 42 шт.</t>
  </si>
  <si>
    <t>6092f06104e94315855c8a5c</t>
  </si>
  <si>
    <t>609481eb5a395184733696fa</t>
  </si>
  <si>
    <t>609482c632da83c53bf53cd1</t>
  </si>
  <si>
    <t>609483e403c3783fdd19db76</t>
  </si>
  <si>
    <t>Enough Мист Collagen Moisture Essential, 100 мл</t>
  </si>
  <si>
    <t>6094843b04e9433165f6367e</t>
  </si>
  <si>
    <t>6094851bb9f8ed25e16aa04a</t>
  </si>
  <si>
    <t>60948524dff13b04633927cb</t>
  </si>
  <si>
    <t>609372bbb9f8ed4b2af9b2b2</t>
  </si>
  <si>
    <t>60948543c3080f1f99ac8e66</t>
  </si>
  <si>
    <t>60939a62954f6bf348f8429c</t>
  </si>
  <si>
    <t>Презервативы Sagami Original 0.01, 1 шт.</t>
  </si>
  <si>
    <t>6094860f32da833acdb5e110</t>
  </si>
  <si>
    <t>Гель для душа Biore Персиковый соблазн, 480 мл</t>
  </si>
  <si>
    <t>60948611f98801a0a7d7fd9f</t>
  </si>
  <si>
    <t>6094862cf78dba6f3f03678b</t>
  </si>
  <si>
    <t>6092fb87954f6b0feff842cc</t>
  </si>
  <si>
    <t>6094866604e9433165f63684</t>
  </si>
  <si>
    <t>60948668bed21e59a7edf549</t>
  </si>
  <si>
    <t>Bubchen Масло для младенцев, 200 мл</t>
  </si>
  <si>
    <t>6094866fc5311b78a525a8be</t>
  </si>
  <si>
    <t>6092f6c9c3080f8e5e08ffaf</t>
  </si>
  <si>
    <t>6094868104e9433671006e30</t>
  </si>
  <si>
    <t>Meine Liebe Стиральный порошок для цветных тканей, 1.5 кг</t>
  </si>
  <si>
    <t>609486842fe0983348f5ab43</t>
  </si>
  <si>
    <t>6094869cc3080f74a28c53b1</t>
  </si>
  <si>
    <t>Goo.N трусики Ultra XL (12-20 кг) 50 шт.</t>
  </si>
  <si>
    <t>609486adc3080f1f99ac8e69</t>
  </si>
  <si>
    <t>609486f8dbdc31085f74ce79</t>
  </si>
  <si>
    <t>609486fac3080f1f99ac8e6c</t>
  </si>
  <si>
    <t>609486fa2af6cd73f9198a49</t>
  </si>
  <si>
    <t>609486febed21e53f5aab8dd</t>
  </si>
  <si>
    <t>60948754f78dba2727560b86</t>
  </si>
  <si>
    <t>60948759863e4e38123f3072</t>
  </si>
  <si>
    <t>Joonies трусики Premium Soft M (6-11 кг) 56 шт.</t>
  </si>
  <si>
    <t>6094878b8927caf83ba738dc</t>
  </si>
  <si>
    <t>609302b99066f432232d8495</t>
  </si>
  <si>
    <t>6092a0dd99d6ef13e8b4287d</t>
  </si>
  <si>
    <t>609487fd99d6ef23fae3659c</t>
  </si>
  <si>
    <t>Goo.N подгузники Ultra L (9-14 кг) 68 шт.</t>
  </si>
  <si>
    <t>60948809bed21e59a7edf54c</t>
  </si>
  <si>
    <t>609488100fe9952ef703c435</t>
  </si>
  <si>
    <t>Goo.N трусики Сheerful Baby L (8-14 кг) 48 шт.</t>
  </si>
  <si>
    <t>6094881f0fe99509b190a475</t>
  </si>
  <si>
    <t>Протеин Optimum Nutrition 100% Whey Gold Standard (819-943 г) молочный шоколад</t>
  </si>
  <si>
    <t>609488422fe0980384a72898</t>
  </si>
  <si>
    <t>60948926fbacea1290d44461</t>
  </si>
  <si>
    <t>6091bb2a9066f46e242d8425</t>
  </si>
  <si>
    <t>Смесь Kabrita 2 GOLD для комфортного пищеварения, 6-12 месяцев, 400 г</t>
  </si>
  <si>
    <t>60948a88dff13b7375982f8d</t>
  </si>
  <si>
    <t>60948aad20d51d3eeda0ccc4</t>
  </si>
  <si>
    <t>60948aad0fe9953f0610bc52</t>
  </si>
  <si>
    <t>60948aaf32da8340c4bab1d7</t>
  </si>
  <si>
    <t>Смесь Kabrita 1 GOLD для комфортного пищеварения, 0-6 месяцев, 400 г</t>
  </si>
  <si>
    <t>609105ecdbdc31735af30e69</t>
  </si>
  <si>
    <t>60939cc2954f6bacb7f84282</t>
  </si>
  <si>
    <t>6094914b03c378be9db004b8</t>
  </si>
  <si>
    <t>609491a42fe0982f5c3f2d0a</t>
  </si>
  <si>
    <t>609491ddc5311b1ecc533b00</t>
  </si>
  <si>
    <t>609491ec954f6bf37beb7907</t>
  </si>
  <si>
    <t>609491fb3620c236912a7017</t>
  </si>
  <si>
    <t>La'dor филлер Perfect Hair Fill-Up, 13 мл, 20 шт.</t>
  </si>
  <si>
    <t>6094921894d5271e61bb347d</t>
  </si>
  <si>
    <t>6094921c04e94309690cf304</t>
  </si>
  <si>
    <t>6092af62b9f8ed54bef9b1f6</t>
  </si>
  <si>
    <t>609493c9954f6b202bdf09a4</t>
  </si>
  <si>
    <t>6094940c6a864324e9569a23</t>
  </si>
  <si>
    <t>6094940f954f6b0a9b343854</t>
  </si>
  <si>
    <t>609494ecdbdc31ad264fec6c</t>
  </si>
  <si>
    <t>609494f2dbdc31681ef4da3a</t>
  </si>
  <si>
    <t>609497ea792ab1244c86cf95</t>
  </si>
  <si>
    <t>6094992c8927ca90688770cb</t>
  </si>
  <si>
    <t>6094992ddbdc31e8eebffdd6</t>
  </si>
  <si>
    <t>60931a7c03c378be531008bb</t>
  </si>
  <si>
    <t>6091b52a94d5270901cc2221</t>
  </si>
  <si>
    <t>Смесь Kabrita 4 GOLD для комфортного пищеварения, старше 18 месяцев, 800 г</t>
  </si>
  <si>
    <t>609393769066f40a312d8477</t>
  </si>
  <si>
    <t>Набор Esthetic House CP-1 Intense nourishing v2.0, шампунь, 500 мл и кондиционер, 500 мл</t>
  </si>
  <si>
    <t>60942b7b94d5271f7ae6a22e</t>
  </si>
  <si>
    <t>6092bb382af6cd51f8687c79</t>
  </si>
  <si>
    <t>6094a7a5b9f8eda2f0b830c1</t>
  </si>
  <si>
    <t>6094a8302fe0985506146ff0</t>
  </si>
  <si>
    <t>6093960d8927ca8c6566abf9</t>
  </si>
  <si>
    <t>60912a5b99d6ef380bb4278d</t>
  </si>
  <si>
    <t>6092f1b6c3080f114a08ffa9</t>
  </si>
  <si>
    <t>Возврат платежа за скидку по бонусам СберСпасибо</t>
  </si>
  <si>
    <t>609411c2fbacea2b38dd544e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</si>
</sst>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7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272746.0</v>
      </c>
    </row>
    <row r="4" spans="1:9" s="3" customFormat="1" x14ac:dyDescent="0.2" ht="16.0" customHeight="true">
      <c r="A4" s="3" t="s">
        <v>34</v>
      </c>
      <c r="B4" s="10" t="n">
        <v>66845.0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4.5681252E7</v>
      </c>
      <c r="B8" s="8" t="s">
        <v>51</v>
      </c>
      <c r="C8" s="8" t="n">
        <f>IF(false,"01-003956", "01-003956")</f>
      </c>
      <c r="D8" s="8" t="s">
        <v>52</v>
      </c>
      <c r="E8" s="8" t="n">
        <v>1.0</v>
      </c>
      <c r="F8" s="8" t="n">
        <v>423.0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4.5748573E7</v>
      </c>
      <c r="B9" t="s" s="8">
        <v>56</v>
      </c>
      <c r="C9" t="n" s="8">
        <f>IF(false,"008-576", "008-576")</f>
      </c>
      <c r="D9" t="s" s="8">
        <v>57</v>
      </c>
      <c r="E9" t="n" s="8">
        <v>1.0</v>
      </c>
      <c r="F9" t="n" s="8">
        <v>110.0</v>
      </c>
      <c r="G9" t="s" s="8">
        <v>58</v>
      </c>
      <c r="H9" t="s" s="8">
        <v>54</v>
      </c>
      <c r="I9" t="s" s="8">
        <v>59</v>
      </c>
    </row>
    <row r="10" spans="1:9" x14ac:dyDescent="0.2" ht="16.0" customHeight="true">
      <c r="A10" s="7" t="n">
        <v>4.5735646E7</v>
      </c>
      <c r="B10" s="8" t="s">
        <v>56</v>
      </c>
      <c r="C10" s="8" t="n">
        <f>IF(false,"005-1119", "005-1119")</f>
      </c>
      <c r="D10" s="8" t="s">
        <v>60</v>
      </c>
      <c r="E10" s="8" t="n">
        <v>1.0</v>
      </c>
      <c r="F10" s="8" t="n">
        <v>52.0</v>
      </c>
      <c r="G10" s="8" t="s">
        <v>58</v>
      </c>
      <c r="H10" t="s" s="8">
        <v>54</v>
      </c>
      <c r="I10" t="s" s="8">
        <v>61</v>
      </c>
    </row>
    <row r="11" ht="16.0" customHeight="true">
      <c r="A11" t="n" s="7">
        <v>4.5722697E7</v>
      </c>
      <c r="B11" t="s" s="8">
        <v>56</v>
      </c>
      <c r="C11" t="n" s="8">
        <f>IF(false,"120921743", "120921743")</f>
      </c>
      <c r="D11" t="s" s="8">
        <v>62</v>
      </c>
      <c r="E11" t="n" s="8">
        <v>1.0</v>
      </c>
      <c r="F11" t="n" s="8">
        <v>43.0</v>
      </c>
      <c r="G11" t="s" s="8">
        <v>53</v>
      </c>
      <c r="H11" t="s" s="8">
        <v>54</v>
      </c>
      <c r="I11" t="s" s="8">
        <v>63</v>
      </c>
    </row>
    <row r="12" spans="1:9" x14ac:dyDescent="0.2" ht="16.0" customHeight="true">
      <c r="A12" s="7" t="n">
        <v>4.5722172E7</v>
      </c>
      <c r="B12" t="s" s="8">
        <v>56</v>
      </c>
      <c r="C12" t="n" s="8">
        <f>IF(false,"005-1516", "005-1516")</f>
      </c>
      <c r="D12" t="s" s="8">
        <v>64</v>
      </c>
      <c r="E12" t="n" s="8">
        <v>2.0</v>
      </c>
      <c r="F12" t="n" s="8">
        <v>348.0</v>
      </c>
      <c r="G12" t="s" s="8">
        <v>65</v>
      </c>
      <c r="H12" t="s" s="8">
        <v>54</v>
      </c>
      <c r="I12" t="s" s="8">
        <v>66</v>
      </c>
    </row>
    <row r="13" spans="1:9" s="8" customFormat="1" ht="16.0" x14ac:dyDescent="0.2" customHeight="true">
      <c r="A13" s="7" t="n">
        <v>4.5722172E7</v>
      </c>
      <c r="B13" s="8" t="s">
        <v>56</v>
      </c>
      <c r="C13" s="8" t="n">
        <f>IF(false,"005-1516", "005-1516")</f>
      </c>
      <c r="D13" s="8" t="s">
        <v>64</v>
      </c>
      <c r="E13" s="8" t="n">
        <v>2.0</v>
      </c>
      <c r="F13" s="8" t="n">
        <v>150.0</v>
      </c>
      <c r="G13" s="8" t="s">
        <v>53</v>
      </c>
      <c r="H13" s="8" t="s">
        <v>54</v>
      </c>
      <c r="I13" s="8" t="s">
        <v>67</v>
      </c>
    </row>
    <row r="14" spans="1:9" x14ac:dyDescent="0.2" ht="16.0" customHeight="true">
      <c r="A14" s="7" t="n">
        <v>4.5678753E7</v>
      </c>
      <c r="B14" s="8" t="s">
        <v>51</v>
      </c>
      <c r="C14" s="8" t="n">
        <f>IF(false,"120921743", "120921743")</f>
      </c>
      <c r="D14" s="8" t="s">
        <v>62</v>
      </c>
      <c r="E14" s="8" t="n">
        <v>2.0</v>
      </c>
      <c r="F14" s="8" t="n">
        <v>420.0</v>
      </c>
      <c r="G14" s="8" t="s">
        <v>65</v>
      </c>
      <c r="H14" s="8" t="s">
        <v>54</v>
      </c>
      <c r="I14" s="8" t="s">
        <v>68</v>
      </c>
    </row>
    <row r="15" ht="16.0" customHeight="true">
      <c r="A15" t="n" s="7">
        <v>4.5357412E7</v>
      </c>
      <c r="B15" t="s" s="8">
        <v>69</v>
      </c>
      <c r="C15" t="n" s="8">
        <f>IF(false,"120922391", "120922391")</f>
      </c>
      <c r="D15" t="s" s="8">
        <v>70</v>
      </c>
      <c r="E15" t="n" s="8">
        <v>1.0</v>
      </c>
      <c r="F15" t="n" s="8">
        <v>91.0</v>
      </c>
      <c r="G15" t="s" s="8">
        <v>65</v>
      </c>
      <c r="H15" t="s" s="8">
        <v>54</v>
      </c>
      <c r="I15" t="s" s="8">
        <v>71</v>
      </c>
    </row>
    <row r="16" spans="1:9" s="1" customFormat="1" x14ac:dyDescent="0.2" ht="16.0" customHeight="true">
      <c r="A16" s="7" t="n">
        <v>4.5685115E7</v>
      </c>
      <c r="B16" t="s" s="8">
        <v>51</v>
      </c>
      <c r="C16" t="n" s="8">
        <f>IF(false,"120921947", "120921947")</f>
      </c>
      <c r="D16" t="s" s="8">
        <v>72</v>
      </c>
      <c r="E16" t="n" s="8">
        <v>1.0</v>
      </c>
      <c r="F16" s="8" t="n">
        <v>120.0</v>
      </c>
      <c r="G16" s="8" t="s">
        <v>65</v>
      </c>
      <c r="H16" s="8" t="s">
        <v>54</v>
      </c>
      <c r="I16" s="8" t="s">
        <v>73</v>
      </c>
    </row>
    <row r="17" spans="1:9" x14ac:dyDescent="0.2" ht="16.0" customHeight="true">
      <c r="A17" s="7" t="n">
        <v>4.5373209E7</v>
      </c>
      <c r="B17" s="8" t="s">
        <v>74</v>
      </c>
      <c r="C17" s="8" t="n">
        <f>IF(false,"120922665", "120922665")</f>
      </c>
      <c r="D17" s="8" t="s">
        <v>75</v>
      </c>
      <c r="E17" s="8" t="n">
        <v>1.0</v>
      </c>
      <c r="F17" s="8" t="n">
        <v>120.0</v>
      </c>
      <c r="G17" s="8" t="s">
        <v>65</v>
      </c>
      <c r="H17" s="8" t="s">
        <v>54</v>
      </c>
      <c r="I17" s="8" t="s">
        <v>76</v>
      </c>
    </row>
    <row r="18" spans="1:9" x14ac:dyDescent="0.2" ht="16.0" customHeight="true">
      <c r="A18" s="7" t="n">
        <v>4.5669803E7</v>
      </c>
      <c r="B18" t="s" s="8">
        <v>51</v>
      </c>
      <c r="C18" t="n" s="8">
        <f>IF(false,"005-1357", "005-1357")</f>
      </c>
      <c r="D18" t="s" s="8">
        <v>77</v>
      </c>
      <c r="E18" t="n" s="8">
        <v>1.0</v>
      </c>
      <c r="F18" t="n" s="8">
        <v>188.0</v>
      </c>
      <c r="G18" t="s" s="8">
        <v>65</v>
      </c>
      <c r="H18" t="s" s="8">
        <v>54</v>
      </c>
      <c r="I18" t="s" s="8">
        <v>78</v>
      </c>
    </row>
    <row r="19" spans="1:9" ht="16.0" x14ac:dyDescent="0.2" customHeight="true">
      <c r="A19" s="7" t="n">
        <v>4.5721575E7</v>
      </c>
      <c r="B19" s="8" t="s">
        <v>56</v>
      </c>
      <c r="C19" s="8" t="n">
        <f>IF(false,"005-1506", "005-1506")</f>
      </c>
      <c r="D19" s="8" t="s">
        <v>79</v>
      </c>
      <c r="E19" s="8" t="n">
        <v>1.0</v>
      </c>
      <c r="F19" s="8" t="n">
        <v>102.0</v>
      </c>
      <c r="G19" s="8" t="s">
        <v>65</v>
      </c>
      <c r="H19" s="8" t="s">
        <v>54</v>
      </c>
      <c r="I19" s="8" t="s">
        <v>80</v>
      </c>
    </row>
    <row r="20" spans="1:9" x14ac:dyDescent="0.2" ht="16.0" customHeight="true">
      <c r="A20" s="7" t="n">
        <v>4.5654355E7</v>
      </c>
      <c r="B20" s="8" t="s">
        <v>51</v>
      </c>
      <c r="C20" s="8" t="n">
        <f>IF(false,"000-632", "000-632")</f>
      </c>
      <c r="D20" s="8" t="s">
        <v>81</v>
      </c>
      <c r="E20" s="8" t="n">
        <v>1.0</v>
      </c>
      <c r="F20" s="8" t="n">
        <v>142.0</v>
      </c>
      <c r="G20" s="8" t="s">
        <v>65</v>
      </c>
      <c r="H20" s="8" t="s">
        <v>54</v>
      </c>
      <c r="I20" s="8" t="s">
        <v>82</v>
      </c>
    </row>
    <row r="21" ht="16.0" customHeight="true">
      <c r="A21" t="n" s="7">
        <v>4.5669803E7</v>
      </c>
      <c r="B21" t="s" s="8">
        <v>51</v>
      </c>
      <c r="C21" t="n" s="8">
        <f>IF(false,"005-1357", "005-1357")</f>
      </c>
      <c r="D21" t="s" s="8">
        <v>77</v>
      </c>
      <c r="E21" t="n" s="8">
        <v>1.0</v>
      </c>
      <c r="F21" t="n" s="8">
        <v>7.0</v>
      </c>
      <c r="G21" t="s" s="8">
        <v>53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4.5349453E7</v>
      </c>
      <c r="B22" t="s" s="8">
        <v>69</v>
      </c>
      <c r="C22" t="n" s="8">
        <f>IF(false,"005-1516", "005-1516")</f>
      </c>
      <c r="D22" t="s" s="8">
        <v>64</v>
      </c>
      <c r="E22" t="n" s="8">
        <v>1.0</v>
      </c>
      <c r="F22" s="8" t="n">
        <v>174.0</v>
      </c>
      <c r="G22" s="8" t="s">
        <v>65</v>
      </c>
      <c r="H22" s="8" t="s">
        <v>54</v>
      </c>
      <c r="I22" s="8" t="s">
        <v>84</v>
      </c>
    </row>
    <row r="23" spans="1:9" x14ac:dyDescent="0.2" ht="16.0" customHeight="true">
      <c r="A23" s="7" t="n">
        <v>4.5547302E7</v>
      </c>
      <c r="B23" s="8" t="s">
        <v>85</v>
      </c>
      <c r="C23" s="8" t="n">
        <f>IF(false,"005-1511", "005-1511")</f>
      </c>
      <c r="D23" s="8" t="s">
        <v>86</v>
      </c>
      <c r="E23" s="8" t="n">
        <v>1.0</v>
      </c>
      <c r="F23" s="8" t="n">
        <v>204.0</v>
      </c>
      <c r="G23" s="8" t="s">
        <v>65</v>
      </c>
      <c r="H23" s="8" t="s">
        <v>54</v>
      </c>
      <c r="I23" s="8" t="s">
        <v>87</v>
      </c>
    </row>
    <row r="24" ht="16.0" customHeight="true">
      <c r="A24" t="n" s="7">
        <v>4.5675974E7</v>
      </c>
      <c r="B24" t="s" s="8">
        <v>51</v>
      </c>
      <c r="C24" t="n" s="8">
        <f>IF(false,"120921995", "120921995")</f>
      </c>
      <c r="D24" t="s" s="8">
        <v>88</v>
      </c>
      <c r="E24" t="n" s="8">
        <v>1.0</v>
      </c>
      <c r="F24" t="n" s="8">
        <v>298.0</v>
      </c>
      <c r="G24" t="s" s="8">
        <v>65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4.5675974E7</v>
      </c>
      <c r="B25" t="s" s="8">
        <v>51</v>
      </c>
      <c r="C25" t="n" s="8">
        <f>IF(false,"120921900", "120921900")</f>
      </c>
      <c r="D25" t="s" s="8">
        <v>90</v>
      </c>
      <c r="E25" t="n" s="8">
        <v>1.0</v>
      </c>
      <c r="F25" t="n" s="8">
        <v>298.0</v>
      </c>
      <c r="G25" t="s" s="8">
        <v>65</v>
      </c>
      <c r="H25" t="s" s="8">
        <v>54</v>
      </c>
      <c r="I25" t="s" s="8">
        <v>89</v>
      </c>
    </row>
    <row r="26" ht="16.0" customHeight="true">
      <c r="A26" t="n" s="7">
        <v>4.5672448E7</v>
      </c>
      <c r="B26" t="s" s="8">
        <v>51</v>
      </c>
      <c r="C26" t="n" s="8">
        <f>IF(false,"120922790", "120922790")</f>
      </c>
      <c r="D26" t="s" s="8">
        <v>91</v>
      </c>
      <c r="E26" t="n" s="8">
        <v>2.0</v>
      </c>
      <c r="F26" t="n" s="8">
        <v>136.0</v>
      </c>
      <c r="G26" t="s" s="8">
        <v>65</v>
      </c>
      <c r="H26" t="s" s="8">
        <v>54</v>
      </c>
      <c r="I26" t="s" s="8">
        <v>92</v>
      </c>
    </row>
    <row r="27" ht="16.0" customHeight="true">
      <c r="A27" t="n" s="7">
        <v>4.5622545E7</v>
      </c>
      <c r="B27" t="s" s="8">
        <v>51</v>
      </c>
      <c r="C27" t="n" s="8">
        <f>IF(false,"005-1516", "005-1516")</f>
      </c>
      <c r="D27" t="s" s="8">
        <v>64</v>
      </c>
      <c r="E27" t="n" s="8">
        <v>1.0</v>
      </c>
      <c r="F27" t="n" s="8">
        <v>174.0</v>
      </c>
      <c r="G27" t="s" s="8">
        <v>65</v>
      </c>
      <c r="H27" t="s" s="8">
        <v>54</v>
      </c>
      <c r="I27" t="s" s="8">
        <v>93</v>
      </c>
    </row>
    <row r="28" ht="16.0" customHeight="true">
      <c r="A28" t="n" s="7">
        <v>4.5722294E7</v>
      </c>
      <c r="B28" t="s" s="8">
        <v>56</v>
      </c>
      <c r="C28" t="n" s="8">
        <f>IF(false,"005-1111", "005-1111")</f>
      </c>
      <c r="D28" t="s" s="8">
        <v>94</v>
      </c>
      <c r="E28" t="n" s="8">
        <v>1.0</v>
      </c>
      <c r="F28" t="n" s="8">
        <v>341.0</v>
      </c>
      <c r="G28" t="s" s="8">
        <v>65</v>
      </c>
      <c r="H28" t="s" s="8">
        <v>54</v>
      </c>
      <c r="I28" t="s" s="8">
        <v>95</v>
      </c>
    </row>
    <row r="29" spans="1:9" s="1" customFormat="1" x14ac:dyDescent="0.2" ht="16.0" customHeight="true">
      <c r="A29" t="n" s="7">
        <v>4.5722294E7</v>
      </c>
      <c r="B29" t="s" s="8">
        <v>56</v>
      </c>
      <c r="C29" t="n" s="8">
        <f>IF(false,"002-100", "002-100")</f>
      </c>
      <c r="D29" t="s" s="8">
        <v>96</v>
      </c>
      <c r="E29" t="n" s="8">
        <v>1.0</v>
      </c>
      <c r="F29" t="n" s="8">
        <v>293.0</v>
      </c>
      <c r="G29" s="8" t="s">
        <v>65</v>
      </c>
      <c r="H29" t="s" s="8">
        <v>54</v>
      </c>
      <c r="I29" s="8" t="s">
        <v>95</v>
      </c>
    </row>
    <row r="30" ht="16.0" customHeight="true">
      <c r="A30" t="n" s="7">
        <v>4.5702125E7</v>
      </c>
      <c r="B30" t="s" s="8">
        <v>56</v>
      </c>
      <c r="C30" t="n" s="8">
        <f>IF(false,"005-1357", "005-1357")</f>
      </c>
      <c r="D30" t="s" s="8">
        <v>77</v>
      </c>
      <c r="E30" t="n" s="8">
        <v>1.0</v>
      </c>
      <c r="F30" t="n" s="8">
        <v>188.0</v>
      </c>
      <c r="G30" t="s" s="8">
        <v>65</v>
      </c>
      <c r="H30" t="s" s="8">
        <v>54</v>
      </c>
      <c r="I30" t="s" s="8">
        <v>97</v>
      </c>
    </row>
    <row r="31" ht="16.0" customHeight="true">
      <c r="A31" t="n" s="7">
        <v>4.5715698E7</v>
      </c>
      <c r="B31" t="s" s="8">
        <v>56</v>
      </c>
      <c r="C31" t="n" s="8">
        <f>IF(false,"120921439", "120921439")</f>
      </c>
      <c r="D31" t="s" s="8">
        <v>98</v>
      </c>
      <c r="E31" t="n" s="8">
        <v>1.0</v>
      </c>
      <c r="F31" t="n" s="8">
        <v>593.0</v>
      </c>
      <c r="G31" t="s" s="8">
        <v>53</v>
      </c>
      <c r="H31" t="s" s="8">
        <v>54</v>
      </c>
      <c r="I31" t="s" s="8">
        <v>99</v>
      </c>
    </row>
    <row r="32" ht="16.0" customHeight="true">
      <c r="A32" t="n" s="7">
        <v>4.5722294E7</v>
      </c>
      <c r="B32" t="s" s="8">
        <v>56</v>
      </c>
      <c r="C32" t="n" s="8">
        <f>IF(false,"005-1111", "005-1111")</f>
      </c>
      <c r="D32" t="s" s="8">
        <v>94</v>
      </c>
      <c r="E32" t="n" s="8">
        <v>1.0</v>
      </c>
      <c r="F32" t="n" s="8">
        <v>1357.0</v>
      </c>
      <c r="G32" t="s" s="8">
        <v>53</v>
      </c>
      <c r="H32" t="s" s="8">
        <v>54</v>
      </c>
      <c r="I32" t="s" s="8">
        <v>100</v>
      </c>
    </row>
    <row r="33" ht="16.0" customHeight="true">
      <c r="A33" t="n" s="7">
        <v>4.5722294E7</v>
      </c>
      <c r="B33" t="s" s="8">
        <v>56</v>
      </c>
      <c r="C33" t="n" s="8">
        <f>IF(false,"002-100", "002-100")</f>
      </c>
      <c r="D33" t="s" s="8">
        <v>96</v>
      </c>
      <c r="E33" t="n" s="8">
        <v>1.0</v>
      </c>
      <c r="F33" t="n" s="8">
        <v>1175.0</v>
      </c>
      <c r="G33" t="s" s="8">
        <v>53</v>
      </c>
      <c r="H33" t="s" s="8">
        <v>54</v>
      </c>
      <c r="I33" t="s" s="8">
        <v>100</v>
      </c>
    </row>
    <row r="34" ht="16.0" customHeight="true">
      <c r="A34" t="n" s="7">
        <v>4.5675974E7</v>
      </c>
      <c r="B34" t="s" s="8">
        <v>51</v>
      </c>
      <c r="C34" t="n" s="8">
        <f>IF(false,"120921995", "120921995")</f>
      </c>
      <c r="D34" t="s" s="8">
        <v>88</v>
      </c>
      <c r="E34" t="n" s="8">
        <v>1.0</v>
      </c>
      <c r="F34" t="n" s="8">
        <v>224.0</v>
      </c>
      <c r="G34" t="s" s="8">
        <v>58</v>
      </c>
      <c r="H34" t="s" s="8">
        <v>54</v>
      </c>
      <c r="I34" t="s" s="8">
        <v>101</v>
      </c>
    </row>
    <row r="35" ht="16.0" customHeight="true">
      <c r="A35" t="n" s="7">
        <v>4.5675974E7</v>
      </c>
      <c r="B35" t="s" s="8">
        <v>51</v>
      </c>
      <c r="C35" t="n" s="8">
        <f>IF(false,"120921900", "120921900")</f>
      </c>
      <c r="D35" t="s" s="8">
        <v>90</v>
      </c>
      <c r="E35" t="n" s="8">
        <v>1.0</v>
      </c>
      <c r="F35" t="n" s="8">
        <v>224.0</v>
      </c>
      <c r="G35" t="s" s="8">
        <v>58</v>
      </c>
      <c r="H35" t="s" s="8">
        <v>54</v>
      </c>
      <c r="I35" t="s" s="8">
        <v>101</v>
      </c>
    </row>
    <row r="36" ht="16.0" customHeight="true">
      <c r="A36" t="n" s="7">
        <v>4.5622545E7</v>
      </c>
      <c r="B36" t="s" s="8">
        <v>51</v>
      </c>
      <c r="C36" t="n" s="8">
        <f>IF(false,"005-1516", "005-1516")</f>
      </c>
      <c r="D36" t="s" s="8">
        <v>64</v>
      </c>
      <c r="E36" t="n" s="8">
        <v>1.0</v>
      </c>
      <c r="F36" t="n" s="8">
        <v>358.0</v>
      </c>
      <c r="G36" t="s" s="8">
        <v>58</v>
      </c>
      <c r="H36" t="s" s="8">
        <v>54</v>
      </c>
      <c r="I36" t="s" s="8">
        <v>102</v>
      </c>
    </row>
    <row r="37" ht="16.0" customHeight="true">
      <c r="A37" t="n" s="7">
        <v>4.5157834E7</v>
      </c>
      <c r="B37" t="s" s="8">
        <v>103</v>
      </c>
      <c r="C37" t="n" s="8">
        <f>IF(false,"120921902", "120921902")</f>
      </c>
      <c r="D37" t="s" s="8">
        <v>104</v>
      </c>
      <c r="E37" t="n" s="8">
        <v>1.0</v>
      </c>
      <c r="F37" t="n" s="8">
        <v>120.0</v>
      </c>
      <c r="G37" t="s" s="8">
        <v>65</v>
      </c>
      <c r="H37" t="s" s="8">
        <v>54</v>
      </c>
      <c r="I37" t="s" s="8">
        <v>105</v>
      </c>
    </row>
    <row r="38" ht="16.0" customHeight="true">
      <c r="A38" t="n" s="7">
        <v>4.5223223E7</v>
      </c>
      <c r="B38" t="s" s="8">
        <v>103</v>
      </c>
      <c r="C38" t="n" s="8">
        <f>IF(false,"120922387", "120922387")</f>
      </c>
      <c r="D38" t="s" s="8">
        <v>106</v>
      </c>
      <c r="E38" t="n" s="8">
        <v>1.0</v>
      </c>
      <c r="F38" t="n" s="8">
        <v>81.0</v>
      </c>
      <c r="G38" t="s" s="8">
        <v>65</v>
      </c>
      <c r="H38" t="s" s="8">
        <v>54</v>
      </c>
      <c r="I38" t="s" s="8">
        <v>107</v>
      </c>
    </row>
    <row r="39" ht="16.0" customHeight="true">
      <c r="A39" t="n" s="7">
        <v>4.5457939E7</v>
      </c>
      <c r="B39" t="s" s="8">
        <v>74</v>
      </c>
      <c r="C39" t="n" s="8">
        <f>IF(false,"005-1516", "005-1516")</f>
      </c>
      <c r="D39" t="s" s="8">
        <v>64</v>
      </c>
      <c r="E39" t="n" s="8">
        <v>1.0</v>
      </c>
      <c r="F39" t="n" s="8">
        <v>171.0</v>
      </c>
      <c r="G39" t="s" s="8">
        <v>65</v>
      </c>
      <c r="H39" t="s" s="8">
        <v>54</v>
      </c>
      <c r="I39" t="s" s="8">
        <v>108</v>
      </c>
    </row>
    <row r="40" ht="16.0" customHeight="true">
      <c r="A40" t="n" s="7">
        <v>4.5741993E7</v>
      </c>
      <c r="B40" t="s" s="8">
        <v>56</v>
      </c>
      <c r="C40" t="n" s="8">
        <f>IF(false,"005-1250", "005-1250")</f>
      </c>
      <c r="D40" t="s" s="8">
        <v>109</v>
      </c>
      <c r="E40" t="n" s="8">
        <v>1.0</v>
      </c>
      <c r="F40" t="n" s="8">
        <v>66.0</v>
      </c>
      <c r="G40" t="s" s="8">
        <v>53</v>
      </c>
      <c r="H40" t="s" s="8">
        <v>54</v>
      </c>
      <c r="I40" t="s" s="8">
        <v>110</v>
      </c>
    </row>
    <row r="41" ht="16.0" customHeight="true">
      <c r="A41" t="n" s="7">
        <v>4.5740819E7</v>
      </c>
      <c r="B41" t="s" s="8">
        <v>56</v>
      </c>
      <c r="C41" t="n" s="8">
        <f>IF(false,"005-1516", "005-1516")</f>
      </c>
      <c r="D41" t="s" s="8">
        <v>64</v>
      </c>
      <c r="E41" t="n" s="8">
        <v>2.0</v>
      </c>
      <c r="F41" t="n" s="8">
        <v>45.0</v>
      </c>
      <c r="G41" t="s" s="8">
        <v>58</v>
      </c>
      <c r="H41" t="s" s="8">
        <v>54</v>
      </c>
      <c r="I41" t="s" s="8">
        <v>111</v>
      </c>
    </row>
    <row r="42" ht="16.0" customHeight="true">
      <c r="A42" t="n" s="7">
        <v>4.461832E7</v>
      </c>
      <c r="B42" t="s" s="8">
        <v>112</v>
      </c>
      <c r="C42" t="n" s="8">
        <f>IF(false,"005-1515", "005-1515")</f>
      </c>
      <c r="D42" t="s" s="8">
        <v>113</v>
      </c>
      <c r="E42" t="n" s="8">
        <v>1.0</v>
      </c>
      <c r="F42" t="n" s="8">
        <v>146.0</v>
      </c>
      <c r="G42" t="s" s="8">
        <v>65</v>
      </c>
      <c r="H42" t="s" s="8">
        <v>54</v>
      </c>
      <c r="I42" t="s" s="8">
        <v>114</v>
      </c>
    </row>
    <row r="43" ht="16.0" customHeight="true">
      <c r="A43" t="n" s="7">
        <v>4.5388565E7</v>
      </c>
      <c r="B43" t="s" s="8">
        <v>74</v>
      </c>
      <c r="C43" t="n" s="8">
        <f>IF(false,"005-1258", "005-1258")</f>
      </c>
      <c r="D43" t="s" s="8">
        <v>115</v>
      </c>
      <c r="E43" t="n" s="8">
        <v>1.0</v>
      </c>
      <c r="F43" t="n" s="8">
        <v>321.0</v>
      </c>
      <c r="G43" t="s" s="8">
        <v>58</v>
      </c>
      <c r="H43" t="s" s="8">
        <v>54</v>
      </c>
      <c r="I43" t="s" s="8">
        <v>116</v>
      </c>
    </row>
    <row r="44" ht="16.0" customHeight="true">
      <c r="A44" t="n" s="7">
        <v>4.5389275E7</v>
      </c>
      <c r="B44" t="s" s="8">
        <v>74</v>
      </c>
      <c r="C44" t="n" s="8">
        <f>IF(false,"120922562", "120922562")</f>
      </c>
      <c r="D44" t="s" s="8">
        <v>117</v>
      </c>
      <c r="E44" t="n" s="8">
        <v>1.0</v>
      </c>
      <c r="F44" t="n" s="8">
        <v>358.0</v>
      </c>
      <c r="G44" t="s" s="8">
        <v>53</v>
      </c>
      <c r="H44" t="s" s="8">
        <v>54</v>
      </c>
      <c r="I44" t="s" s="8">
        <v>118</v>
      </c>
    </row>
    <row r="45" ht="16.0" customHeight="true">
      <c r="A45" t="n" s="7">
        <v>4.4874141E7</v>
      </c>
      <c r="B45" t="s" s="8">
        <v>119</v>
      </c>
      <c r="C45" t="n" s="8">
        <f>IF(false,"003-315", "003-315")</f>
      </c>
      <c r="D45" t="s" s="8">
        <v>120</v>
      </c>
      <c r="E45" t="n" s="8">
        <v>1.0</v>
      </c>
      <c r="F45" t="n" s="8">
        <v>214.0</v>
      </c>
      <c r="G45" t="s" s="8">
        <v>65</v>
      </c>
      <c r="H45" t="s" s="8">
        <v>54</v>
      </c>
      <c r="I45" t="s" s="8">
        <v>121</v>
      </c>
    </row>
    <row r="46" ht="16.0" customHeight="true">
      <c r="A46" t="n" s="7">
        <v>4.4874141E7</v>
      </c>
      <c r="B46" t="s" s="8">
        <v>119</v>
      </c>
      <c r="C46" t="n" s="8">
        <f>IF(false,"003-319", "003-319")</f>
      </c>
      <c r="D46" t="s" s="8">
        <v>122</v>
      </c>
      <c r="E46" t="n" s="8">
        <v>1.0</v>
      </c>
      <c r="F46" t="n" s="8">
        <v>209.0</v>
      </c>
      <c r="G46" t="s" s="8">
        <v>65</v>
      </c>
      <c r="H46" t="s" s="8">
        <v>54</v>
      </c>
      <c r="I46" t="s" s="8">
        <v>121</v>
      </c>
    </row>
    <row r="47" ht="16.0" customHeight="true">
      <c r="A47" t="n" s="7">
        <v>4.5732043E7</v>
      </c>
      <c r="B47" t="s" s="8">
        <v>56</v>
      </c>
      <c r="C47" t="n" s="8">
        <f>IF(false,"005-1359", "005-1359")</f>
      </c>
      <c r="D47" t="s" s="8">
        <v>123</v>
      </c>
      <c r="E47" t="n" s="8">
        <v>1.0</v>
      </c>
      <c r="F47" t="n" s="8">
        <v>10.0</v>
      </c>
      <c r="G47" t="s" s="8">
        <v>53</v>
      </c>
      <c r="H47" t="s" s="8">
        <v>54</v>
      </c>
      <c r="I47" t="s" s="8">
        <v>124</v>
      </c>
    </row>
    <row r="48" ht="16.0" customHeight="true">
      <c r="A48" t="n" s="7">
        <v>4.5394699E7</v>
      </c>
      <c r="B48" t="s" s="8">
        <v>74</v>
      </c>
      <c r="C48" t="n" s="8">
        <f>IF(false,"120921370", "120921370")</f>
      </c>
      <c r="D48" t="s" s="8">
        <v>125</v>
      </c>
      <c r="E48" t="n" s="8">
        <v>1.0</v>
      </c>
      <c r="F48" t="n" s="8">
        <v>1033.0</v>
      </c>
      <c r="G48" t="s" s="8">
        <v>53</v>
      </c>
      <c r="H48" t="s" s="8">
        <v>54</v>
      </c>
      <c r="I48" t="s" s="8">
        <v>126</v>
      </c>
    </row>
    <row r="49" ht="16.0" customHeight="true">
      <c r="A49" t="n" s="7">
        <v>4.5459908E7</v>
      </c>
      <c r="B49" t="s" s="8">
        <v>74</v>
      </c>
      <c r="C49" t="n" s="8">
        <f>IF(false,"005-1519", "005-1519")</f>
      </c>
      <c r="D49" t="s" s="8">
        <v>127</v>
      </c>
      <c r="E49" t="n" s="8">
        <v>1.0</v>
      </c>
      <c r="F49" t="n" s="8">
        <v>280.0</v>
      </c>
      <c r="G49" t="s" s="8">
        <v>65</v>
      </c>
      <c r="H49" t="s" s="8">
        <v>54</v>
      </c>
      <c r="I49" t="s" s="8">
        <v>128</v>
      </c>
    </row>
    <row r="50" ht="16.0" customHeight="true">
      <c r="A50" t="n" s="7">
        <v>4.5410668E7</v>
      </c>
      <c r="B50" t="s" s="8">
        <v>74</v>
      </c>
      <c r="C50" t="n" s="8">
        <f>IF(false,"005-1520", "005-1520")</f>
      </c>
      <c r="D50" t="s" s="8">
        <v>129</v>
      </c>
      <c r="E50" t="n" s="8">
        <v>1.0</v>
      </c>
      <c r="F50" t="n" s="8">
        <v>263.0</v>
      </c>
      <c r="G50" t="s" s="8">
        <v>53</v>
      </c>
      <c r="H50" t="s" s="8">
        <v>54</v>
      </c>
      <c r="I50" t="s" s="8">
        <v>130</v>
      </c>
    </row>
    <row r="51" ht="16.0" customHeight="true">
      <c r="A51" t="n" s="7">
        <v>4.4998806E7</v>
      </c>
      <c r="B51" t="s" s="8">
        <v>131</v>
      </c>
      <c r="C51" t="n" s="8">
        <f>IF(false,"005-1515", "005-1515")</f>
      </c>
      <c r="D51" t="s" s="8">
        <v>113</v>
      </c>
      <c r="E51" t="n" s="8">
        <v>1.0</v>
      </c>
      <c r="F51" t="n" s="8">
        <v>124.0</v>
      </c>
      <c r="G51" t="s" s="8">
        <v>65</v>
      </c>
      <c r="H51" t="s" s="8">
        <v>54</v>
      </c>
      <c r="I51" t="s" s="8">
        <v>132</v>
      </c>
    </row>
    <row r="52" ht="16.0" customHeight="true">
      <c r="A52" t="n" s="7">
        <v>4.5261347E7</v>
      </c>
      <c r="B52" t="s" s="8">
        <v>69</v>
      </c>
      <c r="C52" t="n" s="8">
        <f>IF(false,"120921899", "120921899")</f>
      </c>
      <c r="D52" t="s" s="8">
        <v>133</v>
      </c>
      <c r="E52" t="n" s="8">
        <v>11.0</v>
      </c>
      <c r="F52" t="n" s="8">
        <v>5313.0</v>
      </c>
      <c r="G52" t="s" s="8">
        <v>65</v>
      </c>
      <c r="H52" t="s" s="8">
        <v>54</v>
      </c>
      <c r="I52" t="s" s="8">
        <v>134</v>
      </c>
    </row>
    <row r="53" ht="16.0" customHeight="true">
      <c r="A53" t="n" s="7">
        <v>4.5560764E7</v>
      </c>
      <c r="B53" t="s" s="8">
        <v>85</v>
      </c>
      <c r="C53" t="n" s="8">
        <f>IF(false,"120922983", "120922983")</f>
      </c>
      <c r="D53" t="s" s="8">
        <v>135</v>
      </c>
      <c r="E53" t="n" s="8">
        <v>1.0</v>
      </c>
      <c r="F53" t="n" s="8">
        <v>202.0</v>
      </c>
      <c r="G53" t="s" s="8">
        <v>65</v>
      </c>
      <c r="H53" t="s" s="8">
        <v>54</v>
      </c>
      <c r="I53" t="s" s="8">
        <v>136</v>
      </c>
    </row>
    <row r="54" ht="16.0" customHeight="true">
      <c r="A54" t="n" s="7">
        <v>4.5701553E7</v>
      </c>
      <c r="B54" t="s" s="8">
        <v>56</v>
      </c>
      <c r="C54" t="n" s="8">
        <f>IF(false,"005-1250", "005-1250")</f>
      </c>
      <c r="D54" t="s" s="8">
        <v>109</v>
      </c>
      <c r="E54" t="n" s="8">
        <v>1.0</v>
      </c>
      <c r="F54" t="n" s="8">
        <v>319.0</v>
      </c>
      <c r="G54" t="s" s="8">
        <v>65</v>
      </c>
      <c r="H54" t="s" s="8">
        <v>54</v>
      </c>
      <c r="I54" t="s" s="8">
        <v>137</v>
      </c>
    </row>
    <row r="55" ht="16.0" customHeight="true">
      <c r="A55" t="n" s="7">
        <v>4.5680246E7</v>
      </c>
      <c r="B55" t="s" s="8">
        <v>51</v>
      </c>
      <c r="C55" t="n" s="8">
        <f>IF(false,"005-1250", "005-1250")</f>
      </c>
      <c r="D55" t="s" s="8">
        <v>109</v>
      </c>
      <c r="E55" t="n" s="8">
        <v>2.0</v>
      </c>
      <c r="F55" t="n" s="8">
        <v>636.0</v>
      </c>
      <c r="G55" t="s" s="8">
        <v>65</v>
      </c>
      <c r="H55" t="s" s="8">
        <v>54</v>
      </c>
      <c r="I55" t="s" s="8">
        <v>138</v>
      </c>
    </row>
    <row r="56" ht="16.0" customHeight="true">
      <c r="A56" t="n" s="7">
        <v>4.5694601E7</v>
      </c>
      <c r="B56" t="s" s="8">
        <v>56</v>
      </c>
      <c r="C56" t="n" s="8">
        <f>IF(false,"120921905", "120921905")</f>
      </c>
      <c r="D56" t="s" s="8">
        <v>139</v>
      </c>
      <c r="E56" t="n" s="8">
        <v>2.0</v>
      </c>
      <c r="F56" t="n" s="8">
        <v>1061.0</v>
      </c>
      <c r="G56" t="s" s="8">
        <v>53</v>
      </c>
      <c r="H56" t="s" s="8">
        <v>54</v>
      </c>
      <c r="I56" t="s" s="8">
        <v>140</v>
      </c>
    </row>
    <row r="57" ht="16.0" customHeight="true">
      <c r="A57" t="n" s="7">
        <v>4.5680246E7</v>
      </c>
      <c r="B57" t="s" s="8">
        <v>51</v>
      </c>
      <c r="C57" t="n" s="8">
        <f>IF(false,"005-1250", "005-1250")</f>
      </c>
      <c r="D57" t="s" s="8">
        <v>109</v>
      </c>
      <c r="E57" t="n" s="8">
        <v>2.0</v>
      </c>
      <c r="F57" t="n" s="8">
        <v>156.0</v>
      </c>
      <c r="G57" t="s" s="8">
        <v>53</v>
      </c>
      <c r="H57" t="s" s="8">
        <v>54</v>
      </c>
      <c r="I57" t="s" s="8">
        <v>141</v>
      </c>
    </row>
    <row r="58" ht="16.0" customHeight="true">
      <c r="A58" t="n" s="7">
        <v>4.571543E7</v>
      </c>
      <c r="B58" t="s" s="8">
        <v>56</v>
      </c>
      <c r="C58" t="n" s="8">
        <f>IF(false,"120921370", "120921370")</f>
      </c>
      <c r="D58" t="s" s="8">
        <v>125</v>
      </c>
      <c r="E58" t="n" s="8">
        <v>1.0</v>
      </c>
      <c r="F58" t="n" s="8">
        <v>126.0</v>
      </c>
      <c r="G58" t="s" s="8">
        <v>65</v>
      </c>
      <c r="H58" t="s" s="8">
        <v>54</v>
      </c>
      <c r="I58" t="s" s="8">
        <v>142</v>
      </c>
    </row>
    <row r="59" ht="16.0" customHeight="true">
      <c r="A59" t="n" s="7">
        <v>4.5691944E7</v>
      </c>
      <c r="B59" t="s" s="8">
        <v>51</v>
      </c>
      <c r="C59" t="n" s="8">
        <f>IF(false,"003-319", "003-319")</f>
      </c>
      <c r="D59" t="s" s="8">
        <v>122</v>
      </c>
      <c r="E59" t="n" s="8">
        <v>1.0</v>
      </c>
      <c r="F59" t="n" s="8">
        <v>263.0</v>
      </c>
      <c r="G59" t="s" s="8">
        <v>65</v>
      </c>
      <c r="H59" t="s" s="8">
        <v>54</v>
      </c>
      <c r="I59" t="s" s="8">
        <v>143</v>
      </c>
    </row>
    <row r="60" ht="16.0" customHeight="true">
      <c r="A60" t="n" s="7">
        <v>4.564076E7</v>
      </c>
      <c r="B60" t="s" s="8">
        <v>51</v>
      </c>
      <c r="C60" t="n" s="8">
        <f>IF(false,"002-101", "002-101")</f>
      </c>
      <c r="D60" t="s" s="8">
        <v>144</v>
      </c>
      <c r="E60" t="n" s="8">
        <v>3.0</v>
      </c>
      <c r="F60" t="n" s="8">
        <v>708.0</v>
      </c>
      <c r="G60" t="s" s="8">
        <v>65</v>
      </c>
      <c r="H60" t="s" s="8">
        <v>54</v>
      </c>
      <c r="I60" t="s" s="8">
        <v>145</v>
      </c>
    </row>
    <row r="61" ht="16.0" customHeight="true">
      <c r="A61" t="n" s="7">
        <v>4.564076E7</v>
      </c>
      <c r="B61" t="s" s="8">
        <v>51</v>
      </c>
      <c r="C61" t="n" s="8">
        <f>IF(false,"120922005", "120922005")</f>
      </c>
      <c r="D61" t="s" s="8">
        <v>146</v>
      </c>
      <c r="E61" t="n" s="8">
        <v>1.0</v>
      </c>
      <c r="F61" t="n" s="8">
        <v>292.0</v>
      </c>
      <c r="G61" t="s" s="8">
        <v>65</v>
      </c>
      <c r="H61" t="s" s="8">
        <v>54</v>
      </c>
      <c r="I61" t="s" s="8">
        <v>145</v>
      </c>
    </row>
    <row r="62" ht="16.0" customHeight="true">
      <c r="A62" t="n" s="7">
        <v>4.5630018E7</v>
      </c>
      <c r="B62" t="s" s="8">
        <v>51</v>
      </c>
      <c r="C62" t="n" s="8">
        <f>IF(false,"1003343", "1003343")</f>
      </c>
      <c r="D62" t="s" s="8">
        <v>147</v>
      </c>
      <c r="E62" t="n" s="8">
        <v>1.0</v>
      </c>
      <c r="F62" t="n" s="8">
        <v>108.0</v>
      </c>
      <c r="G62" t="s" s="8">
        <v>65</v>
      </c>
      <c r="H62" t="s" s="8">
        <v>54</v>
      </c>
      <c r="I62" t="s" s="8">
        <v>148</v>
      </c>
    </row>
    <row r="63" ht="16.0" customHeight="true">
      <c r="A63" t="n" s="7">
        <v>4.5660647E7</v>
      </c>
      <c r="B63" t="s" s="8">
        <v>51</v>
      </c>
      <c r="C63" t="n" s="8">
        <f>IF(false,"005-1258", "005-1258")</f>
      </c>
      <c r="D63" t="s" s="8">
        <v>115</v>
      </c>
      <c r="E63" t="n" s="8">
        <v>1.0</v>
      </c>
      <c r="F63" t="n" s="8">
        <v>213.0</v>
      </c>
      <c r="G63" t="s" s="8">
        <v>65</v>
      </c>
      <c r="H63" t="s" s="8">
        <v>54</v>
      </c>
      <c r="I63" t="s" s="8">
        <v>149</v>
      </c>
    </row>
    <row r="64" ht="16.0" customHeight="true">
      <c r="A64" t="n" s="7">
        <v>4.5636717E7</v>
      </c>
      <c r="B64" t="s" s="8">
        <v>51</v>
      </c>
      <c r="C64" t="n" s="8">
        <f>IF(false,"003-306", "003-306")</f>
      </c>
      <c r="D64" t="s" s="8">
        <v>150</v>
      </c>
      <c r="E64" t="n" s="8">
        <v>2.0</v>
      </c>
      <c r="F64" t="n" s="8">
        <v>548.0</v>
      </c>
      <c r="G64" t="s" s="8">
        <v>65</v>
      </c>
      <c r="H64" t="s" s="8">
        <v>54</v>
      </c>
      <c r="I64" t="s" s="8">
        <v>151</v>
      </c>
    </row>
    <row r="65" ht="16.0" customHeight="true">
      <c r="A65" t="n" s="7">
        <v>4.5684397E7</v>
      </c>
      <c r="B65" t="s" s="8">
        <v>51</v>
      </c>
      <c r="C65" t="n" s="8">
        <f>IF(false,"003-319", "003-319")</f>
      </c>
      <c r="D65" t="s" s="8">
        <v>122</v>
      </c>
      <c r="E65" t="n" s="8">
        <v>1.0</v>
      </c>
      <c r="F65" t="n" s="8">
        <v>242.0</v>
      </c>
      <c r="G65" t="s" s="8">
        <v>58</v>
      </c>
      <c r="H65" t="s" s="8">
        <v>54</v>
      </c>
      <c r="I65" t="s" s="8">
        <v>152</v>
      </c>
    </row>
    <row r="66" ht="16.0" customHeight="true">
      <c r="A66" t="n" s="7">
        <v>4.5720042E7</v>
      </c>
      <c r="B66" t="s" s="8">
        <v>56</v>
      </c>
      <c r="C66" t="n" s="8">
        <f>IF(false,"120921718", "120921718")</f>
      </c>
      <c r="D66" t="s" s="8">
        <v>153</v>
      </c>
      <c r="E66" t="n" s="8">
        <v>1.0</v>
      </c>
      <c r="F66" t="n" s="8">
        <v>386.0</v>
      </c>
      <c r="G66" t="s" s="8">
        <v>58</v>
      </c>
      <c r="H66" t="s" s="8">
        <v>54</v>
      </c>
      <c r="I66" t="s" s="8">
        <v>154</v>
      </c>
    </row>
    <row r="67" ht="16.0" customHeight="true">
      <c r="A67" t="n" s="7">
        <v>4.5694676E7</v>
      </c>
      <c r="B67" t="s" s="8">
        <v>56</v>
      </c>
      <c r="C67" t="n" s="8">
        <f>IF(false,"120922456", "120922456")</f>
      </c>
      <c r="D67" t="s" s="8">
        <v>155</v>
      </c>
      <c r="E67" t="n" s="8">
        <v>1.0</v>
      </c>
      <c r="F67" t="n" s="8">
        <v>201.0</v>
      </c>
      <c r="G67" t="s" s="8">
        <v>65</v>
      </c>
      <c r="H67" t="s" s="8">
        <v>54</v>
      </c>
      <c r="I67" t="s" s="8">
        <v>156</v>
      </c>
    </row>
    <row r="68" ht="16.0" customHeight="true">
      <c r="A68" t="n" s="7">
        <v>4.5679322E7</v>
      </c>
      <c r="B68" t="s" s="8">
        <v>51</v>
      </c>
      <c r="C68" t="n" s="8">
        <f>IF(false,"005-1515", "005-1515")</f>
      </c>
      <c r="D68" t="s" s="8">
        <v>113</v>
      </c>
      <c r="E68" t="n" s="8">
        <v>1.0</v>
      </c>
      <c r="F68" t="n" s="8">
        <v>78.0</v>
      </c>
      <c r="G68" t="s" s="8">
        <v>53</v>
      </c>
      <c r="H68" t="s" s="8">
        <v>54</v>
      </c>
      <c r="I68" t="s" s="8">
        <v>157</v>
      </c>
    </row>
    <row r="69" ht="16.0" customHeight="true">
      <c r="A69" t="n" s="7">
        <v>4.5667268E7</v>
      </c>
      <c r="B69" t="s" s="8">
        <v>51</v>
      </c>
      <c r="C69" t="n" s="8">
        <f>IF(false,"120921545", "120921545")</f>
      </c>
      <c r="D69" t="s" s="8">
        <v>158</v>
      </c>
      <c r="E69" t="n" s="8">
        <v>3.0</v>
      </c>
      <c r="F69" t="n" s="8">
        <v>30.0</v>
      </c>
      <c r="G69" t="s" s="8">
        <v>58</v>
      </c>
      <c r="H69" t="s" s="8">
        <v>54</v>
      </c>
      <c r="I69" t="s" s="8">
        <v>159</v>
      </c>
    </row>
    <row r="70" ht="16.0" customHeight="true">
      <c r="A70" t="n" s="7">
        <v>4.5696317E7</v>
      </c>
      <c r="B70" t="s" s="8">
        <v>56</v>
      </c>
      <c r="C70" t="n" s="8">
        <f>IF(false,"005-1080", "005-1080")</f>
      </c>
      <c r="D70" t="s" s="8">
        <v>160</v>
      </c>
      <c r="E70" t="n" s="8">
        <v>1.0</v>
      </c>
      <c r="F70" t="n" s="8">
        <v>530.0</v>
      </c>
      <c r="G70" t="s" s="8">
        <v>65</v>
      </c>
      <c r="H70" t="s" s="8">
        <v>54</v>
      </c>
      <c r="I70" t="s" s="8">
        <v>161</v>
      </c>
    </row>
    <row r="71" ht="16.0" customHeight="true">
      <c r="A71" t="n" s="7">
        <v>4.5526506E7</v>
      </c>
      <c r="B71" t="s" s="8">
        <v>85</v>
      </c>
      <c r="C71" t="n" s="8">
        <f>IF(false,"120922552", "120922552")</f>
      </c>
      <c r="D71" t="s" s="8">
        <v>162</v>
      </c>
      <c r="E71" t="n" s="8">
        <v>1.0</v>
      </c>
      <c r="F71" t="n" s="8">
        <v>37.0</v>
      </c>
      <c r="G71" t="s" s="8">
        <v>65</v>
      </c>
      <c r="H71" t="s" s="8">
        <v>54</v>
      </c>
      <c r="I71" t="s" s="8">
        <v>163</v>
      </c>
    </row>
    <row r="72" ht="16.0" customHeight="true">
      <c r="A72" t="n" s="7">
        <v>4.5680287E7</v>
      </c>
      <c r="B72" t="s" s="8">
        <v>51</v>
      </c>
      <c r="C72" t="n" s="8">
        <f>IF(false,"005-1516", "005-1516")</f>
      </c>
      <c r="D72" t="s" s="8">
        <v>64</v>
      </c>
      <c r="E72" t="n" s="8">
        <v>1.0</v>
      </c>
      <c r="F72" t="n" s="8">
        <v>174.0</v>
      </c>
      <c r="G72" t="s" s="8">
        <v>65</v>
      </c>
      <c r="H72" t="s" s="8">
        <v>54</v>
      </c>
      <c r="I72" t="s" s="8">
        <v>164</v>
      </c>
    </row>
    <row r="73" ht="16.0" customHeight="true">
      <c r="A73" t="n" s="7">
        <v>4.5591931E7</v>
      </c>
      <c r="B73" t="s" s="8">
        <v>51</v>
      </c>
      <c r="C73" t="n" s="8">
        <f>IF(false,"005-1258", "005-1258")</f>
      </c>
      <c r="D73" t="s" s="8">
        <v>115</v>
      </c>
      <c r="E73" t="n" s="8">
        <v>2.0</v>
      </c>
      <c r="F73" t="n" s="8">
        <v>426.0</v>
      </c>
      <c r="G73" t="s" s="8">
        <v>65</v>
      </c>
      <c r="H73" t="s" s="8">
        <v>54</v>
      </c>
      <c r="I73" t="s" s="8">
        <v>165</v>
      </c>
    </row>
    <row r="74" ht="16.0" customHeight="true">
      <c r="A74" t="n" s="7">
        <v>4.5513117E7</v>
      </c>
      <c r="B74" t="s" s="8">
        <v>85</v>
      </c>
      <c r="C74" t="n" s="8">
        <f>IF(false,"120922395", "120922395")</f>
      </c>
      <c r="D74" t="s" s="8">
        <v>166</v>
      </c>
      <c r="E74" t="n" s="8">
        <v>1.0</v>
      </c>
      <c r="F74" t="n" s="8">
        <v>19.0</v>
      </c>
      <c r="G74" t="s" s="8">
        <v>65</v>
      </c>
      <c r="H74" t="s" s="8">
        <v>54</v>
      </c>
      <c r="I74" t="s" s="8">
        <v>167</v>
      </c>
    </row>
    <row r="75" ht="16.0" customHeight="true">
      <c r="A75" t="n" s="7">
        <v>4.5505727E7</v>
      </c>
      <c r="B75" t="s" s="8">
        <v>85</v>
      </c>
      <c r="C75" t="n" s="8">
        <f>IF(false,"01-003810", "01-003810")</f>
      </c>
      <c r="D75" t="s" s="8">
        <v>168</v>
      </c>
      <c r="E75" t="n" s="8">
        <v>1.0</v>
      </c>
      <c r="F75" t="n" s="8">
        <v>68.0</v>
      </c>
      <c r="G75" t="s" s="8">
        <v>65</v>
      </c>
      <c r="H75" t="s" s="8">
        <v>54</v>
      </c>
      <c r="I75" t="s" s="8">
        <v>169</v>
      </c>
    </row>
    <row r="76" ht="16.0" customHeight="true">
      <c r="A76" t="n" s="7">
        <v>4.5513117E7</v>
      </c>
      <c r="B76" t="s" s="8">
        <v>85</v>
      </c>
      <c r="C76" t="n" s="8">
        <f>IF(false,"120922395", "120922395")</f>
      </c>
      <c r="D76" t="s" s="8">
        <v>166</v>
      </c>
      <c r="E76" t="n" s="8">
        <v>1.0</v>
      </c>
      <c r="F76" t="n" s="8">
        <v>353.0</v>
      </c>
      <c r="G76" t="s" s="8">
        <v>53</v>
      </c>
      <c r="H76" t="s" s="8">
        <v>54</v>
      </c>
      <c r="I76" t="s" s="8">
        <v>170</v>
      </c>
    </row>
    <row r="77" ht="16.0" customHeight="true">
      <c r="A77" t="n" s="7">
        <v>4.5601977E7</v>
      </c>
      <c r="B77" t="s" s="8">
        <v>51</v>
      </c>
      <c r="C77" t="n" s="8">
        <f>IF(false,"120921995", "120921995")</f>
      </c>
      <c r="D77" t="s" s="8">
        <v>88</v>
      </c>
      <c r="E77" t="n" s="8">
        <v>1.0</v>
      </c>
      <c r="F77" t="n" s="8">
        <v>186.0</v>
      </c>
      <c r="G77" t="s" s="8">
        <v>65</v>
      </c>
      <c r="H77" t="s" s="8">
        <v>54</v>
      </c>
      <c r="I77" t="s" s="8">
        <v>171</v>
      </c>
    </row>
    <row r="78" ht="16.0" customHeight="true">
      <c r="A78" t="n" s="7">
        <v>4.5133492E7</v>
      </c>
      <c r="B78" t="s" s="8">
        <v>172</v>
      </c>
      <c r="C78" t="n" s="8">
        <f>IF(false,"120922084", "120922084")</f>
      </c>
      <c r="D78" t="s" s="8">
        <v>173</v>
      </c>
      <c r="E78" t="n" s="8">
        <v>1.0</v>
      </c>
      <c r="F78" t="n" s="8">
        <v>292.0</v>
      </c>
      <c r="G78" t="s" s="8">
        <v>65</v>
      </c>
      <c r="H78" t="s" s="8">
        <v>54</v>
      </c>
      <c r="I78" t="s" s="8">
        <v>174</v>
      </c>
    </row>
    <row r="79" ht="16.0" customHeight="true">
      <c r="A79" t="n" s="7">
        <v>4.4947519E7</v>
      </c>
      <c r="B79" t="s" s="8">
        <v>131</v>
      </c>
      <c r="C79" t="n" s="8">
        <f>IF(false,"005-1250", "005-1250")</f>
      </c>
      <c r="D79" t="s" s="8">
        <v>109</v>
      </c>
      <c r="E79" t="n" s="8">
        <v>2.0</v>
      </c>
      <c r="F79" t="n" s="8">
        <v>500.0</v>
      </c>
      <c r="G79" t="s" s="8">
        <v>65</v>
      </c>
      <c r="H79" t="s" s="8">
        <v>54</v>
      </c>
      <c r="I79" t="s" s="8">
        <v>175</v>
      </c>
    </row>
    <row r="80" ht="16.0" customHeight="true">
      <c r="A80" t="n" s="7">
        <v>4.5639081E7</v>
      </c>
      <c r="B80" t="s" s="8">
        <v>51</v>
      </c>
      <c r="C80" t="n" s="8">
        <f>IF(false,"003-319", "003-319")</f>
      </c>
      <c r="D80" t="s" s="8">
        <v>122</v>
      </c>
      <c r="E80" t="n" s="8">
        <v>2.0</v>
      </c>
      <c r="F80" t="n" s="8">
        <v>520.0</v>
      </c>
      <c r="G80" t="s" s="8">
        <v>65</v>
      </c>
      <c r="H80" t="s" s="8">
        <v>54</v>
      </c>
      <c r="I80" t="s" s="8">
        <v>176</v>
      </c>
    </row>
    <row r="81" ht="16.0" customHeight="true">
      <c r="A81" t="n" s="7">
        <v>4.5712066E7</v>
      </c>
      <c r="B81" t="s" s="8">
        <v>56</v>
      </c>
      <c r="C81" t="n" s="8">
        <f>IF(false,"005-1250", "005-1250")</f>
      </c>
      <c r="D81" t="s" s="8">
        <v>109</v>
      </c>
      <c r="E81" t="n" s="8">
        <v>1.0</v>
      </c>
      <c r="F81" t="n" s="8">
        <v>320.0</v>
      </c>
      <c r="G81" t="s" s="8">
        <v>65</v>
      </c>
      <c r="H81" t="s" s="8">
        <v>54</v>
      </c>
      <c r="I81" t="s" s="8">
        <v>177</v>
      </c>
    </row>
    <row r="82" ht="16.0" customHeight="true">
      <c r="A82" t="n" s="7">
        <v>4.5324163E7</v>
      </c>
      <c r="B82" t="s" s="8">
        <v>69</v>
      </c>
      <c r="C82" t="n" s="8">
        <f>IF(false,"005-1520", "005-1520")</f>
      </c>
      <c r="D82" t="s" s="8">
        <v>129</v>
      </c>
      <c r="E82" t="n" s="8">
        <v>2.0</v>
      </c>
      <c r="F82" t="n" s="8">
        <v>560.0</v>
      </c>
      <c r="G82" t="s" s="8">
        <v>65</v>
      </c>
      <c r="H82" t="s" s="8">
        <v>54</v>
      </c>
      <c r="I82" t="s" s="8">
        <v>178</v>
      </c>
    </row>
    <row r="83" ht="16.0" customHeight="true">
      <c r="A83" t="n" s="7">
        <v>4.5573707E7</v>
      </c>
      <c r="B83" t="s" s="8">
        <v>51</v>
      </c>
      <c r="C83" t="n" s="8">
        <f>IF(false,"120922390", "120922390")</f>
      </c>
      <c r="D83" t="s" s="8">
        <v>179</v>
      </c>
      <c r="E83" t="n" s="8">
        <v>1.0</v>
      </c>
      <c r="F83" t="n" s="8">
        <v>145.0</v>
      </c>
      <c r="G83" t="s" s="8">
        <v>65</v>
      </c>
      <c r="H83" t="s" s="8">
        <v>54</v>
      </c>
      <c r="I83" t="s" s="8">
        <v>180</v>
      </c>
    </row>
    <row r="84" ht="16.0" customHeight="true">
      <c r="A84" t="n" s="7">
        <v>4.5711982E7</v>
      </c>
      <c r="B84" t="s" s="8">
        <v>56</v>
      </c>
      <c r="C84" t="n" s="8">
        <f>IF(false,"005-1250", "005-1250")</f>
      </c>
      <c r="D84" t="s" s="8">
        <v>109</v>
      </c>
      <c r="E84" t="n" s="8">
        <v>3.0</v>
      </c>
      <c r="F84" t="n" s="8">
        <v>954.0</v>
      </c>
      <c r="G84" t="s" s="8">
        <v>65</v>
      </c>
      <c r="H84" t="s" s="8">
        <v>54</v>
      </c>
      <c r="I84" t="s" s="8">
        <v>181</v>
      </c>
    </row>
    <row r="85" ht="16.0" customHeight="true">
      <c r="A85" t="n" s="7">
        <v>4.4694308E7</v>
      </c>
      <c r="B85" t="s" s="8">
        <v>182</v>
      </c>
      <c r="C85" t="n" s="8">
        <f>IF(false,"01-003884", "01-003884")</f>
      </c>
      <c r="D85" t="s" s="8">
        <v>183</v>
      </c>
      <c r="E85" t="n" s="8">
        <v>1.0</v>
      </c>
      <c r="F85" t="n" s="8">
        <v>154.0</v>
      </c>
      <c r="G85" t="s" s="8">
        <v>65</v>
      </c>
      <c r="H85" t="s" s="8">
        <v>54</v>
      </c>
      <c r="I85" t="s" s="8">
        <v>184</v>
      </c>
    </row>
    <row r="86" ht="16.0" customHeight="true">
      <c r="A86" t="n" s="7">
        <v>4.5682298E7</v>
      </c>
      <c r="B86" t="s" s="8">
        <v>51</v>
      </c>
      <c r="C86" t="n" s="8">
        <f>IF(false,"005-1514", "005-1514")</f>
      </c>
      <c r="D86" t="s" s="8">
        <v>185</v>
      </c>
      <c r="E86" t="n" s="8">
        <v>1.0</v>
      </c>
      <c r="F86" t="n" s="8">
        <v>195.0</v>
      </c>
      <c r="G86" t="s" s="8">
        <v>65</v>
      </c>
      <c r="H86" t="s" s="8">
        <v>54</v>
      </c>
      <c r="I86" t="s" s="8">
        <v>186</v>
      </c>
    </row>
    <row r="87" ht="16.0" customHeight="true">
      <c r="A87" t="n" s="7">
        <v>4.5709118E7</v>
      </c>
      <c r="B87" t="s" s="8">
        <v>56</v>
      </c>
      <c r="C87" t="n" s="8">
        <f>IF(false,"120921370", "120921370")</f>
      </c>
      <c r="D87" t="s" s="8">
        <v>125</v>
      </c>
      <c r="E87" t="n" s="8">
        <v>1.0</v>
      </c>
      <c r="F87" t="n" s="8">
        <v>126.0</v>
      </c>
      <c r="G87" t="s" s="8">
        <v>65</v>
      </c>
      <c r="H87" t="s" s="8">
        <v>54</v>
      </c>
      <c r="I87" t="s" s="8">
        <v>187</v>
      </c>
    </row>
    <row r="88" ht="16.0" customHeight="true">
      <c r="A88" t="n" s="7">
        <v>4.5604149E7</v>
      </c>
      <c r="B88" t="s" s="8">
        <v>51</v>
      </c>
      <c r="C88" t="n" s="8">
        <f>IF(false,"008-071", "008-071")</f>
      </c>
      <c r="D88" t="s" s="8">
        <v>188</v>
      </c>
      <c r="E88" t="n" s="8">
        <v>1.0</v>
      </c>
      <c r="F88" t="n" s="8">
        <v>147.0</v>
      </c>
      <c r="G88" t="s" s="8">
        <v>65</v>
      </c>
      <c r="H88" t="s" s="8">
        <v>54</v>
      </c>
      <c r="I88" t="s" s="8">
        <v>189</v>
      </c>
    </row>
    <row r="89" ht="16.0" customHeight="true">
      <c r="A89" t="n" s="7">
        <v>4.5810018E7</v>
      </c>
      <c r="B89" t="s" s="8">
        <v>56</v>
      </c>
      <c r="C89" t="n" s="8">
        <f>IF(false,"01-004211", "01-004211")</f>
      </c>
      <c r="D89" t="s" s="8">
        <v>190</v>
      </c>
      <c r="E89" t="n" s="8">
        <v>2.0</v>
      </c>
      <c r="F89" t="n" s="8">
        <v>796.0</v>
      </c>
      <c r="G89" t="s" s="8">
        <v>65</v>
      </c>
      <c r="H89" t="s" s="8">
        <v>54</v>
      </c>
      <c r="I89" t="s" s="8">
        <v>191</v>
      </c>
    </row>
    <row r="90" ht="16.0" customHeight="true">
      <c r="A90" t="n" s="7">
        <v>4.5810018E7</v>
      </c>
      <c r="B90" t="s" s="8">
        <v>56</v>
      </c>
      <c r="C90" t="n" s="8">
        <f>IF(false,"01-004211", "01-004211")</f>
      </c>
      <c r="D90" t="s" s="8">
        <v>190</v>
      </c>
      <c r="E90" t="n" s="8">
        <v>2.0</v>
      </c>
      <c r="F90" t="n" s="8">
        <v>2380.0</v>
      </c>
      <c r="G90" t="s" s="8">
        <v>53</v>
      </c>
      <c r="H90" t="s" s="8">
        <v>54</v>
      </c>
      <c r="I90" t="s" s="8">
        <v>192</v>
      </c>
    </row>
    <row r="91" ht="16.0" customHeight="true">
      <c r="A91" t="n" s="7">
        <v>4.5695207E7</v>
      </c>
      <c r="B91" t="s" s="8">
        <v>56</v>
      </c>
      <c r="C91" t="n" s="8">
        <f>IF(false,"120921901", "120921901")</f>
      </c>
      <c r="D91" t="s" s="8">
        <v>193</v>
      </c>
      <c r="E91" t="n" s="8">
        <v>3.0</v>
      </c>
      <c r="F91" t="n" s="8">
        <v>744.0</v>
      </c>
      <c r="G91" t="s" s="8">
        <v>65</v>
      </c>
      <c r="H91" t="s" s="8">
        <v>50</v>
      </c>
      <c r="I91" t="s" s="8">
        <v>194</v>
      </c>
    </row>
    <row r="92" ht="16.0" customHeight="true">
      <c r="A92" t="n" s="7">
        <v>4.5874628E7</v>
      </c>
      <c r="B92" t="s" s="8">
        <v>54</v>
      </c>
      <c r="C92" t="n" s="8">
        <f>IF(false,"005-1257", "005-1257")</f>
      </c>
      <c r="D92" t="s" s="8">
        <v>195</v>
      </c>
      <c r="E92" t="n" s="8">
        <v>1.0</v>
      </c>
      <c r="F92" t="n" s="8">
        <v>242.0</v>
      </c>
      <c r="G92" t="s" s="8">
        <v>58</v>
      </c>
      <c r="H92" t="s" s="8">
        <v>50</v>
      </c>
      <c r="I92" t="s" s="8">
        <v>196</v>
      </c>
    </row>
    <row r="93" ht="16.0" customHeight="true">
      <c r="A93" t="n" s="7">
        <v>4.5835897E7</v>
      </c>
      <c r="B93" t="s" s="8">
        <v>54</v>
      </c>
      <c r="C93" t="n" s="8">
        <f>IF(false,"005-1516", "005-1516")</f>
      </c>
      <c r="D93" t="s" s="8">
        <v>64</v>
      </c>
      <c r="E93" t="n" s="8">
        <v>1.0</v>
      </c>
      <c r="F93" t="n" s="8">
        <v>172.0</v>
      </c>
      <c r="G93" t="s" s="8">
        <v>58</v>
      </c>
      <c r="H93" t="s" s="8">
        <v>50</v>
      </c>
      <c r="I93" t="s" s="8">
        <v>197</v>
      </c>
    </row>
    <row r="94" ht="16.0" customHeight="true">
      <c r="A94" t="n" s="7">
        <v>4.5756623E7</v>
      </c>
      <c r="B94" t="s" s="8">
        <v>56</v>
      </c>
      <c r="C94" t="n" s="8">
        <f>IF(false,"005-1250", "005-1250")</f>
      </c>
      <c r="D94" t="s" s="8">
        <v>109</v>
      </c>
      <c r="E94" t="n" s="8">
        <v>1.0</v>
      </c>
      <c r="F94" t="n" s="8">
        <v>18.0</v>
      </c>
      <c r="G94" t="s" s="8">
        <v>53</v>
      </c>
      <c r="H94" t="s" s="8">
        <v>50</v>
      </c>
      <c r="I94" t="s" s="8">
        <v>198</v>
      </c>
    </row>
    <row r="95" ht="16.0" customHeight="true">
      <c r="A95" t="n" s="7">
        <v>4.5756623E7</v>
      </c>
      <c r="B95" t="s" s="8">
        <v>56</v>
      </c>
      <c r="C95" t="n" s="8">
        <f>IF(false,"003-319", "003-319")</f>
      </c>
      <c r="D95" t="s" s="8">
        <v>122</v>
      </c>
      <c r="E95" t="n" s="8">
        <v>1.0</v>
      </c>
      <c r="F95" t="n" s="8">
        <v>14.0</v>
      </c>
      <c r="G95" t="s" s="8">
        <v>53</v>
      </c>
      <c r="H95" t="s" s="8">
        <v>50</v>
      </c>
      <c r="I95" t="s" s="8">
        <v>198</v>
      </c>
    </row>
    <row r="96" ht="16.0" customHeight="true">
      <c r="A96" t="n" s="7">
        <v>4.5814142E7</v>
      </c>
      <c r="B96" t="s" s="8">
        <v>56</v>
      </c>
      <c r="C96" t="n" s="8">
        <f>IF(false,"005-1255", "005-1255")</f>
      </c>
      <c r="D96" t="s" s="8">
        <v>199</v>
      </c>
      <c r="E96" t="n" s="8">
        <v>2.0</v>
      </c>
      <c r="F96" t="n" s="8">
        <v>370.0</v>
      </c>
      <c r="G96" t="s" s="8">
        <v>58</v>
      </c>
      <c r="H96" t="s" s="8">
        <v>50</v>
      </c>
      <c r="I96" t="s" s="8">
        <v>200</v>
      </c>
    </row>
    <row r="97" ht="16.0" customHeight="true">
      <c r="A97" t="n" s="7">
        <v>4.580073E7</v>
      </c>
      <c r="B97" t="s" s="8">
        <v>56</v>
      </c>
      <c r="C97" t="n" s="8">
        <f>IF(false,"003-317", "003-317")</f>
      </c>
      <c r="D97" t="s" s="8">
        <v>201</v>
      </c>
      <c r="E97" t="n" s="8">
        <v>2.0</v>
      </c>
      <c r="F97" t="n" s="8">
        <v>820.0</v>
      </c>
      <c r="G97" t="s" s="8">
        <v>53</v>
      </c>
      <c r="H97" t="s" s="8">
        <v>50</v>
      </c>
      <c r="I97" t="s" s="8">
        <v>202</v>
      </c>
    </row>
    <row r="98" ht="16.0" customHeight="true">
      <c r="A98" t="n" s="7">
        <v>4.5739073E7</v>
      </c>
      <c r="B98" t="s" s="8">
        <v>56</v>
      </c>
      <c r="C98" t="n" s="8">
        <f>IF(false,"003-318", "003-318")</f>
      </c>
      <c r="D98" t="s" s="8">
        <v>203</v>
      </c>
      <c r="E98" t="n" s="8">
        <v>3.0</v>
      </c>
      <c r="F98" t="n" s="8">
        <v>90.0</v>
      </c>
      <c r="G98" t="s" s="8">
        <v>58</v>
      </c>
      <c r="H98" t="s" s="8">
        <v>50</v>
      </c>
      <c r="I98" t="s" s="8">
        <v>204</v>
      </c>
    </row>
    <row r="99" ht="16.0" customHeight="true">
      <c r="A99" t="n" s="7">
        <v>4.5774875E7</v>
      </c>
      <c r="B99" t="s" s="8">
        <v>56</v>
      </c>
      <c r="C99" t="n" s="8">
        <f>IF(false,"008-576", "008-576")</f>
      </c>
      <c r="D99" t="s" s="8">
        <v>57</v>
      </c>
      <c r="E99" t="n" s="8">
        <v>2.0</v>
      </c>
      <c r="F99" t="n" s="8">
        <v>144.0</v>
      </c>
      <c r="G99" t="s" s="8">
        <v>58</v>
      </c>
      <c r="H99" t="s" s="8">
        <v>50</v>
      </c>
      <c r="I99" t="s" s="8">
        <v>205</v>
      </c>
    </row>
    <row r="100" ht="16.0" customHeight="true">
      <c r="A100" t="n" s="7">
        <v>4.5774875E7</v>
      </c>
      <c r="B100" t="s" s="8">
        <v>56</v>
      </c>
      <c r="C100" t="n" s="8">
        <f>IF(false,"120921544", "120921544")</f>
      </c>
      <c r="D100" t="s" s="8">
        <v>206</v>
      </c>
      <c r="E100" t="n" s="8">
        <v>1.0</v>
      </c>
      <c r="F100" t="n" s="8">
        <v>74.0</v>
      </c>
      <c r="G100" t="s" s="8">
        <v>58</v>
      </c>
      <c r="H100" t="s" s="8">
        <v>50</v>
      </c>
      <c r="I100" t="s" s="8">
        <v>205</v>
      </c>
    </row>
    <row r="101" ht="16.0" customHeight="true">
      <c r="A101" t="n" s="7">
        <v>4.5814016E7</v>
      </c>
      <c r="B101" t="s" s="8">
        <v>56</v>
      </c>
      <c r="C101" t="n" s="8">
        <f>IF(false,"002-101", "002-101")</f>
      </c>
      <c r="D101" t="s" s="8">
        <v>144</v>
      </c>
      <c r="E101" t="n" s="8">
        <v>1.0</v>
      </c>
      <c r="F101" t="n" s="8">
        <v>15.0</v>
      </c>
      <c r="G101" t="s" s="8">
        <v>58</v>
      </c>
      <c r="H101" t="s" s="8">
        <v>50</v>
      </c>
      <c r="I101" t="s" s="8">
        <v>207</v>
      </c>
    </row>
    <row r="102" ht="16.0" customHeight="true">
      <c r="A102" t="n" s="7">
        <v>4.5467655E7</v>
      </c>
      <c r="B102" t="s" s="8">
        <v>85</v>
      </c>
      <c r="C102" t="n" s="8">
        <f>IF(false,"120921995", "120921995")</f>
      </c>
      <c r="D102" t="s" s="8">
        <v>88</v>
      </c>
      <c r="E102" t="n" s="8">
        <v>1.0</v>
      </c>
      <c r="F102" t="n" s="8">
        <v>117.0</v>
      </c>
      <c r="G102" t="s" s="8">
        <v>53</v>
      </c>
      <c r="H102" t="s" s="8">
        <v>50</v>
      </c>
      <c r="I102" t="s" s="8">
        <v>208</v>
      </c>
    </row>
    <row r="103" ht="16.0" customHeight="true">
      <c r="A103" t="n" s="7">
        <v>4.5803827E7</v>
      </c>
      <c r="B103" t="s" s="8">
        <v>56</v>
      </c>
      <c r="C103" t="n" s="8">
        <f>IF(false,"005-1282", "005-1282")</f>
      </c>
      <c r="D103" t="s" s="8">
        <v>209</v>
      </c>
      <c r="E103" t="n" s="8">
        <v>1.0</v>
      </c>
      <c r="F103" t="n" s="8">
        <v>132.0</v>
      </c>
      <c r="G103" t="s" s="8">
        <v>53</v>
      </c>
      <c r="H103" t="s" s="8">
        <v>50</v>
      </c>
      <c r="I103" t="s" s="8">
        <v>210</v>
      </c>
    </row>
    <row r="104" ht="16.0" customHeight="true">
      <c r="A104" t="n" s="7">
        <v>4.5798933E7</v>
      </c>
      <c r="B104" t="s" s="8">
        <v>56</v>
      </c>
      <c r="C104" t="n" s="8">
        <f>IF(false,"005-1258", "005-1258")</f>
      </c>
      <c r="D104" t="s" s="8">
        <v>115</v>
      </c>
      <c r="E104" t="n" s="8">
        <v>1.0</v>
      </c>
      <c r="F104" t="n" s="8">
        <v>44.0</v>
      </c>
      <c r="G104" t="s" s="8">
        <v>58</v>
      </c>
      <c r="H104" t="s" s="8">
        <v>50</v>
      </c>
      <c r="I104" t="s" s="8">
        <v>211</v>
      </c>
    </row>
    <row r="105" ht="16.0" customHeight="true">
      <c r="A105" t="n" s="7">
        <v>4.5802376E7</v>
      </c>
      <c r="B105" t="s" s="8">
        <v>56</v>
      </c>
      <c r="C105" t="n" s="8">
        <f>IF(false,"005-1254", "005-1254")</f>
      </c>
      <c r="D105" t="s" s="8">
        <v>212</v>
      </c>
      <c r="E105" t="n" s="8">
        <v>1.0</v>
      </c>
      <c r="F105" t="n" s="8">
        <v>307.0</v>
      </c>
      <c r="G105" t="s" s="8">
        <v>58</v>
      </c>
      <c r="H105" t="s" s="8">
        <v>50</v>
      </c>
      <c r="I105" t="s" s="8">
        <v>213</v>
      </c>
    </row>
    <row r="106" ht="16.0" customHeight="true">
      <c r="A106" t="n" s="7">
        <v>4.577817E7</v>
      </c>
      <c r="B106" t="s" s="8">
        <v>56</v>
      </c>
      <c r="C106" t="n" s="8">
        <f>IF(false,"008-576", "008-576")</f>
      </c>
      <c r="D106" t="s" s="8">
        <v>57</v>
      </c>
      <c r="E106" t="n" s="8">
        <v>1.0</v>
      </c>
      <c r="F106" t="n" s="8">
        <v>71.0</v>
      </c>
      <c r="G106" t="s" s="8">
        <v>53</v>
      </c>
      <c r="H106" t="s" s="8">
        <v>50</v>
      </c>
      <c r="I106" t="s" s="8">
        <v>214</v>
      </c>
    </row>
    <row r="107" ht="16.0" customHeight="true">
      <c r="A107" t="n" s="7">
        <v>4.5669238E7</v>
      </c>
      <c r="B107" t="s" s="8">
        <v>51</v>
      </c>
      <c r="C107" t="n" s="8">
        <f>IF(false,"120922680", "120922680")</f>
      </c>
      <c r="D107" t="s" s="8">
        <v>215</v>
      </c>
      <c r="E107" t="n" s="8">
        <v>1.0</v>
      </c>
      <c r="F107" t="n" s="8">
        <v>95.0</v>
      </c>
      <c r="G107" t="s" s="8">
        <v>53</v>
      </c>
      <c r="H107" t="s" s="8">
        <v>50</v>
      </c>
      <c r="I107" t="s" s="8">
        <v>216</v>
      </c>
    </row>
    <row r="108" ht="16.0" customHeight="true">
      <c r="A108" t="n" s="7">
        <v>4.5782591E7</v>
      </c>
      <c r="B108" t="s" s="8">
        <v>56</v>
      </c>
      <c r="C108" t="n" s="8">
        <f>IF(false,"005-1522", "005-1522")</f>
      </c>
      <c r="D108" t="s" s="8">
        <v>217</v>
      </c>
      <c r="E108" t="n" s="8">
        <v>3.0</v>
      </c>
      <c r="F108" t="n" s="8">
        <v>528.0</v>
      </c>
      <c r="G108" t="s" s="8">
        <v>58</v>
      </c>
      <c r="H108" t="s" s="8">
        <v>50</v>
      </c>
      <c r="I108" t="s" s="8">
        <v>218</v>
      </c>
    </row>
    <row r="109" ht="16.0" customHeight="true">
      <c r="A109" t="n" s="7">
        <v>4.564017E7</v>
      </c>
      <c r="B109" t="s" s="8">
        <v>51</v>
      </c>
      <c r="C109" t="n" s="8">
        <f>IF(false,"120922073", "120922073")</f>
      </c>
      <c r="D109" t="s" s="8">
        <v>219</v>
      </c>
      <c r="E109" t="n" s="8">
        <v>1.0</v>
      </c>
      <c r="F109" t="n" s="8">
        <v>638.0</v>
      </c>
      <c r="G109" t="s" s="8">
        <v>53</v>
      </c>
      <c r="H109" t="s" s="8">
        <v>50</v>
      </c>
      <c r="I109" t="s" s="8">
        <v>220</v>
      </c>
    </row>
    <row r="110" ht="16.0" customHeight="true">
      <c r="A110" t="n" s="7">
        <v>4.5796073E7</v>
      </c>
      <c r="B110" t="s" s="8">
        <v>56</v>
      </c>
      <c r="C110" t="n" s="8">
        <f>IF(false,"120921200", "120921200")</f>
      </c>
      <c r="D110" t="s" s="8">
        <v>221</v>
      </c>
      <c r="E110" t="n" s="8">
        <v>2.0</v>
      </c>
      <c r="F110" t="n" s="8">
        <v>135.0</v>
      </c>
      <c r="G110" t="s" s="8">
        <v>58</v>
      </c>
      <c r="H110" t="s" s="8">
        <v>50</v>
      </c>
      <c r="I110" t="s" s="8">
        <v>222</v>
      </c>
    </row>
    <row r="111" ht="16.0" customHeight="true">
      <c r="A111" t="n" s="7">
        <v>4.578042E7</v>
      </c>
      <c r="B111" t="s" s="8">
        <v>56</v>
      </c>
      <c r="C111" t="n" s="8">
        <f>IF(false,"120922981", "120922981")</f>
      </c>
      <c r="D111" t="s" s="8">
        <v>223</v>
      </c>
      <c r="E111" t="n" s="8">
        <v>1.0</v>
      </c>
      <c r="F111" t="n" s="8">
        <v>493.0</v>
      </c>
      <c r="G111" t="s" s="8">
        <v>58</v>
      </c>
      <c r="H111" t="s" s="8">
        <v>50</v>
      </c>
      <c r="I111" t="s" s="8">
        <v>224</v>
      </c>
    </row>
    <row r="112" ht="16.0" customHeight="true">
      <c r="A112" t="n" s="7">
        <v>4.5839607E7</v>
      </c>
      <c r="B112" t="s" s="8">
        <v>54</v>
      </c>
      <c r="C112" t="n" s="8">
        <f>IF(false,"120921370", "120921370")</f>
      </c>
      <c r="D112" t="s" s="8">
        <v>125</v>
      </c>
      <c r="E112" t="n" s="8">
        <v>1.0</v>
      </c>
      <c r="F112" t="n" s="8">
        <v>740.0</v>
      </c>
      <c r="G112" t="s" s="8">
        <v>53</v>
      </c>
      <c r="H112" t="s" s="8">
        <v>50</v>
      </c>
      <c r="I112" t="s" s="8">
        <v>225</v>
      </c>
    </row>
    <row r="113" ht="16.0" customHeight="true">
      <c r="A113" t="n" s="7">
        <v>4.5804912E7</v>
      </c>
      <c r="B113" t="s" s="8">
        <v>56</v>
      </c>
      <c r="C113" t="n" s="8">
        <f>IF(false,"120921939", "120921939")</f>
      </c>
      <c r="D113" t="s" s="8">
        <v>226</v>
      </c>
      <c r="E113" t="n" s="8">
        <v>1.0</v>
      </c>
      <c r="F113" t="n" s="8">
        <v>153.0</v>
      </c>
      <c r="G113" t="s" s="8">
        <v>53</v>
      </c>
      <c r="H113" t="s" s="8">
        <v>50</v>
      </c>
      <c r="I113" t="s" s="8">
        <v>227</v>
      </c>
    </row>
    <row r="114" ht="16.0" customHeight="true">
      <c r="A114" t="n" s="7">
        <v>4.5804912E7</v>
      </c>
      <c r="B114" t="s" s="8">
        <v>56</v>
      </c>
      <c r="C114" t="n" s="8">
        <f>IF(false,"120921939", "120921939")</f>
      </c>
      <c r="D114" t="s" s="8">
        <v>226</v>
      </c>
      <c r="E114" t="n" s="8">
        <v>1.0</v>
      </c>
      <c r="F114" t="n" s="8">
        <v>189.0</v>
      </c>
      <c r="G114" t="s" s="8">
        <v>65</v>
      </c>
      <c r="H114" t="s" s="8">
        <v>50</v>
      </c>
      <c r="I114" t="s" s="8">
        <v>228</v>
      </c>
    </row>
    <row r="115" ht="16.0" customHeight="true">
      <c r="A115" t="n" s="7">
        <v>4.5841666E7</v>
      </c>
      <c r="B115" t="s" s="8">
        <v>54</v>
      </c>
      <c r="C115" t="n" s="8">
        <f>IF(false,"005-1511", "005-1511")</f>
      </c>
      <c r="D115" t="s" s="8">
        <v>86</v>
      </c>
      <c r="E115" t="n" s="8">
        <v>1.0</v>
      </c>
      <c r="F115" t="n" s="8">
        <v>206.0</v>
      </c>
      <c r="G115" t="s" s="8">
        <v>65</v>
      </c>
      <c r="H115" t="s" s="8">
        <v>50</v>
      </c>
      <c r="I115" t="s" s="8">
        <v>229</v>
      </c>
    </row>
    <row r="116" ht="16.0" customHeight="true">
      <c r="A116" t="n" s="7">
        <v>4.580073E7</v>
      </c>
      <c r="B116" t="s" s="8">
        <v>56</v>
      </c>
      <c r="C116" t="n" s="8">
        <f>IF(false,"003-317", "003-317")</f>
      </c>
      <c r="D116" t="s" s="8">
        <v>201</v>
      </c>
      <c r="E116" t="n" s="8">
        <v>2.0</v>
      </c>
      <c r="F116" t="n" s="8">
        <v>420.0</v>
      </c>
      <c r="G116" t="s" s="8">
        <v>65</v>
      </c>
      <c r="H116" t="s" s="8">
        <v>50</v>
      </c>
      <c r="I116" t="s" s="8">
        <v>230</v>
      </c>
    </row>
    <row r="117" ht="16.0" customHeight="true">
      <c r="A117" t="n" s="7">
        <v>4.582997E7</v>
      </c>
      <c r="B117" t="s" s="8">
        <v>54</v>
      </c>
      <c r="C117" t="n" s="8">
        <f>IF(false,"120921727", "120921727")</f>
      </c>
      <c r="D117" t="s" s="8">
        <v>231</v>
      </c>
      <c r="E117" t="n" s="8">
        <v>1.0</v>
      </c>
      <c r="F117" t="n" s="8">
        <v>74.0</v>
      </c>
      <c r="G117" t="s" s="8">
        <v>65</v>
      </c>
      <c r="H117" t="s" s="8">
        <v>50</v>
      </c>
      <c r="I117" t="s" s="8">
        <v>232</v>
      </c>
    </row>
    <row r="118" ht="16.0" customHeight="true">
      <c r="A118" t="n" s="7">
        <v>4.5812474E7</v>
      </c>
      <c r="B118" t="s" s="8">
        <v>56</v>
      </c>
      <c r="C118" t="n" s="8">
        <f>IF(false,"005-1258", "005-1258")</f>
      </c>
      <c r="D118" t="s" s="8">
        <v>115</v>
      </c>
      <c r="E118" t="n" s="8">
        <v>1.0</v>
      </c>
      <c r="F118" t="n" s="8">
        <v>213.0</v>
      </c>
      <c r="G118" t="s" s="8">
        <v>65</v>
      </c>
      <c r="H118" t="s" s="8">
        <v>50</v>
      </c>
      <c r="I118" t="s" s="8">
        <v>233</v>
      </c>
    </row>
    <row r="119" ht="16.0" customHeight="true">
      <c r="A119" t="n" s="7">
        <v>4.5792013E7</v>
      </c>
      <c r="B119" t="s" s="8">
        <v>56</v>
      </c>
      <c r="C119" t="n" s="8">
        <f>IF(false,"005-1250", "005-1250")</f>
      </c>
      <c r="D119" t="s" s="8">
        <v>109</v>
      </c>
      <c r="E119" t="n" s="8">
        <v>1.0</v>
      </c>
      <c r="F119" t="n" s="8">
        <v>284.0</v>
      </c>
      <c r="G119" t="s" s="8">
        <v>65</v>
      </c>
      <c r="H119" t="s" s="8">
        <v>50</v>
      </c>
      <c r="I119" t="s" s="8">
        <v>234</v>
      </c>
    </row>
    <row r="120" ht="16.0" customHeight="true">
      <c r="A120" t="n" s="7">
        <v>4.5827012E7</v>
      </c>
      <c r="B120" t="s" s="8">
        <v>54</v>
      </c>
      <c r="C120" t="n" s="8">
        <f>IF(false,"120921370", "120921370")</f>
      </c>
      <c r="D120" t="s" s="8">
        <v>125</v>
      </c>
      <c r="E120" t="n" s="8">
        <v>2.0</v>
      </c>
      <c r="F120" t="n" s="8">
        <v>645.0</v>
      </c>
      <c r="G120" t="s" s="8">
        <v>53</v>
      </c>
      <c r="H120" t="s" s="8">
        <v>50</v>
      </c>
      <c r="I120" t="s" s="8">
        <v>235</v>
      </c>
    </row>
    <row r="121" ht="16.0" customHeight="true">
      <c r="A121" t="n" s="7">
        <v>4.5794977E7</v>
      </c>
      <c r="B121" t="s" s="8">
        <v>56</v>
      </c>
      <c r="C121" t="n" s="8">
        <f>IF(false,"120921901", "120921901")</f>
      </c>
      <c r="D121" t="s" s="8">
        <v>193</v>
      </c>
      <c r="E121" t="n" s="8">
        <v>2.0</v>
      </c>
      <c r="F121" t="n" s="8">
        <v>498.0</v>
      </c>
      <c r="G121" t="s" s="8">
        <v>65</v>
      </c>
      <c r="H121" t="s" s="8">
        <v>50</v>
      </c>
      <c r="I121" t="s" s="8">
        <v>236</v>
      </c>
    </row>
    <row r="122" ht="16.0" customHeight="true">
      <c r="A122" t="n" s="7">
        <v>4.5840486E7</v>
      </c>
      <c r="B122" t="s" s="8">
        <v>54</v>
      </c>
      <c r="C122" t="n" s="8">
        <f>IF(false,"005-1506", "005-1506")</f>
      </c>
      <c r="D122" t="s" s="8">
        <v>79</v>
      </c>
      <c r="E122" t="n" s="8">
        <v>1.0</v>
      </c>
      <c r="F122" t="n" s="8">
        <v>178.0</v>
      </c>
      <c r="G122" t="s" s="8">
        <v>53</v>
      </c>
      <c r="H122" t="s" s="8">
        <v>50</v>
      </c>
      <c r="I122" t="s" s="8">
        <v>237</v>
      </c>
    </row>
    <row r="123" ht="16.0" customHeight="true">
      <c r="A123" t="n" s="7">
        <v>4.5810745E7</v>
      </c>
      <c r="B123" t="s" s="8">
        <v>56</v>
      </c>
      <c r="C123" t="n" s="8">
        <f>IF(false,"120922903", "120922903")</f>
      </c>
      <c r="D123" t="s" s="8">
        <v>238</v>
      </c>
      <c r="E123" t="n" s="8">
        <v>2.0</v>
      </c>
      <c r="F123" t="n" s="8">
        <v>154.0</v>
      </c>
      <c r="G123" t="s" s="8">
        <v>65</v>
      </c>
      <c r="H123" t="s" s="8">
        <v>50</v>
      </c>
      <c r="I123" t="s" s="8">
        <v>239</v>
      </c>
    </row>
    <row r="124" ht="16.0" customHeight="true">
      <c r="A124" t="n" s="7">
        <v>4.579243E7</v>
      </c>
      <c r="B124" t="s" s="8">
        <v>56</v>
      </c>
      <c r="C124" t="n" s="8">
        <f>IF(false,"005-1374", "005-1374")</f>
      </c>
      <c r="D124" t="s" s="8">
        <v>240</v>
      </c>
      <c r="E124" t="n" s="8">
        <v>1.0</v>
      </c>
      <c r="F124" t="n" s="8">
        <v>68.0</v>
      </c>
      <c r="G124" t="s" s="8">
        <v>65</v>
      </c>
      <c r="H124" t="s" s="8">
        <v>50</v>
      </c>
      <c r="I124" t="s" s="8">
        <v>241</v>
      </c>
    </row>
    <row r="125" ht="16.0" customHeight="true">
      <c r="A125" t="n" s="7">
        <v>4.5814142E7</v>
      </c>
      <c r="B125" t="s" s="8">
        <v>56</v>
      </c>
      <c r="C125" t="n" s="8">
        <f>IF(false,"005-1255", "005-1255")</f>
      </c>
      <c r="D125" t="s" s="8">
        <v>199</v>
      </c>
      <c r="E125" t="n" s="8">
        <v>2.0</v>
      </c>
      <c r="F125" t="n" s="8">
        <v>498.0</v>
      </c>
      <c r="G125" t="s" s="8">
        <v>65</v>
      </c>
      <c r="H125" t="s" s="8">
        <v>50</v>
      </c>
      <c r="I125" t="s" s="8">
        <v>242</v>
      </c>
    </row>
    <row r="126" ht="16.0" customHeight="true">
      <c r="A126" t="n" s="7">
        <v>4.5810745E7</v>
      </c>
      <c r="B126" t="s" s="8">
        <v>56</v>
      </c>
      <c r="C126" t="n" s="8">
        <f>IF(false,"120922903", "120922903")</f>
      </c>
      <c r="D126" t="s" s="8">
        <v>238</v>
      </c>
      <c r="E126" t="n" s="8">
        <v>2.0</v>
      </c>
      <c r="F126" t="n" s="8">
        <v>306.0</v>
      </c>
      <c r="G126" t="s" s="8">
        <v>58</v>
      </c>
      <c r="H126" t="s" s="8">
        <v>50</v>
      </c>
      <c r="I126" t="s" s="8">
        <v>243</v>
      </c>
    </row>
    <row r="127" ht="16.0" customHeight="true">
      <c r="A127" t="n" s="7">
        <v>4.5796073E7</v>
      </c>
      <c r="B127" t="s" s="8">
        <v>56</v>
      </c>
      <c r="C127" t="n" s="8">
        <f>IF(false,"120921200", "120921200")</f>
      </c>
      <c r="D127" t="s" s="8">
        <v>221</v>
      </c>
      <c r="E127" t="n" s="8">
        <v>2.0</v>
      </c>
      <c r="F127" t="n" s="8">
        <v>960.0</v>
      </c>
      <c r="G127" t="s" s="8">
        <v>65</v>
      </c>
      <c r="H127" t="s" s="8">
        <v>50</v>
      </c>
      <c r="I127" t="s" s="8">
        <v>244</v>
      </c>
    </row>
    <row r="128" ht="16.0" customHeight="true">
      <c r="A128" t="n" s="7">
        <v>4.5808325E7</v>
      </c>
      <c r="B128" t="s" s="8">
        <v>56</v>
      </c>
      <c r="C128" t="n" s="8">
        <f>IF(false,"005-1255", "005-1255")</f>
      </c>
      <c r="D128" t="s" s="8">
        <v>199</v>
      </c>
      <c r="E128" t="n" s="8">
        <v>1.0</v>
      </c>
      <c r="F128" t="n" s="8">
        <v>249.0</v>
      </c>
      <c r="G128" t="s" s="8">
        <v>65</v>
      </c>
      <c r="H128" t="s" s="8">
        <v>50</v>
      </c>
      <c r="I128" t="s" s="8">
        <v>245</v>
      </c>
    </row>
    <row r="129" ht="16.0" customHeight="true">
      <c r="A129" t="n" s="7">
        <v>4.5798244E7</v>
      </c>
      <c r="B129" t="s" s="8">
        <v>56</v>
      </c>
      <c r="C129" t="n" s="8">
        <f>IF(false,"005-1504", "005-1504")</f>
      </c>
      <c r="D129" t="s" s="8">
        <v>246</v>
      </c>
      <c r="E129" t="n" s="8">
        <v>1.0</v>
      </c>
      <c r="F129" t="n" s="8">
        <v>283.0</v>
      </c>
      <c r="G129" t="s" s="8">
        <v>65</v>
      </c>
      <c r="H129" t="s" s="8">
        <v>50</v>
      </c>
      <c r="I129" t="s" s="8">
        <v>247</v>
      </c>
    </row>
    <row r="130" ht="16.0" customHeight="true">
      <c r="A130" t="n" s="7">
        <v>4.5808325E7</v>
      </c>
      <c r="B130" t="s" s="8">
        <v>56</v>
      </c>
      <c r="C130" t="n" s="8">
        <f>IF(false,"005-1255", "005-1255")</f>
      </c>
      <c r="D130" t="s" s="8">
        <v>199</v>
      </c>
      <c r="E130" t="n" s="8">
        <v>1.0</v>
      </c>
      <c r="F130" t="n" s="8">
        <v>439.0</v>
      </c>
      <c r="G130" t="s" s="8">
        <v>53</v>
      </c>
      <c r="H130" t="s" s="8">
        <v>50</v>
      </c>
      <c r="I130" t="s" s="8">
        <v>248</v>
      </c>
    </row>
    <row r="131" ht="16.0" customHeight="true">
      <c r="A131" t="n" s="7">
        <v>4.5774834E7</v>
      </c>
      <c r="B131" t="s" s="8">
        <v>56</v>
      </c>
      <c r="C131" t="n" s="8">
        <f>IF(false,"120921544", "120921544")</f>
      </c>
      <c r="D131" t="s" s="8">
        <v>206</v>
      </c>
      <c r="E131" t="n" s="8">
        <v>6.0</v>
      </c>
      <c r="F131" t="n" s="8">
        <v>1164.0</v>
      </c>
      <c r="G131" t="s" s="8">
        <v>65</v>
      </c>
      <c r="H131" t="s" s="8">
        <v>50</v>
      </c>
      <c r="I131" t="s" s="8">
        <v>249</v>
      </c>
    </row>
    <row r="132" ht="16.0" customHeight="true">
      <c r="A132" t="n" s="7">
        <v>4.5808561E7</v>
      </c>
      <c r="B132" t="s" s="8">
        <v>56</v>
      </c>
      <c r="C132" t="n" s="8">
        <f>IF(false,"120922836", "120922836")</f>
      </c>
      <c r="D132" t="s" s="8">
        <v>250</v>
      </c>
      <c r="E132" t="n" s="8">
        <v>3.0</v>
      </c>
      <c r="F132" t="n" s="8">
        <v>519.0</v>
      </c>
      <c r="G132" t="s" s="8">
        <v>65</v>
      </c>
      <c r="H132" t="s" s="8">
        <v>50</v>
      </c>
      <c r="I132" t="s" s="8">
        <v>251</v>
      </c>
    </row>
    <row r="133" ht="16.0" customHeight="true">
      <c r="A133" t="n" s="7">
        <v>4.5794485E7</v>
      </c>
      <c r="B133" t="s" s="8">
        <v>56</v>
      </c>
      <c r="C133" t="n" s="8">
        <f>IF(false,"005-1250", "005-1250")</f>
      </c>
      <c r="D133" t="s" s="8">
        <v>109</v>
      </c>
      <c r="E133" t="n" s="8">
        <v>3.0</v>
      </c>
      <c r="F133" t="n" s="8">
        <v>927.0</v>
      </c>
      <c r="G133" t="s" s="8">
        <v>65</v>
      </c>
      <c r="H133" t="s" s="8">
        <v>50</v>
      </c>
      <c r="I133" t="s" s="8">
        <v>252</v>
      </c>
    </row>
    <row r="134" ht="16.0" customHeight="true">
      <c r="A134" t="n" s="7">
        <v>4.5821351E7</v>
      </c>
      <c r="B134" t="s" s="8">
        <v>54</v>
      </c>
      <c r="C134" t="n" s="8">
        <f>IF(false,"120921791", "120921791")</f>
      </c>
      <c r="D134" t="s" s="8">
        <v>253</v>
      </c>
      <c r="E134" t="n" s="8">
        <v>3.0</v>
      </c>
      <c r="F134" t="n" s="8">
        <v>1002.0</v>
      </c>
      <c r="G134" t="s" s="8">
        <v>65</v>
      </c>
      <c r="H134" t="s" s="8">
        <v>50</v>
      </c>
      <c r="I134" t="s" s="8">
        <v>254</v>
      </c>
    </row>
    <row r="135" ht="16.0" customHeight="true">
      <c r="A135" t="n" s="7">
        <v>4.5388565E7</v>
      </c>
      <c r="B135" t="s" s="8">
        <v>74</v>
      </c>
      <c r="C135" t="n" s="8">
        <f>IF(false,"005-1258", "005-1258")</f>
      </c>
      <c r="D135" t="s" s="8">
        <v>115</v>
      </c>
      <c r="E135" t="n" s="8">
        <v>1.0</v>
      </c>
      <c r="F135" t="n" s="8">
        <v>213.0</v>
      </c>
      <c r="G135" t="s" s="8">
        <v>65</v>
      </c>
      <c r="H135" t="s" s="8">
        <v>50</v>
      </c>
      <c r="I135" t="s" s="8">
        <v>255</v>
      </c>
    </row>
    <row r="136" ht="16.0" customHeight="true">
      <c r="A136" t="n" s="7">
        <v>4.5765147E7</v>
      </c>
      <c r="B136" t="s" s="8">
        <v>56</v>
      </c>
      <c r="C136" t="n" s="8">
        <f>IF(false,"120921370", "120921370")</f>
      </c>
      <c r="D136" t="s" s="8">
        <v>125</v>
      </c>
      <c r="E136" t="n" s="8">
        <v>1.0</v>
      </c>
      <c r="F136" t="n" s="8">
        <v>126.0</v>
      </c>
      <c r="G136" t="s" s="8">
        <v>65</v>
      </c>
      <c r="H136" t="s" s="8">
        <v>50</v>
      </c>
      <c r="I136" t="s" s="8">
        <v>256</v>
      </c>
    </row>
    <row r="137" ht="16.0" customHeight="true">
      <c r="A137" t="n" s="7">
        <v>4.5814016E7</v>
      </c>
      <c r="B137" t="s" s="8">
        <v>56</v>
      </c>
      <c r="C137" t="n" s="8">
        <f>IF(false,"002-101", "002-101")</f>
      </c>
      <c r="D137" t="s" s="8">
        <v>144</v>
      </c>
      <c r="E137" t="n" s="8">
        <v>1.0</v>
      </c>
      <c r="F137" t="n" s="8">
        <v>264.0</v>
      </c>
      <c r="G137" t="s" s="8">
        <v>65</v>
      </c>
      <c r="H137" t="s" s="8">
        <v>50</v>
      </c>
      <c r="I137" t="s" s="8">
        <v>257</v>
      </c>
    </row>
    <row r="138" ht="16.0" customHeight="true">
      <c r="A138" t="n" s="7">
        <v>4.5774875E7</v>
      </c>
      <c r="B138" t="s" s="8">
        <v>56</v>
      </c>
      <c r="C138" t="n" s="8">
        <f>IF(false,"008-576", "008-576")</f>
      </c>
      <c r="D138" t="s" s="8">
        <v>57</v>
      </c>
      <c r="E138" t="n" s="8">
        <v>2.0</v>
      </c>
      <c r="F138" t="n" s="8">
        <v>334.0</v>
      </c>
      <c r="G138" t="s" s="8">
        <v>65</v>
      </c>
      <c r="H138" t="s" s="8">
        <v>50</v>
      </c>
      <c r="I138" t="s" s="8">
        <v>258</v>
      </c>
    </row>
    <row r="139" ht="16.0" customHeight="true">
      <c r="A139" t="n" s="7">
        <v>4.5835897E7</v>
      </c>
      <c r="B139" t="s" s="8">
        <v>54</v>
      </c>
      <c r="C139" t="n" s="8">
        <f>IF(false,"005-1516", "005-1516")</f>
      </c>
      <c r="D139" t="s" s="8">
        <v>64</v>
      </c>
      <c r="E139" t="n" s="8">
        <v>1.0</v>
      </c>
      <c r="F139" t="n" s="8">
        <v>174.0</v>
      </c>
      <c r="G139" t="s" s="8">
        <v>65</v>
      </c>
      <c r="H139" t="s" s="8">
        <v>50</v>
      </c>
      <c r="I139" t="s" s="8">
        <v>259</v>
      </c>
    </row>
    <row r="140" ht="16.0" customHeight="true">
      <c r="A140" t="n" s="7">
        <v>4.581376E7</v>
      </c>
      <c r="B140" t="s" s="8">
        <v>56</v>
      </c>
      <c r="C140" t="n" s="8">
        <f>IF(false,"003-318", "003-318")</f>
      </c>
      <c r="D140" t="s" s="8">
        <v>203</v>
      </c>
      <c r="E140" t="n" s="8">
        <v>1.0</v>
      </c>
      <c r="F140" t="n" s="8">
        <v>299.0</v>
      </c>
      <c r="G140" t="s" s="8">
        <v>65</v>
      </c>
      <c r="H140" t="s" s="8">
        <v>50</v>
      </c>
      <c r="I140" t="s" s="8">
        <v>260</v>
      </c>
    </row>
    <row r="141" ht="16.0" customHeight="true">
      <c r="A141" t="n" s="7">
        <v>4.5835996E7</v>
      </c>
      <c r="B141" t="s" s="8">
        <v>54</v>
      </c>
      <c r="C141" t="n" s="8">
        <f>IF(false,"120922035", "120922035")</f>
      </c>
      <c r="D141" t="s" s="8">
        <v>261</v>
      </c>
      <c r="E141" t="n" s="8">
        <v>1.0</v>
      </c>
      <c r="F141" t="n" s="8">
        <v>185.0</v>
      </c>
      <c r="G141" t="s" s="8">
        <v>65</v>
      </c>
      <c r="H141" t="s" s="8">
        <v>50</v>
      </c>
      <c r="I141" t="s" s="8">
        <v>262</v>
      </c>
    </row>
    <row r="142" ht="16.0" customHeight="true">
      <c r="A142" t="n" s="7">
        <v>4.581376E7</v>
      </c>
      <c r="B142" t="s" s="8">
        <v>56</v>
      </c>
      <c r="C142" t="n" s="8">
        <f>IF(false,"003-318", "003-318")</f>
      </c>
      <c r="D142" t="s" s="8">
        <v>203</v>
      </c>
      <c r="E142" t="n" s="8">
        <v>1.0</v>
      </c>
      <c r="F142" t="n" s="8">
        <v>136.0</v>
      </c>
      <c r="G142" t="s" s="8">
        <v>53</v>
      </c>
      <c r="H142" t="s" s="8">
        <v>50</v>
      </c>
      <c r="I142" t="s" s="8">
        <v>263</v>
      </c>
    </row>
    <row r="143" ht="16.0" customHeight="true">
      <c r="A143" t="n" s="7">
        <v>4.5765147E7</v>
      </c>
      <c r="B143" t="s" s="8">
        <v>56</v>
      </c>
      <c r="C143" t="n" s="8">
        <f>IF(false,"120921370", "120921370")</f>
      </c>
      <c r="D143" t="s" s="8">
        <v>125</v>
      </c>
      <c r="E143" t="n" s="8">
        <v>1.0</v>
      </c>
      <c r="F143" t="n" s="8">
        <v>643.0</v>
      </c>
      <c r="G143" t="s" s="8">
        <v>58</v>
      </c>
      <c r="H143" t="s" s="8">
        <v>50</v>
      </c>
      <c r="I143" t="s" s="8">
        <v>264</v>
      </c>
    </row>
    <row r="144" ht="16.0" customHeight="true">
      <c r="A144" t="n" s="7">
        <v>4.5839607E7</v>
      </c>
      <c r="B144" t="s" s="8">
        <v>54</v>
      </c>
      <c r="C144" t="n" s="8">
        <f>IF(false,"120921370", "120921370")</f>
      </c>
      <c r="D144" t="s" s="8">
        <v>125</v>
      </c>
      <c r="E144" t="n" s="8">
        <v>1.0</v>
      </c>
      <c r="F144" t="n" s="8">
        <v>658.0</v>
      </c>
      <c r="G144" t="s" s="8">
        <v>65</v>
      </c>
      <c r="H144" t="s" s="8">
        <v>50</v>
      </c>
      <c r="I144" t="s" s="8">
        <v>265</v>
      </c>
    </row>
    <row r="145" ht="16.0" customHeight="true">
      <c r="A145" t="n" s="7">
        <v>4.5779566E7</v>
      </c>
      <c r="B145" t="s" s="8">
        <v>56</v>
      </c>
      <c r="C145" t="n" s="8">
        <f>IF(false,"005-1110", "005-1110")</f>
      </c>
      <c r="D145" t="s" s="8">
        <v>266</v>
      </c>
      <c r="E145" t="n" s="8">
        <v>2.0</v>
      </c>
      <c r="F145" t="n" s="8">
        <v>340.0</v>
      </c>
      <c r="G145" t="s" s="8">
        <v>65</v>
      </c>
      <c r="H145" t="s" s="8">
        <v>50</v>
      </c>
      <c r="I145" t="s" s="8">
        <v>267</v>
      </c>
    </row>
    <row r="146" ht="16.0" customHeight="true">
      <c r="A146" t="n" s="7">
        <v>4.5772548E7</v>
      </c>
      <c r="B146" t="s" s="8">
        <v>56</v>
      </c>
      <c r="C146" t="n" s="8">
        <f>IF(false,"005-1516", "005-1516")</f>
      </c>
      <c r="D146" t="s" s="8">
        <v>64</v>
      </c>
      <c r="E146" t="n" s="8">
        <v>2.0</v>
      </c>
      <c r="F146" t="n" s="8">
        <v>348.0</v>
      </c>
      <c r="G146" t="s" s="8">
        <v>65</v>
      </c>
      <c r="H146" t="s" s="8">
        <v>50</v>
      </c>
      <c r="I146" t="s" s="8">
        <v>268</v>
      </c>
    </row>
    <row r="147" ht="16.0" customHeight="true">
      <c r="A147" t="n" s="7">
        <v>4.579192E7</v>
      </c>
      <c r="B147" t="s" s="8">
        <v>56</v>
      </c>
      <c r="C147" t="n" s="8">
        <f>IF(false,"005-1358", "005-1358")</f>
      </c>
      <c r="D147" t="s" s="8">
        <v>269</v>
      </c>
      <c r="E147" t="n" s="8">
        <v>3.0</v>
      </c>
      <c r="F147" t="n" s="8">
        <v>582.0</v>
      </c>
      <c r="G147" t="s" s="8">
        <v>65</v>
      </c>
      <c r="H147" t="s" s="8">
        <v>50</v>
      </c>
      <c r="I147" t="s" s="8">
        <v>270</v>
      </c>
    </row>
    <row r="148" ht="16.0" customHeight="true">
      <c r="A148" t="n" s="7">
        <v>4.5694647E7</v>
      </c>
      <c r="B148" t="s" s="8">
        <v>56</v>
      </c>
      <c r="C148" t="n" s="8">
        <f>IF(false,"120922874", "120922874")</f>
      </c>
      <c r="D148" t="s" s="8">
        <v>271</v>
      </c>
      <c r="E148" t="n" s="8">
        <v>1.0</v>
      </c>
      <c r="F148" t="n" s="8">
        <v>173.0</v>
      </c>
      <c r="G148" t="s" s="8">
        <v>65</v>
      </c>
      <c r="H148" t="s" s="8">
        <v>50</v>
      </c>
      <c r="I148" t="s" s="8">
        <v>272</v>
      </c>
    </row>
    <row r="149" ht="16.0" customHeight="true">
      <c r="A149" t="n" s="7">
        <v>4.5765958E7</v>
      </c>
      <c r="B149" t="s" s="8">
        <v>56</v>
      </c>
      <c r="C149" t="n" s="8">
        <f>IF(false,"005-1258", "005-1258")</f>
      </c>
      <c r="D149" t="s" s="8">
        <v>115</v>
      </c>
      <c r="E149" t="n" s="8">
        <v>2.0</v>
      </c>
      <c r="F149" t="n" s="8">
        <v>426.0</v>
      </c>
      <c r="G149" t="s" s="8">
        <v>65</v>
      </c>
      <c r="H149" t="s" s="8">
        <v>50</v>
      </c>
      <c r="I149" t="s" s="8">
        <v>273</v>
      </c>
    </row>
    <row r="150" ht="16.0" customHeight="true">
      <c r="A150" t="n" s="7">
        <v>4.5694647E7</v>
      </c>
      <c r="B150" t="s" s="8">
        <v>56</v>
      </c>
      <c r="C150" t="n" s="8">
        <f>IF(false,"120922874", "120922874")</f>
      </c>
      <c r="D150" t="s" s="8">
        <v>271</v>
      </c>
      <c r="E150" t="n" s="8">
        <v>1.0</v>
      </c>
      <c r="F150" t="n" s="8">
        <v>274.0</v>
      </c>
      <c r="G150" t="s" s="8">
        <v>53</v>
      </c>
      <c r="H150" t="s" s="8">
        <v>50</v>
      </c>
      <c r="I150" t="s" s="8">
        <v>274</v>
      </c>
    </row>
    <row r="151" ht="16.0" customHeight="true">
      <c r="A151" t="n" s="7">
        <v>4.576194E7</v>
      </c>
      <c r="B151" t="s" s="8">
        <v>56</v>
      </c>
      <c r="C151" t="n" s="8">
        <f>IF(false,"120906022", "120906022")</f>
      </c>
      <c r="D151" t="s" s="8">
        <v>275</v>
      </c>
      <c r="E151" t="n" s="8">
        <v>1.0</v>
      </c>
      <c r="F151" t="n" s="8">
        <v>197.0</v>
      </c>
      <c r="G151" t="s" s="8">
        <v>65</v>
      </c>
      <c r="H151" t="s" s="8">
        <v>50</v>
      </c>
      <c r="I151" t="s" s="8">
        <v>276</v>
      </c>
    </row>
    <row r="152" ht="16.0" customHeight="true">
      <c r="A152" t="n" s="7">
        <v>4.5400164E7</v>
      </c>
      <c r="B152" t="s" s="8">
        <v>74</v>
      </c>
      <c r="C152" t="n" s="8">
        <f>IF(false,"003-306", "003-306")</f>
      </c>
      <c r="D152" t="s" s="8">
        <v>150</v>
      </c>
      <c r="E152" t="n" s="8">
        <v>3.0</v>
      </c>
      <c r="F152" t="n" s="8">
        <v>822.0</v>
      </c>
      <c r="G152" t="s" s="8">
        <v>65</v>
      </c>
      <c r="H152" t="s" s="8">
        <v>50</v>
      </c>
      <c r="I152" t="s" s="8">
        <v>277</v>
      </c>
    </row>
    <row r="153" ht="16.0" customHeight="true">
      <c r="A153" t="n" s="7">
        <v>4.5782591E7</v>
      </c>
      <c r="B153" t="s" s="8">
        <v>56</v>
      </c>
      <c r="C153" t="n" s="8">
        <f>IF(false,"005-1522", "005-1522")</f>
      </c>
      <c r="D153" t="s" s="8">
        <v>217</v>
      </c>
      <c r="E153" t="n" s="8">
        <v>3.0</v>
      </c>
      <c r="F153" t="n" s="8">
        <v>213.0</v>
      </c>
      <c r="G153" t="s" s="8">
        <v>65</v>
      </c>
      <c r="H153" t="s" s="8">
        <v>50</v>
      </c>
      <c r="I153" t="s" s="8">
        <v>278</v>
      </c>
    </row>
    <row r="154" ht="16.0" customHeight="true">
      <c r="A154" t="n" s="7">
        <v>4.564017E7</v>
      </c>
      <c r="B154" t="s" s="8">
        <v>51</v>
      </c>
      <c r="C154" t="n" s="8">
        <f>IF(false,"120922073", "120922073")</f>
      </c>
      <c r="D154" t="s" s="8">
        <v>219</v>
      </c>
      <c r="E154" t="n" s="8">
        <v>1.0</v>
      </c>
      <c r="F154" t="n" s="8">
        <v>230.0</v>
      </c>
      <c r="G154" t="s" s="8">
        <v>65</v>
      </c>
      <c r="H154" t="s" s="8">
        <v>50</v>
      </c>
      <c r="I154" t="s" s="8">
        <v>279</v>
      </c>
    </row>
    <row r="155" ht="16.0" customHeight="true">
      <c r="A155" t="n" s="7">
        <v>4.5602304E7</v>
      </c>
      <c r="B155" t="s" s="8">
        <v>51</v>
      </c>
      <c r="C155" t="n" s="8">
        <f>IF(false,"120906021", "120906021")</f>
      </c>
      <c r="D155" t="s" s="8">
        <v>280</v>
      </c>
      <c r="E155" t="n" s="8">
        <v>1.0</v>
      </c>
      <c r="F155" t="n" s="8">
        <v>188.0</v>
      </c>
      <c r="G155" t="s" s="8">
        <v>58</v>
      </c>
      <c r="H155" t="s" s="8">
        <v>50</v>
      </c>
      <c r="I155" t="s" s="8">
        <v>281</v>
      </c>
    </row>
    <row r="156" ht="16.0" customHeight="true">
      <c r="A156" t="n" s="7">
        <v>4.5841567E7</v>
      </c>
      <c r="B156" t="s" s="8">
        <v>54</v>
      </c>
      <c r="C156" t="n" s="8">
        <f>IF(false,"003-319", "003-319")</f>
      </c>
      <c r="D156" t="s" s="8">
        <v>122</v>
      </c>
      <c r="E156" t="n" s="8">
        <v>3.0</v>
      </c>
      <c r="F156" t="n" s="8">
        <v>635.0</v>
      </c>
      <c r="G156" t="s" s="8">
        <v>53</v>
      </c>
      <c r="H156" t="s" s="8">
        <v>50</v>
      </c>
      <c r="I156" t="s" s="8">
        <v>282</v>
      </c>
    </row>
    <row r="157" ht="16.0" customHeight="true">
      <c r="A157" t="n" s="7">
        <v>4.5805168E7</v>
      </c>
      <c r="B157" t="s" s="8">
        <v>56</v>
      </c>
      <c r="C157" t="n" s="8">
        <f>IF(false,"005-1516", "005-1516")</f>
      </c>
      <c r="D157" t="s" s="8">
        <v>64</v>
      </c>
      <c r="E157" t="n" s="8">
        <v>4.0</v>
      </c>
      <c r="F157" t="n" s="8">
        <v>936.0</v>
      </c>
      <c r="G157" t="s" s="8">
        <v>65</v>
      </c>
      <c r="H157" t="s" s="8">
        <v>50</v>
      </c>
      <c r="I157" t="s" s="8">
        <v>283</v>
      </c>
    </row>
    <row r="158" ht="16.0" customHeight="true">
      <c r="A158" t="n" s="7">
        <v>4.5739073E7</v>
      </c>
      <c r="B158" t="s" s="8">
        <v>56</v>
      </c>
      <c r="C158" t="n" s="8">
        <f>IF(false,"003-318", "003-318")</f>
      </c>
      <c r="D158" t="s" s="8">
        <v>203</v>
      </c>
      <c r="E158" t="n" s="8">
        <v>3.0</v>
      </c>
      <c r="F158" t="n" s="8">
        <v>885.0</v>
      </c>
      <c r="G158" t="s" s="8">
        <v>65</v>
      </c>
      <c r="H158" t="s" s="8">
        <v>50</v>
      </c>
      <c r="I158" t="s" s="8">
        <v>284</v>
      </c>
    </row>
    <row r="159" ht="16.0" customHeight="true">
      <c r="A159" t="n" s="7">
        <v>4.5669238E7</v>
      </c>
      <c r="B159" t="s" s="8">
        <v>51</v>
      </c>
      <c r="C159" t="n" s="8">
        <f>IF(false,"120922680", "120922680")</f>
      </c>
      <c r="D159" t="s" s="8">
        <v>215</v>
      </c>
      <c r="E159" t="n" s="8">
        <v>1.0</v>
      </c>
      <c r="F159" t="n" s="8">
        <v>172.0</v>
      </c>
      <c r="G159" t="s" s="8">
        <v>65</v>
      </c>
      <c r="H159" t="s" s="8">
        <v>50</v>
      </c>
      <c r="I159" t="s" s="8">
        <v>285</v>
      </c>
    </row>
    <row r="160" ht="16.0" customHeight="true">
      <c r="A160" t="n" s="7">
        <v>4.5771837E7</v>
      </c>
      <c r="B160" t="s" s="8">
        <v>56</v>
      </c>
      <c r="C160" t="n" s="8">
        <f>IF(false,"003-319", "003-319")</f>
      </c>
      <c r="D160" t="s" s="8">
        <v>122</v>
      </c>
      <c r="E160" t="n" s="8">
        <v>4.0</v>
      </c>
      <c r="F160" t="n" s="8">
        <v>1000.0</v>
      </c>
      <c r="G160" t="s" s="8">
        <v>65</v>
      </c>
      <c r="H160" t="s" s="8">
        <v>50</v>
      </c>
      <c r="I160" t="s" s="8">
        <v>286</v>
      </c>
    </row>
    <row r="161" ht="16.0" customHeight="true">
      <c r="A161" t="n" s="7">
        <v>4.5756623E7</v>
      </c>
      <c r="B161" t="s" s="8">
        <v>56</v>
      </c>
      <c r="C161" t="n" s="8">
        <f>IF(false,"005-1250", "005-1250")</f>
      </c>
      <c r="D161" t="s" s="8">
        <v>109</v>
      </c>
      <c r="E161" t="n" s="8">
        <v>1.0</v>
      </c>
      <c r="F161" t="n" s="8">
        <v>118.0</v>
      </c>
      <c r="G161" t="s" s="8">
        <v>65</v>
      </c>
      <c r="H161" t="s" s="8">
        <v>50</v>
      </c>
      <c r="I161" t="s" s="8">
        <v>287</v>
      </c>
    </row>
    <row r="162" ht="16.0" customHeight="true">
      <c r="A162" t="n" s="7">
        <v>4.5756623E7</v>
      </c>
      <c r="B162" t="s" s="8">
        <v>56</v>
      </c>
      <c r="C162" t="n" s="8">
        <f>IF(false,"003-319", "003-319")</f>
      </c>
      <c r="D162" t="s" s="8">
        <v>122</v>
      </c>
      <c r="E162" t="n" s="8">
        <v>1.0</v>
      </c>
      <c r="F162" t="n" s="8">
        <v>96.0</v>
      </c>
      <c r="G162" t="s" s="8">
        <v>65</v>
      </c>
      <c r="H162" t="s" s="8">
        <v>50</v>
      </c>
      <c r="I162" t="s" s="8">
        <v>287</v>
      </c>
    </row>
    <row r="163" ht="16.0" customHeight="true">
      <c r="A163" t="n" s="7">
        <v>4.5762567E7</v>
      </c>
      <c r="B163" t="s" s="8">
        <v>56</v>
      </c>
      <c r="C163" t="n" s="8">
        <f>IF(false,"120921583", "120921583")</f>
      </c>
      <c r="D163" t="s" s="8">
        <v>288</v>
      </c>
      <c r="E163" t="n" s="8">
        <v>1.0</v>
      </c>
      <c r="F163" t="n" s="8">
        <v>776.0</v>
      </c>
      <c r="G163" t="s" s="8">
        <v>65</v>
      </c>
      <c r="H163" t="s" s="8">
        <v>50</v>
      </c>
      <c r="I163" t="s" s="8">
        <v>289</v>
      </c>
    </row>
    <row r="164" ht="16.0" customHeight="true">
      <c r="A164" t="n" s="7">
        <v>4.5783147E7</v>
      </c>
      <c r="B164" t="s" s="8">
        <v>56</v>
      </c>
      <c r="C164" t="n" s="8">
        <f>IF(false,"120921995", "120921995")</f>
      </c>
      <c r="D164" t="s" s="8">
        <v>88</v>
      </c>
      <c r="E164" t="n" s="8">
        <v>3.0</v>
      </c>
      <c r="F164" t="n" s="8">
        <v>621.0</v>
      </c>
      <c r="G164" t="s" s="8">
        <v>65</v>
      </c>
      <c r="H164" t="s" s="8">
        <v>50</v>
      </c>
      <c r="I164" t="s" s="8">
        <v>290</v>
      </c>
    </row>
    <row r="165" ht="16.0" customHeight="true">
      <c r="A165" t="n" s="7">
        <v>4.5771837E7</v>
      </c>
      <c r="B165" t="s" s="8">
        <v>56</v>
      </c>
      <c r="C165" t="n" s="8">
        <f>IF(false,"003-319", "003-319")</f>
      </c>
      <c r="D165" t="s" s="8">
        <v>122</v>
      </c>
      <c r="E165" t="n" s="8">
        <v>4.0</v>
      </c>
      <c r="F165" t="n" s="8">
        <v>702.0</v>
      </c>
      <c r="G165" t="s" s="8">
        <v>58</v>
      </c>
      <c r="H165" t="s" s="8">
        <v>50</v>
      </c>
      <c r="I165" t="s" s="8">
        <v>291</v>
      </c>
    </row>
    <row r="166" ht="16.0" customHeight="true">
      <c r="A166" t="n" s="7">
        <v>4.5829631E7</v>
      </c>
      <c r="B166" t="s" s="8">
        <v>54</v>
      </c>
      <c r="C166" t="n" s="8">
        <f>IF(false,"003-317", "003-317")</f>
      </c>
      <c r="D166" t="s" s="8">
        <v>201</v>
      </c>
      <c r="E166" t="n" s="8">
        <v>1.0</v>
      </c>
      <c r="F166" t="n" s="8">
        <v>299.0</v>
      </c>
      <c r="G166" t="s" s="8">
        <v>65</v>
      </c>
      <c r="H166" t="s" s="8">
        <v>50</v>
      </c>
      <c r="I166" t="s" s="8">
        <v>292</v>
      </c>
    </row>
    <row r="167" ht="16.0" customHeight="true">
      <c r="A167" t="n" s="7">
        <v>4.5835146E7</v>
      </c>
      <c r="B167" t="s" s="8">
        <v>54</v>
      </c>
      <c r="C167" t="n" s="8">
        <f>IF(false,"003-319", "003-319")</f>
      </c>
      <c r="D167" t="s" s="8">
        <v>122</v>
      </c>
      <c r="E167" t="n" s="8">
        <v>1.0</v>
      </c>
      <c r="F167" t="n" s="8">
        <v>263.0</v>
      </c>
      <c r="G167" t="s" s="8">
        <v>65</v>
      </c>
      <c r="H167" t="s" s="8">
        <v>50</v>
      </c>
      <c r="I167" t="s" s="8">
        <v>293</v>
      </c>
    </row>
    <row r="168" ht="16.0" customHeight="true">
      <c r="A168" t="n" s="7">
        <v>4.5819181E7</v>
      </c>
      <c r="B168" t="s" s="8">
        <v>54</v>
      </c>
      <c r="C168" t="n" s="8">
        <f>IF(false,"005-1515", "005-1515")</f>
      </c>
      <c r="D168" t="s" s="8">
        <v>113</v>
      </c>
      <c r="E168" t="n" s="8">
        <v>1.0</v>
      </c>
      <c r="F168" t="n" s="8">
        <v>195.0</v>
      </c>
      <c r="G168" t="s" s="8">
        <v>65</v>
      </c>
      <c r="H168" t="s" s="8">
        <v>50</v>
      </c>
      <c r="I168" t="s" s="8">
        <v>294</v>
      </c>
    </row>
    <row r="169" ht="16.0" customHeight="true">
      <c r="A169" t="n" s="7">
        <v>4.5716161E7</v>
      </c>
      <c r="B169" t="s" s="8">
        <v>56</v>
      </c>
      <c r="C169" t="n" s="8">
        <f>IF(false,"005-1250", "005-1250")</f>
      </c>
      <c r="D169" t="s" s="8">
        <v>109</v>
      </c>
      <c r="E169" t="n" s="8">
        <v>2.0</v>
      </c>
      <c r="F169" t="n" s="8">
        <v>634.0</v>
      </c>
      <c r="G169" t="s" s="8">
        <v>65</v>
      </c>
      <c r="H169" t="s" s="8">
        <v>50</v>
      </c>
      <c r="I169" t="s" s="8">
        <v>295</v>
      </c>
    </row>
    <row r="170" ht="16.0" customHeight="true">
      <c r="A170" t="n" s="7">
        <v>4.5740113E7</v>
      </c>
      <c r="B170" t="s" s="8">
        <v>56</v>
      </c>
      <c r="C170" t="n" s="8">
        <f>IF(false,"005-1250", "005-1250")</f>
      </c>
      <c r="D170" t="s" s="8">
        <v>109</v>
      </c>
      <c r="E170" t="n" s="8">
        <v>1.0</v>
      </c>
      <c r="F170" t="n" s="8">
        <v>253.0</v>
      </c>
      <c r="G170" t="s" s="8">
        <v>65</v>
      </c>
      <c r="H170" t="s" s="8">
        <v>50</v>
      </c>
      <c r="I170" t="s" s="8">
        <v>296</v>
      </c>
    </row>
    <row r="171" ht="16.0" customHeight="true">
      <c r="A171" t="n" s="7">
        <v>4.5841567E7</v>
      </c>
      <c r="B171" t="s" s="8">
        <v>54</v>
      </c>
      <c r="C171" t="n" s="8">
        <f>IF(false,"003-319", "003-319")</f>
      </c>
      <c r="D171" t="s" s="8">
        <v>122</v>
      </c>
      <c r="E171" t="n" s="8">
        <v>3.0</v>
      </c>
      <c r="F171" t="n" s="8">
        <v>777.0</v>
      </c>
      <c r="G171" t="s" s="8">
        <v>65</v>
      </c>
      <c r="H171" t="s" s="8">
        <v>50</v>
      </c>
      <c r="I171" t="s" s="8">
        <v>297</v>
      </c>
    </row>
    <row r="172" ht="16.0" customHeight="true">
      <c r="A172" t="n" s="7">
        <v>4.5692993E7</v>
      </c>
      <c r="B172" t="s" s="8">
        <v>51</v>
      </c>
      <c r="C172" t="n" s="8">
        <f>IF(false,"120921370", "120921370")</f>
      </c>
      <c r="D172" t="s" s="8">
        <v>125</v>
      </c>
      <c r="E172" t="n" s="8">
        <v>1.0</v>
      </c>
      <c r="F172" t="n" s="8">
        <v>126.0</v>
      </c>
      <c r="G172" t="s" s="8">
        <v>65</v>
      </c>
      <c r="H172" t="s" s="8">
        <v>50</v>
      </c>
      <c r="I172" t="s" s="8">
        <v>298</v>
      </c>
    </row>
    <row r="173" ht="16.0" customHeight="true">
      <c r="A173" t="n" s="7">
        <v>4.5696479E7</v>
      </c>
      <c r="B173" t="s" s="8">
        <v>56</v>
      </c>
      <c r="C173" t="n" s="8">
        <f>IF(false,"120922903", "120922903")</f>
      </c>
      <c r="D173" t="s" s="8">
        <v>238</v>
      </c>
      <c r="E173" t="n" s="8">
        <v>1.0</v>
      </c>
      <c r="F173" t="n" s="8">
        <v>77.0</v>
      </c>
      <c r="G173" t="s" s="8">
        <v>65</v>
      </c>
      <c r="H173" t="s" s="8">
        <v>50</v>
      </c>
      <c r="I173" t="s" s="8">
        <v>299</v>
      </c>
    </row>
    <row r="174" ht="16.0" customHeight="true">
      <c r="A174" t="n" s="7">
        <v>4.5820024E7</v>
      </c>
      <c r="B174" t="s" s="8">
        <v>54</v>
      </c>
      <c r="C174" t="n" s="8">
        <f>IF(false,"120922456", "120922456")</f>
      </c>
      <c r="D174" t="s" s="8">
        <v>155</v>
      </c>
      <c r="E174" t="n" s="8">
        <v>2.0</v>
      </c>
      <c r="F174" t="n" s="8">
        <v>316.0</v>
      </c>
      <c r="G174" t="s" s="8">
        <v>53</v>
      </c>
      <c r="H174" t="s" s="8">
        <v>50</v>
      </c>
      <c r="I174" t="s" s="8">
        <v>300</v>
      </c>
    </row>
    <row r="175" ht="16.0" customHeight="true">
      <c r="A175" t="n" s="7">
        <v>4.5692993E7</v>
      </c>
      <c r="B175" t="s" s="8">
        <v>51</v>
      </c>
      <c r="C175" t="n" s="8">
        <f>IF(false,"120921370", "120921370")</f>
      </c>
      <c r="D175" t="s" s="8">
        <v>125</v>
      </c>
      <c r="E175" t="n" s="8">
        <v>1.0</v>
      </c>
      <c r="F175" t="n" s="8">
        <v>270.0</v>
      </c>
      <c r="G175" t="s" s="8">
        <v>53</v>
      </c>
      <c r="H175" t="s" s="8">
        <v>50</v>
      </c>
      <c r="I175" t="s" s="8">
        <v>301</v>
      </c>
    </row>
    <row r="176" ht="16.0" customHeight="true">
      <c r="A176" t="n" s="7">
        <v>4.5837397E7</v>
      </c>
      <c r="B176" t="s" s="8">
        <v>54</v>
      </c>
      <c r="C176" t="n" s="8">
        <f>IF(false,"120922895", "120922895")</f>
      </c>
      <c r="D176" t="s" s="8">
        <v>302</v>
      </c>
      <c r="E176" t="n" s="8">
        <v>2.0</v>
      </c>
      <c r="F176" t="n" s="8">
        <v>1377.0</v>
      </c>
      <c r="G176" t="s" s="8">
        <v>58</v>
      </c>
      <c r="H176" t="s" s="8">
        <v>50</v>
      </c>
      <c r="I176" t="s" s="8">
        <v>303</v>
      </c>
    </row>
    <row r="177" ht="16.0" customHeight="true">
      <c r="A177" t="n" s="7">
        <v>4.5910646E7</v>
      </c>
      <c r="B177" t="s" s="8">
        <v>54</v>
      </c>
      <c r="C177" t="n" s="8">
        <f>IF(false,"120921942", "120921942")</f>
      </c>
      <c r="D177" t="s" s="8">
        <v>304</v>
      </c>
      <c r="E177" t="n" s="8">
        <v>1.0</v>
      </c>
      <c r="F177" t="n" s="8">
        <v>64.0</v>
      </c>
      <c r="G177" t="s" s="8">
        <v>58</v>
      </c>
      <c r="H177" t="s" s="8">
        <v>50</v>
      </c>
      <c r="I177" t="s" s="8">
        <v>305</v>
      </c>
    </row>
    <row r="178" ht="16.0" customHeight="true">
      <c r="A178" t="n" s="7">
        <v>4.5777527E7</v>
      </c>
      <c r="B178" t="s" s="8">
        <v>56</v>
      </c>
      <c r="C178" t="n" s="8">
        <f>IF(false,"120922390", "120922390")</f>
      </c>
      <c r="D178" t="s" s="8">
        <v>179</v>
      </c>
      <c r="E178" t="n" s="8">
        <v>1.0</v>
      </c>
      <c r="F178" t="n" s="8">
        <v>143.0</v>
      </c>
      <c r="G178" t="s" s="8">
        <v>53</v>
      </c>
      <c r="H178" t="s" s="8">
        <v>50</v>
      </c>
      <c r="I178" t="s" s="8">
        <v>306</v>
      </c>
    </row>
    <row r="179" ht="16.0" customHeight="true">
      <c r="A179" t="n" s="7">
        <v>4.570695E7</v>
      </c>
      <c r="B179" t="s" s="8">
        <v>56</v>
      </c>
      <c r="C179" t="n" s="8">
        <f>IF(false,"002-101", "002-101")</f>
      </c>
      <c r="D179" t="s" s="8">
        <v>144</v>
      </c>
      <c r="E179" t="n" s="8">
        <v>1.0</v>
      </c>
      <c r="F179" t="n" s="8">
        <v>367.0</v>
      </c>
      <c r="G179" t="s" s="8">
        <v>65</v>
      </c>
      <c r="H179" t="s" s="8">
        <v>50</v>
      </c>
      <c r="I179" t="s" s="8">
        <v>307</v>
      </c>
    </row>
    <row r="180" ht="16.0" customHeight="true">
      <c r="A180" t="n" s="7">
        <v>4.5621747E7</v>
      </c>
      <c r="B180" t="s" s="8">
        <v>51</v>
      </c>
      <c r="C180" t="n" s="8">
        <f>IF(false,"002-101", "002-101")</f>
      </c>
      <c r="D180" t="s" s="8">
        <v>144</v>
      </c>
      <c r="E180" t="n" s="8">
        <v>1.0</v>
      </c>
      <c r="F180" t="n" s="8">
        <v>181.0</v>
      </c>
      <c r="G180" t="s" s="8">
        <v>65</v>
      </c>
      <c r="H180" t="s" s="8">
        <v>50</v>
      </c>
      <c r="I180" t="s" s="8">
        <v>308</v>
      </c>
    </row>
    <row r="181" ht="16.0" customHeight="true">
      <c r="A181" t="n" s="7">
        <v>4.5838566E7</v>
      </c>
      <c r="B181" t="s" s="8">
        <v>54</v>
      </c>
      <c r="C181" t="n" s="8">
        <f>IF(false,"005-1519", "005-1519")</f>
      </c>
      <c r="D181" t="s" s="8">
        <v>127</v>
      </c>
      <c r="E181" t="n" s="8">
        <v>2.0</v>
      </c>
      <c r="F181" t="n" s="8">
        <v>382.0</v>
      </c>
      <c r="G181" t="s" s="8">
        <v>53</v>
      </c>
      <c r="H181" t="s" s="8">
        <v>50</v>
      </c>
      <c r="I181" t="s" s="8">
        <v>309</v>
      </c>
    </row>
    <row r="182" ht="16.0" customHeight="true">
      <c r="A182" t="n" s="7">
        <v>4.5621747E7</v>
      </c>
      <c r="B182" t="s" s="8">
        <v>51</v>
      </c>
      <c r="C182" t="n" s="8">
        <f>IF(false,"002-101", "002-101")</f>
      </c>
      <c r="D182" t="s" s="8">
        <v>144</v>
      </c>
      <c r="E182" t="n" s="8">
        <v>1.0</v>
      </c>
      <c r="F182" t="n" s="8">
        <v>1207.0</v>
      </c>
      <c r="G182" t="s" s="8">
        <v>53</v>
      </c>
      <c r="H182" t="s" s="8">
        <v>50</v>
      </c>
      <c r="I182" t="s" s="8">
        <v>310</v>
      </c>
    </row>
    <row r="183" ht="16.0" customHeight="true">
      <c r="A183" t="n" s="7">
        <v>4.5805655E7</v>
      </c>
      <c r="B183" t="s" s="8">
        <v>56</v>
      </c>
      <c r="C183" t="n" s="8">
        <f>IF(false,"002-101", "002-101")</f>
      </c>
      <c r="D183" t="s" s="8">
        <v>144</v>
      </c>
      <c r="E183" t="n" s="8">
        <v>2.0</v>
      </c>
      <c r="F183" t="n" s="8">
        <v>284.0</v>
      </c>
      <c r="G183" t="s" s="8">
        <v>58</v>
      </c>
      <c r="H183" t="s" s="8">
        <v>50</v>
      </c>
      <c r="I183" t="s" s="8">
        <v>311</v>
      </c>
    </row>
    <row r="184" ht="16.0" customHeight="true"/>
    <row r="185" ht="16.0" customHeight="true">
      <c r="A185" t="s" s="1">
        <v>37</v>
      </c>
      <c r="B185" s="1"/>
      <c r="C185" s="1"/>
      <c r="D185" s="1"/>
      <c r="E185" s="1"/>
      <c r="F185" t="n" s="8">
        <v>66971.0</v>
      </c>
      <c r="G185" s="2"/>
    </row>
    <row r="186" ht="16.0" customHeight="true"/>
    <row r="187" ht="16.0" customHeight="true">
      <c r="A187" t="s" s="1">
        <v>36</v>
      </c>
    </row>
    <row r="188" ht="34.0" customHeight="true">
      <c r="A188" t="s" s="9">
        <v>38</v>
      </c>
      <c r="B188" t="s" s="9">
        <v>0</v>
      </c>
      <c r="C188" t="s" s="9">
        <v>43</v>
      </c>
      <c r="D188" t="s" s="9">
        <v>1</v>
      </c>
      <c r="E188" t="s" s="9">
        <v>2</v>
      </c>
      <c r="F188" t="s" s="9">
        <v>39</v>
      </c>
      <c r="G188" t="s" s="9">
        <v>5</v>
      </c>
      <c r="H188" t="s" s="9">
        <v>3</v>
      </c>
      <c r="I188" t="s" s="9">
        <v>4</v>
      </c>
    </row>
    <row r="189" ht="16.0" customHeight="true">
      <c r="A189" t="n" s="8">
        <v>4.5595433E7</v>
      </c>
      <c r="B189" t="s" s="8">
        <v>51</v>
      </c>
      <c r="C189" t="n" s="8">
        <f>IF(false,"003-319", "003-319")</f>
      </c>
      <c r="D189" t="s" s="8">
        <v>122</v>
      </c>
      <c r="E189" t="n" s="8">
        <v>1.0</v>
      </c>
      <c r="F189" t="n" s="8">
        <v>-126.0</v>
      </c>
      <c r="G189" t="s" s="8">
        <v>312</v>
      </c>
      <c r="H189" t="s" s="8">
        <v>54</v>
      </c>
      <c r="I189" t="s" s="8">
        <v>313</v>
      </c>
    </row>
    <row r="190" ht="16.0" customHeight="true"/>
    <row r="191" ht="16.0" customHeight="true">
      <c r="A191" t="s" s="1">
        <v>37</v>
      </c>
      <c r="F191" t="n" s="8">
        <v>-126.0</v>
      </c>
      <c r="G191" s="2"/>
      <c r="H191" s="0"/>
      <c r="I191" s="0"/>
    </row>
    <row r="192" ht="16.0" customHeight="true">
      <c r="A192" s="1"/>
      <c r="B192" s="1"/>
      <c r="C192" s="1"/>
      <c r="D192" s="1"/>
      <c r="E192" s="1"/>
      <c r="F192" s="1"/>
      <c r="G192" s="1"/>
      <c r="H192" s="1"/>
      <c r="I192" s="1"/>
    </row>
    <row r="193" ht="16.0" customHeight="true">
      <c r="A193" t="s" s="1">
        <v>40</v>
      </c>
    </row>
    <row r="194" ht="34.0" customHeight="true">
      <c r="A194" t="s" s="9">
        <v>47</v>
      </c>
      <c r="B194" t="s" s="9">
        <v>48</v>
      </c>
      <c r="C194" s="9"/>
      <c r="D194" s="9"/>
      <c r="E194" s="9"/>
      <c r="F194" t="s" s="9">
        <v>39</v>
      </c>
      <c r="G194" t="s" s="9">
        <v>5</v>
      </c>
      <c r="H194" t="s" s="9">
        <v>3</v>
      </c>
      <c r="I194" t="s" s="9">
        <v>4</v>
      </c>
    </row>
    <row r="195" ht="16.0" customHeight="true"/>
    <row r="196" ht="16.0" customHeight="true">
      <c r="A196" t="s" s="1">
        <v>37</v>
      </c>
      <c r="F196" t="n" s="8">
        <v>0.0</v>
      </c>
      <c r="G196" s="2"/>
      <c r="H196" s="0"/>
      <c r="I196" s="0"/>
    </row>
    <row r="197" ht="16.0" customHeight="true">
      <c r="A197" s="1"/>
      <c r="B197" s="1"/>
      <c r="C197" s="1"/>
      <c r="D197" s="1"/>
      <c r="E197" s="1"/>
      <c r="F197" s="1"/>
      <c r="G197" s="1"/>
      <c r="H197" s="1"/>
      <c r="I197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