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<sst xmlns="http://schemas.openxmlformats.org/spreadsheetml/2006/main" count="1842" uniqueCount="311">
  <si>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</si>
  <si>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</si>
  <si>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</si>
  <si>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</si>
  <si>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</si>
  <si>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</si>
  <si>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</si>
  <si>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</si>
  <si>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</si>
  <si>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</si>
  <si>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</si>
  <si>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</si>
  <si>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</si>
  <si>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</si>
  <si>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</si>
  <si>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</si>
  <si>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</si>
  <si>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</si>
  <si>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</si>
  <si>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</si>
  <si>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</si>
  <si>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</si>
  <si>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</si>
  <si>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</si>
  <si>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</si>
  <si>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</si>
  <si>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</si>
  <si>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</si>
  <si>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</si>
  <si>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</si>
  <si>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</si>
  <si>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</si>
  <si>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</si>
  <si>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</si>
  <si>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</si>
  <si>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</si>
  <si>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</si>
  <si>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</si>
  <si>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</si>
  <si>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</si>
  <si>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</si>
  <si>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</si>
  <si>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</si>
  <si>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</si>
  <si>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</si>
  <si>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</si>
  <si>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</si>
  <si>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</si>
  <si>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</si>
  <si>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</si>
  <si>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07.05.2021</t>
  </si>
  <si>
    <t>04.05.2021</t>
  </si>
  <si>
    <t>Genki подгузники Premium Soft L (9-14 кг) 54 шт.</t>
  </si>
  <si>
    <t>Платёж покупателя</t>
  </si>
  <si>
    <t>06.05.2021</t>
  </si>
  <si>
    <t>6090f545dbdc31b17ff30e82</t>
  </si>
  <si>
    <t>05.05.2021</t>
  </si>
  <si>
    <t>Гель для душа Biore Гладкость шелка, 480 мл</t>
  </si>
  <si>
    <t>6092d816dbdc31556cf30da2</t>
  </si>
  <si>
    <t>30.04.2021</t>
  </si>
  <si>
    <t>Missha BB крем Perfect Cover, SPF 42, 20 мл, оттенок: 13 bright beige</t>
  </si>
  <si>
    <t>60937f2e7153b31332fe75d6</t>
  </si>
  <si>
    <t>Jigott Snail Lifting Cream Подтягивающий крем для лица с экстрактом слизи улитки, 70 мл</t>
  </si>
  <si>
    <t>60919b3704e943381e5c8af5</t>
  </si>
  <si>
    <t>Manuoki трусики L (9-14 кг) 44 шт.</t>
  </si>
  <si>
    <t>60927ff0f988012737f746ac</t>
  </si>
  <si>
    <t>Goo.N трусики Ultra M (7-12 кг) 74 шт.</t>
  </si>
  <si>
    <t>609267a3dbdc3114acf30e45</t>
  </si>
  <si>
    <t>Takeshi трусики бамбуковые Kid's L (9-14 кг) 44 шт.</t>
  </si>
  <si>
    <t>60924f70dbdc31afdbf30e8d</t>
  </si>
  <si>
    <t>YokoSun трусики XL (12-20 кг) 38 шт.</t>
  </si>
  <si>
    <t>60924f6020d51d3ccdb70659</t>
  </si>
  <si>
    <t>Bubchen Гель для купания младенцев (с дозатором), 400 мл</t>
  </si>
  <si>
    <t>60924d12f4c0cb4a23a2c9bd</t>
  </si>
  <si>
    <t>Goo.N трусики Сheerful Baby M (6-11 кг) 54 шт.</t>
  </si>
  <si>
    <t>60918782954f6bb93bf84291</t>
  </si>
  <si>
    <t>03.05.2021</t>
  </si>
  <si>
    <t>YokoSun трусики L (9-14 кг) 44 шт.</t>
  </si>
  <si>
    <t>608fe1c3f4c0cb3634a2c933</t>
  </si>
  <si>
    <t>Missha BB крем Perfect Cover, SPF 42, 20 мл, оттенок: 21 light beige</t>
  </si>
  <si>
    <t>6092416dfbacea3f04dd536e</t>
  </si>
  <si>
    <t>Goo.N подгузники M (6-11 кг) 64 шт.</t>
  </si>
  <si>
    <t>60924e988927cac3f366aaec</t>
  </si>
  <si>
    <t>Goo.N подгузники Ultra (6-11 кг) 80 шт.</t>
  </si>
  <si>
    <t>Goo.N подгузники Ultra L (9-14 кг) 68 шт.</t>
  </si>
  <si>
    <t>609217d4c3080fc49509003b</t>
  </si>
  <si>
    <t>60920b435a39518b90571d41</t>
  </si>
  <si>
    <t>YokoSun трусики Premium M (6-10 кг) 56 шт.</t>
  </si>
  <si>
    <t>6091919c20d51d5745b70707</t>
  </si>
  <si>
    <t>YokoSun трусики Premium L (9-14 кг) 44 шт.</t>
  </si>
  <si>
    <t>60912b6494d5279e58e6a272</t>
  </si>
  <si>
    <t>YokoSun подгузники S (до 6 кг) 82 шт.</t>
  </si>
  <si>
    <t>60902a2a6a86432103799684</t>
  </si>
  <si>
    <t>02.05.2021</t>
  </si>
  <si>
    <t>608f00629066f454422d84be</t>
  </si>
  <si>
    <t>Merries подгузники L (9-14 кг) 64 шт.</t>
  </si>
  <si>
    <t>6092733cfbacea28cbdd53b7</t>
  </si>
  <si>
    <t>21.04.2021</t>
  </si>
  <si>
    <t>60939e6fbed21e3ee387163e</t>
  </si>
  <si>
    <t>6092710e7153b3f8f3fe766a</t>
  </si>
  <si>
    <t>25.04.2021</t>
  </si>
  <si>
    <t>6093a0ec73990156fac030fd</t>
  </si>
  <si>
    <t>Соска Pigeon Peristaltic PLUS L 6м+, 2 шт. бесцветный</t>
  </si>
  <si>
    <t>608e5bbb83b1f20516c5b650</t>
  </si>
  <si>
    <t>Valmona кондиционер Sugar Velvet Milk Nutrient для увлажнения волос с комплексом из молока и экстрактов ягод, 100 мл</t>
  </si>
  <si>
    <t>608e5dcd0fe99575334687d1</t>
  </si>
  <si>
    <t>27.04.2021</t>
  </si>
  <si>
    <t>Merries подгузники L (9-14 кг) 54 шт.</t>
  </si>
  <si>
    <t>6093a6039066f410f92d84cd</t>
  </si>
  <si>
    <t>Merries подгузники M (6-11 кг) 64 шт.</t>
  </si>
  <si>
    <t>6093a365dbdc312d54f30e9d</t>
  </si>
  <si>
    <t>Goo.N трусики Сheerful Baby XL (11-18 кг) 42 шт.</t>
  </si>
  <si>
    <t>609261043b317653d057b303</t>
  </si>
  <si>
    <t>28.04.2021</t>
  </si>
  <si>
    <t>6093aff5954f6b62dbf84348</t>
  </si>
  <si>
    <t>Merries трусики XXL (15-28 кг) 32 шт.</t>
  </si>
  <si>
    <t>608e69e8b9f8ed01d8f9b203</t>
  </si>
  <si>
    <t>6093b4dbc5311b17d680ed32</t>
  </si>
  <si>
    <t>6093b59edbdc318a2ff30e79</t>
  </si>
  <si>
    <t>6093bf163620c206388d6932</t>
  </si>
  <si>
    <t>Joonies трусики Premium Soft XL (12-17 кг) 38 шт.</t>
  </si>
  <si>
    <t>6093c3dd2af6cd39e5687c0c</t>
  </si>
  <si>
    <t>Goo.N трусики XL (12-20 кг) 38 шт.</t>
  </si>
  <si>
    <t>6093d26303c378a1a7100917</t>
  </si>
  <si>
    <t>Goo.N трусики XXL (13-25 кг) 28 шт.</t>
  </si>
  <si>
    <t>608e8e04792ab13e71c38527</t>
  </si>
  <si>
    <t>26.04.2021</t>
  </si>
  <si>
    <t>Ёkitto трусики XXL (15+ кг) 34 шт.</t>
  </si>
  <si>
    <t>6093d74404e94312905c8ae2</t>
  </si>
  <si>
    <t>01.05.2021</t>
  </si>
  <si>
    <t>6093e0476a86431c85799733</t>
  </si>
  <si>
    <t>6093e8a53620c24a518d69b9</t>
  </si>
  <si>
    <t>6093ecbb3620c214588d6999</t>
  </si>
  <si>
    <t>YokoSun подгузники Premium L (9-13 кг) 54 шт.</t>
  </si>
  <si>
    <t>6093edccf988018a13f746b0</t>
  </si>
  <si>
    <t>29.04.2021</t>
  </si>
  <si>
    <t>Гель для стирки Kao Attack Bio EX, 0.77 кг, дой-пак</t>
  </si>
  <si>
    <t>6093ee07954f6b8c92f84366</t>
  </si>
  <si>
    <t>Holika Holika очищающая маска Skin and Pore Zero с глиной, 100 мл</t>
  </si>
  <si>
    <t>608fc6c3b9f8edcd0cf9b205</t>
  </si>
  <si>
    <t>YokoSun трусики Econom XXL (15-25 кг) 32 шт.</t>
  </si>
  <si>
    <t>6091bb9ddbdc31a961f30e2d</t>
  </si>
  <si>
    <t>609199eeb9f8ed9d59f9b2f2</t>
  </si>
  <si>
    <t>6093f2ce6a8643284179965a</t>
  </si>
  <si>
    <t>6091a170954f6b1869f8432b</t>
  </si>
  <si>
    <t>Goo.N трусики Ultra L (9-14 кг) 56 шт.</t>
  </si>
  <si>
    <t>60924a318927ca9300810181</t>
  </si>
  <si>
    <t>Meine Liebe All in 1 таблетки для посудомоечной машины, 21 шт.</t>
  </si>
  <si>
    <t>609146f80fe9950af946880d</t>
  </si>
  <si>
    <t>6093f4b9b9f8ed633ef9b285</t>
  </si>
  <si>
    <t>Joonies трусики Premium Soft XXL (15-20 кг) 28 шт.</t>
  </si>
  <si>
    <t>6091ba4403c3789aac100909</t>
  </si>
  <si>
    <t>6091979f5a39518cf7571d4c</t>
  </si>
  <si>
    <t>6093ff7403c37869681009b5</t>
  </si>
  <si>
    <t>609400580fe9957adb4687fc</t>
  </si>
  <si>
    <t>Ёkitto трусики XL (12+ кг) 34 шт.</t>
  </si>
  <si>
    <t>6091821bb9f8ed7077f9b2d9</t>
  </si>
  <si>
    <t>Manuoki подгузники UltraThin M (6-11 кг) 56 шт.</t>
  </si>
  <si>
    <t>6094078c20d51d11d1b706e0</t>
  </si>
  <si>
    <t>60940847c5311b74ac80ed6d</t>
  </si>
  <si>
    <t>Гель для стирки Kao Attack Multi‐Action, 0.77 кг, дой-пак</t>
  </si>
  <si>
    <t>60940860863e4e43c70ccbdf</t>
  </si>
  <si>
    <t>Vivienne Sabo Тушь для ресниц Adultere, 01 черная</t>
  </si>
  <si>
    <t>608fe21594d52724eacc21ab</t>
  </si>
  <si>
    <t>6090ef4603c3787e761008d6</t>
  </si>
  <si>
    <t>Withme Очищающий гель Panthestic Derma Acne Cleanser, 500 мл</t>
  </si>
  <si>
    <t>609409d03b3176618257b284</t>
  </si>
  <si>
    <t>609409f7dff13b336dea26ce</t>
  </si>
  <si>
    <t>MEDI-PEEL Cell Tox Dermajou Cream Восстанавливающий крем для лица со стволовыми клетками, 50 г</t>
  </si>
  <si>
    <t>60940b2232da839c566fbe80</t>
  </si>
  <si>
    <t>609410aaf4c0cb035aa2c8ca</t>
  </si>
  <si>
    <t>6094135e94d5271630cc21aa</t>
  </si>
  <si>
    <t>609257f19066f461012d84d2</t>
  </si>
  <si>
    <t>6094154bdbdc3141c5f30ea3</t>
  </si>
  <si>
    <t>60941a1b7153b327e0fe758f</t>
  </si>
  <si>
    <t>60941a2b3b317603ed57b2a7</t>
  </si>
  <si>
    <t>60941c74954f6be4f0c234c6</t>
  </si>
  <si>
    <t>Vivienne Sabo Тушь для ресниц Cabaret Premiere, 01 черный</t>
  </si>
  <si>
    <t>60941caa03c37818e8100983</t>
  </si>
  <si>
    <t>609420f920d51d3cf5b7067e</t>
  </si>
  <si>
    <t>609426590fe995209d46881f</t>
  </si>
  <si>
    <t>Goo.N подгузники NB (0-5 кг) 90 шт.</t>
  </si>
  <si>
    <t>6094267203c37894c31009ae</t>
  </si>
  <si>
    <t>Joonies трусики Premium Soft L (9-14 кг) 44 шт.</t>
  </si>
  <si>
    <t>6094285a94d5276f66e6a158</t>
  </si>
  <si>
    <t>60942a9dc3080f36c64f1eba</t>
  </si>
  <si>
    <t>YokoSun трусики M (6-10 кг) 58 шт.</t>
  </si>
  <si>
    <t>60942b62792ab12fd0c385d3</t>
  </si>
  <si>
    <t>60942ce1954f6b1ebcf84379</t>
  </si>
  <si>
    <t>60942d52dff13b7aa2ea26c5</t>
  </si>
  <si>
    <t>6094389ac3080f0b1208ffa8</t>
  </si>
  <si>
    <t>Meine Liebe спрей для сантехники, 0.5 л</t>
  </si>
  <si>
    <t>609441fc3620c275738d6977</t>
  </si>
  <si>
    <t>609442357153b3e79bf15029</t>
  </si>
  <si>
    <t>6092bd385a3951254b571d0d</t>
  </si>
  <si>
    <t>Смесь БИБИКОЛЬ Нэнни 1 с пребиотиками, с 0 до 6 месяцев, 400 г</t>
  </si>
  <si>
    <t>6092fa0d2fe0986cea16d326</t>
  </si>
  <si>
    <t>YokoSun трусики Premium XL (12-20 кг) 38 шт.</t>
  </si>
  <si>
    <t>60945a254f5c6e5b30848d6a</t>
  </si>
  <si>
    <t>Соска Pigeon Peristaltic PLUS M 3м+, 2 шт. бесцветный</t>
  </si>
  <si>
    <t>6093de31bed21e0e33871648</t>
  </si>
  <si>
    <t>6092ddea2af6cd3825687c5d</t>
  </si>
  <si>
    <t>60938fbbbed21e5712871664</t>
  </si>
  <si>
    <t>60928fa5dff13b3e92ea264d</t>
  </si>
  <si>
    <t>Pigeon Бутылочка Перистальтик Плюс с широким горлом PP, 160 мл, с рождения, бесцветный</t>
  </si>
  <si>
    <t>609303577153b33d07fe762e</t>
  </si>
  <si>
    <t>609315472fe0984a0b16d324</t>
  </si>
  <si>
    <t>Merries подгузники S (4-8 кг) 82 шт.</t>
  </si>
  <si>
    <t>6092e8cf03c378788c100958</t>
  </si>
  <si>
    <t>Merries подгузники XL (12-20 кг) 44 шт.</t>
  </si>
  <si>
    <t>60926dd17399014d45c0307c</t>
  </si>
  <si>
    <t>Смесь Kabrita 3 GOLD для комфортного пищеварения, старше 12 месяцев, 400 г</t>
  </si>
  <si>
    <t>6090b7695a3951597c571d39</t>
  </si>
  <si>
    <t>6092b5c66a86432fa6799741</t>
  </si>
  <si>
    <t>Ёkitto трусики L (9-14 кг) 44 шт.</t>
  </si>
  <si>
    <t>Goo.N подгузники S (4-8 кг) 84 шт.</t>
  </si>
  <si>
    <t>609302fb7153b3daedfe7663</t>
  </si>
  <si>
    <t>Joonies подгузники Premium Soft M (6-11 кг) 58 шт.</t>
  </si>
  <si>
    <t>609380cadbdc312220f30d72</t>
  </si>
  <si>
    <t>608f280c8927cab6ed66ab05</t>
  </si>
  <si>
    <t>60938decb9f8edc676f9b294</t>
  </si>
  <si>
    <t>Meine Liebe Стиральный порошок для цветных тканей, 1.5 кг</t>
  </si>
  <si>
    <t>6092f6f27153b34226fe7634</t>
  </si>
  <si>
    <t>Pigeon Поильник MagMag с трубочкой, 8+ мес., 200 мл</t>
  </si>
  <si>
    <t>6092ee709066f409f52d842c</t>
  </si>
  <si>
    <t>6092e54e04e943d12d5c8b60</t>
  </si>
  <si>
    <t>Bubchen Масло для младенцев, 200 мл</t>
  </si>
  <si>
    <t>6092e3fd20d51d1f75b70719</t>
  </si>
  <si>
    <t>Pigeon Бутылочка Перистальтик Плюс с широким горлом PP, 240 мл, с 3 месяцев, бесцветный</t>
  </si>
  <si>
    <t>6092ebaf2af6cd3e5b687c40</t>
  </si>
  <si>
    <t>6092ff1b863e4e28270ccb02</t>
  </si>
  <si>
    <t>6092b0b1c5311b68cc80edf3</t>
  </si>
  <si>
    <t>6092bc5db9f8ed3938f9b309</t>
  </si>
  <si>
    <t>Eco Branch Ампульная сыворотка для лица с экстрактом черной икры Black Caviar All-In-One Ampoule, 250 мл</t>
  </si>
  <si>
    <t>609185a1954f6b2c28c235e3</t>
  </si>
  <si>
    <t>Гель для стирки Meine Liebe для цветных тканей, 0.75 л, пакет</t>
  </si>
  <si>
    <t>6092c564b9f8ed663af9b324</t>
  </si>
  <si>
    <t>Etude House Очищающее масло-бальзам Real Art Cleansing Oil Balm, 100 мл</t>
  </si>
  <si>
    <t>60914dafdff13b295bea26b7</t>
  </si>
  <si>
    <t>Смесь Kabrita 1 GOLD для комфортного пищеварения, от 0 до 6 месяцев, 800 г</t>
  </si>
  <si>
    <t>6092e069dbdc3188f7f30d41</t>
  </si>
  <si>
    <t>Протеин Optimum Nutrition 100% Whey Gold Standard (819-943 г) клубника</t>
  </si>
  <si>
    <t>6092c0ef9066f420402d852c</t>
  </si>
  <si>
    <t>6093989a03c3787e9b100897</t>
  </si>
  <si>
    <t>Joonies подгузники Premium Soft L (9-14 кг) 42 шт.</t>
  </si>
  <si>
    <t>6092f06294d52798e6e6a0cd</t>
  </si>
  <si>
    <t>6092e388c5311b1e6b80ed46</t>
  </si>
  <si>
    <t>6092d621dff13b7ea6ea267e</t>
  </si>
  <si>
    <t>60924251fbacea2f69dd53f8</t>
  </si>
  <si>
    <t>60939cc020d51d49fbb706ac</t>
  </si>
  <si>
    <t>60937da89066f43ccd2d8486</t>
  </si>
  <si>
    <t>6092c96a7153b33eb5f15101</t>
  </si>
  <si>
    <t>609372bb32da83357b6fbd0e</t>
  </si>
  <si>
    <t>60939a634f5c6e4d15848db0</t>
  </si>
  <si>
    <t>Enough Мист Collagen Moisture Essential, 100 мл</t>
  </si>
  <si>
    <t>609382fb94d52740ffe6a142</t>
  </si>
  <si>
    <t>6092ae43863e4e0a3d0ccb43</t>
  </si>
  <si>
    <t>Презервативы Sagami Original 0.01, 1 шт.</t>
  </si>
  <si>
    <t>6092fb8783b1f23c26c5b5fe</t>
  </si>
  <si>
    <t>Гель для душа Biore Персиковый соблазн, 480 мл</t>
  </si>
  <si>
    <t>6092d8da0fe99516754687ed</t>
  </si>
  <si>
    <t>6092d104f78dba1cbeaa6361</t>
  </si>
  <si>
    <t>6092f6ca2fe098119016d339</t>
  </si>
  <si>
    <t>Крем-гель для душа Lion Жемчужный поцелуй, 750 мл</t>
  </si>
  <si>
    <t>6091a2fa792ab1755dc3855e</t>
  </si>
  <si>
    <t>Joonies трусики Premium Soft M (6-11 кг) 56 шт.</t>
  </si>
  <si>
    <t>60938fe57153b3d67af15155</t>
  </si>
  <si>
    <t>Goo.N трусики Ultra XL (12-20 кг) 50 шт.</t>
  </si>
  <si>
    <t>60932646f98801aa4cf746a6</t>
  </si>
  <si>
    <t>609302ba863e4e79440ccb58</t>
  </si>
  <si>
    <t>6092a0dc954f6b853cf842cb</t>
  </si>
  <si>
    <t>6092b74203c37878321008e6</t>
  </si>
  <si>
    <t>Missha BB крем Perfect Cover, SPF 42, 20 мл, оттенок: 23 natural beige</t>
  </si>
  <si>
    <t>6093fdf494d5279e5dcc21c0</t>
  </si>
  <si>
    <t>Goo.N трусики Сheerful Baby L (8-14 кг) 48 шт.</t>
  </si>
  <si>
    <t>6092d7d2b9f8ed0d70f9b22c</t>
  </si>
  <si>
    <t>Протеин Optimum Nutrition 100% Whey Gold Standard (819-943 г) молочный шоколад</t>
  </si>
  <si>
    <t>6091bb2a03c378a85b100862</t>
  </si>
  <si>
    <t>6092a28604e943acd85c8baf</t>
  </si>
  <si>
    <t>Смесь Kabrita 1 GOLD для комфортного пищеварения, 0-6 месяцев, 400 г</t>
  </si>
  <si>
    <t>609105eb954f6b0ba6f84232</t>
  </si>
  <si>
    <t>60939cc30fe9954048468781</t>
  </si>
  <si>
    <t>609397d78927ca1cfc66ab2a</t>
  </si>
  <si>
    <t>6092af63bed21e56e087163b</t>
  </si>
  <si>
    <t>6092f0fdf988017df6f746ec</t>
  </si>
  <si>
    <t>La'dor филлер Perfect Hair Fill-Up, 13 мл, 20 шт.</t>
  </si>
  <si>
    <t>60929b51f98801d47ff74745</t>
  </si>
  <si>
    <t>608fd144f9880196b3f74694</t>
  </si>
  <si>
    <t>60929bf63620c26beb8d68f5</t>
  </si>
  <si>
    <t>6093de3b6a8643131b7996e9</t>
  </si>
  <si>
    <t>60931a7cbed21e45c3871633</t>
  </si>
  <si>
    <t>6091b52bf4c0cb6c82a2c8ec</t>
  </si>
  <si>
    <t>6093a3fd4f5c6e099f848d7f</t>
  </si>
  <si>
    <t>Смесь Kabrita 2 GOLD для комфортного пищеварения, 6-12 месяцев, 400 г</t>
  </si>
  <si>
    <t>609276b10fe9957df6468759</t>
  </si>
  <si>
    <t>Смесь Kabrita 4 GOLD для комфортного пищеварения, старше 18 месяцев, 800 г</t>
  </si>
  <si>
    <t>6093937599d6ef6f2fb42822</t>
  </si>
  <si>
    <t>Набор Esthetic House CP-1 Intense nourishing v2.0, шампунь, 500 мл и кондиционер, 500 мл</t>
  </si>
  <si>
    <t>60942b7b9066f4339d2d842d</t>
  </si>
  <si>
    <t>6092bb397153b3378ffe75eb</t>
  </si>
  <si>
    <t>60922ab6c3080f3fb34f1fa5</t>
  </si>
  <si>
    <t>6093960d8927ca7f1681028f</t>
  </si>
  <si>
    <t>60912a5cb9f8ed5faaf9b2a3</t>
  </si>
  <si>
    <t>60939b24bed21e3279871713</t>
  </si>
  <si>
    <t>Meine Liebe Средство для удаления жира АНТИЖИР, 500 мл</t>
  </si>
  <si>
    <t>60931b4a7153b360f7fe7593</t>
  </si>
  <si>
    <t>6092f1b72af6cd481a687bf1</t>
  </si>
  <si>
    <t>Joonies трусики Comfort XL (12-17 кг) 38 шт.</t>
  </si>
  <si>
    <t>60928063f98801760bf746c5</t>
  </si>
  <si>
    <t>Возврат платежа покупателя</t>
  </si>
  <si>
    <t>609411c36a864373f6799769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</si>
</sst>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273681.0</v>
      </c>
    </row>
    <row r="4" spans="1:9" s="3" customFormat="1" x14ac:dyDescent="0.2" ht="16.0" customHeight="true">
      <c r="A4" s="3" t="s">
        <v>34</v>
      </c>
      <c r="B4" s="10" t="n">
        <v>225740.0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4.559438E7</v>
      </c>
      <c r="B8" s="8" t="s">
        <v>51</v>
      </c>
      <c r="C8" s="8" t="n">
        <f>IF(false,"005-1308", "005-1308")</f>
      </c>
      <c r="D8" s="8" t="s">
        <v>52</v>
      </c>
      <c r="E8" s="8" t="n">
        <v>1.0</v>
      </c>
      <c r="F8" s="8" t="n">
        <v>866.0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4.5792033E7</v>
      </c>
      <c r="B9" t="s" s="8">
        <v>56</v>
      </c>
      <c r="C9" t="n" s="8">
        <f>IF(false,"01-004071", "01-004071")</f>
      </c>
      <c r="D9" t="s" s="8">
        <v>57</v>
      </c>
      <c r="E9" t="n" s="8">
        <v>1.0</v>
      </c>
      <c r="F9" t="n" s="8">
        <v>798.0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4.5236646E7</v>
      </c>
      <c r="B10" s="8" t="s">
        <v>59</v>
      </c>
      <c r="C10" s="8" t="n">
        <f>IF(false,"120922158", "120922158")</f>
      </c>
      <c r="D10" s="8" t="s">
        <v>60</v>
      </c>
      <c r="E10" s="8" t="n">
        <v>1.0</v>
      </c>
      <c r="F10" s="8" t="n">
        <v>599.0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4.5681252E7</v>
      </c>
      <c r="B11" t="s" s="8">
        <v>51</v>
      </c>
      <c r="C11" t="n" s="8">
        <f>IF(false,"01-003956", "01-003956")</f>
      </c>
      <c r="D11" t="s" s="8">
        <v>62</v>
      </c>
      <c r="E11" t="n" s="8">
        <v>1.0</v>
      </c>
      <c r="F11" t="n" s="8">
        <v>1.0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4.5748573E7</v>
      </c>
      <c r="B12" t="s" s="8">
        <v>56</v>
      </c>
      <c r="C12" t="n" s="8">
        <f>IF(false,"008-576", "008-576")</f>
      </c>
      <c r="D12" t="s" s="8">
        <v>64</v>
      </c>
      <c r="E12" t="n" s="8">
        <v>1.0</v>
      </c>
      <c r="F12" t="n" s="8">
        <v>667.0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4.5735646E7</v>
      </c>
      <c r="B13" s="8" t="s">
        <v>56</v>
      </c>
      <c r="C13" s="8" t="n">
        <f>IF(false,"005-1119", "005-1119")</f>
      </c>
      <c r="D13" s="8" t="s">
        <v>66</v>
      </c>
      <c r="E13" s="8" t="n">
        <v>1.0</v>
      </c>
      <c r="F13" s="8" t="n">
        <v>1253.0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4.5722697E7</v>
      </c>
      <c r="B14" s="8" t="s">
        <v>56</v>
      </c>
      <c r="C14" s="8" t="n">
        <f>IF(false,"120921743", "120921743")</f>
      </c>
      <c r="D14" s="8" t="s">
        <v>68</v>
      </c>
      <c r="E14" s="8" t="n">
        <v>1.0</v>
      </c>
      <c r="F14" s="8" t="n">
        <v>676.0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4.5722172E7</v>
      </c>
      <c r="B15" t="s" s="8">
        <v>56</v>
      </c>
      <c r="C15" t="n" s="8">
        <f>IF(false,"005-1516", "005-1516")</f>
      </c>
      <c r="D15" t="s" s="8">
        <v>70</v>
      </c>
      <c r="E15" t="n" s="8">
        <v>2.0</v>
      </c>
      <c r="F15" t="n" s="8">
        <v>1434.0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4.5721575E7</v>
      </c>
      <c r="B16" t="s" s="8">
        <v>56</v>
      </c>
      <c r="C16" t="n" s="8">
        <f>IF(false,"005-1506", "005-1506")</f>
      </c>
      <c r="D16" t="s" s="8">
        <v>72</v>
      </c>
      <c r="E16" t="n" s="8">
        <v>1.0</v>
      </c>
      <c r="F16" s="8" t="n">
        <v>528.0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4.5669803E7</v>
      </c>
      <c r="B17" s="8" t="s">
        <v>51</v>
      </c>
      <c r="C17" s="8" t="n">
        <f>IF(false,"005-1357", "005-1357")</f>
      </c>
      <c r="D17" s="8" t="s">
        <v>74</v>
      </c>
      <c r="E17" s="8" t="n">
        <v>1.0</v>
      </c>
      <c r="F17" s="8" t="n">
        <v>794.0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4.5512947E7</v>
      </c>
      <c r="B18" t="s" s="8">
        <v>76</v>
      </c>
      <c r="C18" t="n" s="8">
        <f>IF(false,"005-1515", "005-1515")</f>
      </c>
      <c r="D18" t="s" s="8">
        <v>77</v>
      </c>
      <c r="E18" t="n" s="8">
        <v>1.0</v>
      </c>
      <c r="F18" t="n" s="8">
        <v>949.0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4.5715698E7</v>
      </c>
      <c r="B19" s="8" t="s">
        <v>56</v>
      </c>
      <c r="C19" s="8" t="n">
        <f>IF(false,"120921439", "120921439")</f>
      </c>
      <c r="D19" s="8" t="s">
        <v>79</v>
      </c>
      <c r="E19" s="8" t="n">
        <v>1.0</v>
      </c>
      <c r="F19" s="8" t="n">
        <v>6.0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4.5722294E7</v>
      </c>
      <c r="B20" s="8" t="s">
        <v>56</v>
      </c>
      <c r="C20" s="8" t="n">
        <f>IF(false,"002-100", "002-100")</f>
      </c>
      <c r="D20" s="8" t="s">
        <v>81</v>
      </c>
      <c r="E20" s="8" t="n">
        <v>1.0</v>
      </c>
      <c r="F20" s="8" t="n">
        <v>1.0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4.5722294E7</v>
      </c>
      <c r="B21" t="s" s="8">
        <v>56</v>
      </c>
      <c r="C21" t="n" s="8">
        <f>IF(false,"005-1111", "005-1111")</f>
      </c>
      <c r="D21" t="s" s="8">
        <v>83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4.5703419E7</v>
      </c>
      <c r="B22" t="s" s="8">
        <v>56</v>
      </c>
      <c r="C22" t="n" s="8">
        <f>IF(false,"005-1110", "005-1110")</f>
      </c>
      <c r="D22" t="s" s="8">
        <v>84</v>
      </c>
      <c r="E22" t="n" s="8">
        <v>1.0</v>
      </c>
      <c r="F22" s="8" t="n">
        <v>1499.0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4.5702125E7</v>
      </c>
      <c r="B23" s="8" t="s">
        <v>56</v>
      </c>
      <c r="C23" s="8" t="n">
        <f>IF(false,"005-1357", "005-1357")</f>
      </c>
      <c r="D23" s="8" t="s">
        <v>74</v>
      </c>
      <c r="E23" s="8" t="n">
        <v>1.0</v>
      </c>
      <c r="F23" s="8" t="n">
        <v>801.0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4.5675974E7</v>
      </c>
      <c r="B24" t="s" s="8">
        <v>51</v>
      </c>
      <c r="C24" t="n" s="8">
        <f>IF(false,"120921900", "120921900")</f>
      </c>
      <c r="D24" t="s" s="8">
        <v>87</v>
      </c>
      <c r="E24" t="n" s="8">
        <v>1.0</v>
      </c>
      <c r="F24" t="n" s="8">
        <v>716.0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4.5675974E7</v>
      </c>
      <c r="B25" t="s" s="8">
        <v>51</v>
      </c>
      <c r="C25" t="n" s="8">
        <f>IF(false,"120921995", "120921995")</f>
      </c>
      <c r="D25" t="s" s="8">
        <v>89</v>
      </c>
      <c r="E25" t="n" s="8">
        <v>1.0</v>
      </c>
      <c r="F25" t="n" s="8">
        <v>716.0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4.5622545E7</v>
      </c>
      <c r="B26" t="s" s="8">
        <v>51</v>
      </c>
      <c r="C26" t="n" s="8">
        <f>IF(false,"005-1516", "005-1516")</f>
      </c>
      <c r="D26" t="s" s="8">
        <v>70</v>
      </c>
      <c r="E26" t="n" s="8">
        <v>1.0</v>
      </c>
      <c r="F26" t="n" s="8">
        <v>434.0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4.5547302E7</v>
      </c>
      <c r="B27" t="s" s="8">
        <v>76</v>
      </c>
      <c r="C27" t="n" s="8">
        <f>IF(false,"005-1511", "005-1511")</f>
      </c>
      <c r="D27" t="s" s="8">
        <v>91</v>
      </c>
      <c r="E27" t="n" s="8">
        <v>1.0</v>
      </c>
      <c r="F27" t="n" s="8">
        <v>765.0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4.5457939E7</v>
      </c>
      <c r="B28" t="s" s="8">
        <v>93</v>
      </c>
      <c r="C28" t="n" s="8">
        <f>IF(false,"005-1516", "005-1516")</f>
      </c>
      <c r="D28" t="s" s="8">
        <v>70</v>
      </c>
      <c r="E28" t="n" s="8">
        <v>1.0</v>
      </c>
      <c r="F28" t="n" s="8">
        <v>778.0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4.5741993E7</v>
      </c>
      <c r="B29" t="s" s="8">
        <v>56</v>
      </c>
      <c r="C29" t="n" s="8">
        <f>IF(false,"005-1250", "005-1250")</f>
      </c>
      <c r="D29" t="s" s="8">
        <v>95</v>
      </c>
      <c r="E29" t="n" s="8">
        <v>1.0</v>
      </c>
      <c r="F29" t="n" s="8">
        <v>1208.0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4.4188864E7</v>
      </c>
      <c r="B30" t="s" s="8">
        <v>97</v>
      </c>
      <c r="C30" t="n" s="8">
        <f>IF(false,"005-1516", "005-1516")</f>
      </c>
      <c r="D30" t="s" s="8">
        <v>70</v>
      </c>
      <c r="E30" t="n" s="8">
        <v>1.0</v>
      </c>
      <c r="F30" t="n" s="8">
        <v>966.0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4.5740819E7</v>
      </c>
      <c r="B31" t="s" s="8">
        <v>56</v>
      </c>
      <c r="C31" t="n" s="8">
        <f>IF(false,"005-1516", "005-1516")</f>
      </c>
      <c r="D31" t="s" s="8">
        <v>70</v>
      </c>
      <c r="E31" t="n" s="8">
        <v>2.0</v>
      </c>
      <c r="F31" t="n" s="8">
        <v>1539.0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4.461832E7</v>
      </c>
      <c r="B32" t="s" s="8">
        <v>100</v>
      </c>
      <c r="C32" t="n" s="8">
        <f>IF(false,"005-1515", "005-1515")</f>
      </c>
      <c r="D32" t="s" s="8">
        <v>77</v>
      </c>
      <c r="E32" t="n" s="8">
        <v>1.0</v>
      </c>
      <c r="F32" t="n" s="8">
        <v>803.0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4.5388565E7</v>
      </c>
      <c r="B33" t="s" s="8">
        <v>93</v>
      </c>
      <c r="C33" t="n" s="8">
        <f>IF(false,"005-1258", "005-1258")</f>
      </c>
      <c r="D33" t="s" s="8">
        <v>102</v>
      </c>
      <c r="E33" t="n" s="8">
        <v>1.0</v>
      </c>
      <c r="F33" t="n" s="8">
        <v>55.0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4.5389275E7</v>
      </c>
      <c r="B34" t="s" s="8">
        <v>93</v>
      </c>
      <c r="C34" t="n" s="8">
        <f>IF(false,"120922562", "120922562")</f>
      </c>
      <c r="D34" t="s" s="8">
        <v>104</v>
      </c>
      <c r="E34" t="n" s="8">
        <v>1.0</v>
      </c>
      <c r="F34" t="n" s="8">
        <v>1.0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4.4874141E7</v>
      </c>
      <c r="B35" t="s" s="8">
        <v>106</v>
      </c>
      <c r="C35" t="n" s="8">
        <f>IF(false,"003-315", "003-315")</f>
      </c>
      <c r="D35" t="s" s="8">
        <v>107</v>
      </c>
      <c r="E35" t="n" s="8">
        <v>1.0</v>
      </c>
      <c r="F35" t="n" s="8">
        <v>1115.0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4.4874141E7</v>
      </c>
      <c r="B36" t="s" s="8">
        <v>106</v>
      </c>
      <c r="C36" t="n" s="8">
        <f>IF(false,"003-319", "003-319")</f>
      </c>
      <c r="D36" t="s" s="8">
        <v>109</v>
      </c>
      <c r="E36" t="n" s="8">
        <v>1.0</v>
      </c>
      <c r="F36" t="n" s="8">
        <v>1090.0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4.5844885E7</v>
      </c>
      <c r="B37" t="s" s="8">
        <v>54</v>
      </c>
      <c r="C37" t="n" s="8">
        <f>IF(false,"002-100", "002-100")</f>
      </c>
      <c r="D37" t="s" s="8">
        <v>81</v>
      </c>
      <c r="E37" t="n" s="8">
        <v>1.0</v>
      </c>
      <c r="F37" t="n" s="8">
        <v>1469.0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4.5732043E7</v>
      </c>
      <c r="B38" t="s" s="8">
        <v>56</v>
      </c>
      <c r="C38" t="n" s="8">
        <f>IF(false,"005-1359", "005-1359")</f>
      </c>
      <c r="D38" t="s" s="8">
        <v>111</v>
      </c>
      <c r="E38" t="n" s="8">
        <v>1.0</v>
      </c>
      <c r="F38" t="n" s="8">
        <v>874.0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4.4981704E7</v>
      </c>
      <c r="B39" t="s" s="8">
        <v>113</v>
      </c>
      <c r="C39" t="n" s="8">
        <f>IF(false,"120921439", "120921439")</f>
      </c>
      <c r="D39" t="s" s="8">
        <v>79</v>
      </c>
      <c r="E39" t="n" s="8">
        <v>1.0</v>
      </c>
      <c r="F39" t="n" s="8">
        <v>599.0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4.5394699E7</v>
      </c>
      <c r="B40" t="s" s="8">
        <v>93</v>
      </c>
      <c r="C40" t="n" s="8">
        <f>IF(false,"120921370", "120921370")</f>
      </c>
      <c r="D40" t="s" s="8">
        <v>115</v>
      </c>
      <c r="E40" t="n" s="8">
        <v>1.0</v>
      </c>
      <c r="F40" t="n" s="8">
        <v>640.0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4.4978061E7</v>
      </c>
      <c r="B41" t="s" s="8">
        <v>113</v>
      </c>
      <c r="C41" t="n" s="8">
        <f>IF(false,"005-1250", "005-1250")</f>
      </c>
      <c r="D41" t="s" s="8">
        <v>95</v>
      </c>
      <c r="E41" t="n" s="8">
        <v>1.0</v>
      </c>
      <c r="F41" t="n" s="8">
        <v>1589.0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4.5397258E7</v>
      </c>
      <c r="B42" t="s" s="8">
        <v>93</v>
      </c>
      <c r="C42" t="n" s="8">
        <f>IF(false,"120921370", "120921370")</f>
      </c>
      <c r="D42" t="s" s="8">
        <v>115</v>
      </c>
      <c r="E42" t="n" s="8">
        <v>1.0</v>
      </c>
      <c r="F42" t="n" s="8">
        <v>1799.0</v>
      </c>
      <c r="G42" t="s" s="8">
        <v>53</v>
      </c>
      <c r="H42" t="s" s="8">
        <v>54</v>
      </c>
      <c r="I42" t="s" s="8">
        <v>118</v>
      </c>
    </row>
    <row r="43" ht="16.0" customHeight="true">
      <c r="A43" t="n" s="7">
        <v>4.557143E7</v>
      </c>
      <c r="B43" t="s" s="8">
        <v>76</v>
      </c>
      <c r="C43" t="n" s="8">
        <f>IF(false,"005-1516", "005-1516")</f>
      </c>
      <c r="D43" t="s" s="8">
        <v>70</v>
      </c>
      <c r="E43" t="n" s="8">
        <v>1.0</v>
      </c>
      <c r="F43" t="n" s="8">
        <v>949.0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4.557143E7</v>
      </c>
      <c r="B44" t="s" s="8">
        <v>76</v>
      </c>
      <c r="C44" t="n" s="8">
        <f>IF(false,"005-1515", "005-1515")</f>
      </c>
      <c r="D44" t="s" s="8">
        <v>77</v>
      </c>
      <c r="E44" t="n" s="8">
        <v>1.0</v>
      </c>
      <c r="F44" t="n" s="8">
        <v>949.0</v>
      </c>
      <c r="G44" t="s" s="8">
        <v>53</v>
      </c>
      <c r="H44" t="s" s="8">
        <v>54</v>
      </c>
      <c r="I44" t="s" s="8">
        <v>119</v>
      </c>
    </row>
    <row r="45" ht="16.0" customHeight="true">
      <c r="A45" t="n" s="7">
        <v>4.4943169E7</v>
      </c>
      <c r="B45" t="s" s="8">
        <v>113</v>
      </c>
      <c r="C45" t="n" s="8">
        <f>IF(false,"120921853", "120921853")</f>
      </c>
      <c r="D45" t="s" s="8">
        <v>120</v>
      </c>
      <c r="E45" t="n" s="8">
        <v>3.0</v>
      </c>
      <c r="F45" t="n" s="8">
        <v>2757.0</v>
      </c>
      <c r="G45" t="s" s="8">
        <v>53</v>
      </c>
      <c r="H45" t="s" s="8">
        <v>54</v>
      </c>
      <c r="I45" t="s" s="8">
        <v>121</v>
      </c>
    </row>
    <row r="46" ht="16.0" customHeight="true">
      <c r="A46" t="n" s="7">
        <v>4.5459908E7</v>
      </c>
      <c r="B46" t="s" s="8">
        <v>93</v>
      </c>
      <c r="C46" t="n" s="8">
        <f>IF(false,"005-1519", "005-1519")</f>
      </c>
      <c r="D46" t="s" s="8">
        <v>122</v>
      </c>
      <c r="E46" t="n" s="8">
        <v>1.0</v>
      </c>
      <c r="F46" t="n" s="8">
        <v>1189.0</v>
      </c>
      <c r="G46" t="s" s="8">
        <v>53</v>
      </c>
      <c r="H46" t="s" s="8">
        <v>54</v>
      </c>
      <c r="I46" t="s" s="8">
        <v>123</v>
      </c>
    </row>
    <row r="47" ht="16.0" customHeight="true">
      <c r="A47" t="n" s="7">
        <v>4.5410668E7</v>
      </c>
      <c r="B47" t="s" s="8">
        <v>93</v>
      </c>
      <c r="C47" t="n" s="8">
        <f>IF(false,"005-1520", "005-1520")</f>
      </c>
      <c r="D47" t="s" s="8">
        <v>124</v>
      </c>
      <c r="E47" t="n" s="8">
        <v>1.0</v>
      </c>
      <c r="F47" t="n" s="8">
        <v>926.0</v>
      </c>
      <c r="G47" t="s" s="8">
        <v>53</v>
      </c>
      <c r="H47" t="s" s="8">
        <v>54</v>
      </c>
      <c r="I47" t="s" s="8">
        <v>125</v>
      </c>
    </row>
    <row r="48" ht="16.0" customHeight="true">
      <c r="A48" t="n" s="7">
        <v>4.4744437E7</v>
      </c>
      <c r="B48" t="s" s="8">
        <v>126</v>
      </c>
      <c r="C48" t="n" s="8">
        <f>IF(false,"120922090", "120922090")</f>
      </c>
      <c r="D48" t="s" s="8">
        <v>127</v>
      </c>
      <c r="E48" t="n" s="8">
        <v>2.0</v>
      </c>
      <c r="F48" t="n" s="8">
        <v>1798.0</v>
      </c>
      <c r="G48" t="s" s="8">
        <v>53</v>
      </c>
      <c r="H48" t="s" s="8">
        <v>54</v>
      </c>
      <c r="I48" t="s" s="8">
        <v>128</v>
      </c>
    </row>
    <row r="49" ht="16.0" customHeight="true">
      <c r="A49" t="n" s="7">
        <v>4.5331624E7</v>
      </c>
      <c r="B49" t="s" s="8">
        <v>129</v>
      </c>
      <c r="C49" t="n" s="8">
        <f>IF(false,"120922158", "120922158")</f>
      </c>
      <c r="D49" t="s" s="8">
        <v>60</v>
      </c>
      <c r="E49" t="n" s="8">
        <v>1.0</v>
      </c>
      <c r="F49" t="n" s="8">
        <v>599.0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4.5692406E7</v>
      </c>
      <c r="B50" t="s" s="8">
        <v>51</v>
      </c>
      <c r="C50" t="n" s="8">
        <f>IF(false,"003-319", "003-319")</f>
      </c>
      <c r="D50" t="s" s="8">
        <v>109</v>
      </c>
      <c r="E50" t="n" s="8">
        <v>1.0</v>
      </c>
      <c r="F50" t="n" s="8">
        <v>1299.0</v>
      </c>
      <c r="G50" t="s" s="8">
        <v>53</v>
      </c>
      <c r="H50" t="s" s="8">
        <v>54</v>
      </c>
      <c r="I50" t="s" s="8">
        <v>131</v>
      </c>
    </row>
    <row r="51" ht="16.0" customHeight="true">
      <c r="A51" t="n" s="7">
        <v>4.4998806E7</v>
      </c>
      <c r="B51" t="s" s="8">
        <v>113</v>
      </c>
      <c r="C51" t="n" s="8">
        <f>IF(false,"005-1515", "005-1515")</f>
      </c>
      <c r="D51" t="s" s="8">
        <v>77</v>
      </c>
      <c r="E51" t="n" s="8">
        <v>1.0</v>
      </c>
      <c r="F51" t="n" s="8">
        <v>842.0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4.5261347E7</v>
      </c>
      <c r="B52" t="s" s="8">
        <v>129</v>
      </c>
      <c r="C52" t="n" s="8">
        <f>IF(false,"120921899", "120921899")</f>
      </c>
      <c r="D52" t="s" s="8">
        <v>133</v>
      </c>
      <c r="E52" t="n" s="8">
        <v>11.0</v>
      </c>
      <c r="F52" t="n" s="8">
        <v>8305.0</v>
      </c>
      <c r="G52" t="s" s="8">
        <v>53</v>
      </c>
      <c r="H52" t="s" s="8">
        <v>54</v>
      </c>
      <c r="I52" t="s" s="8">
        <v>134</v>
      </c>
    </row>
    <row r="53" ht="16.0" customHeight="true">
      <c r="A53" t="n" s="7">
        <v>4.5082762E7</v>
      </c>
      <c r="B53" t="s" s="8">
        <v>135</v>
      </c>
      <c r="C53" t="n" s="8">
        <f>IF(false,"000-631", "000-631")</f>
      </c>
      <c r="D53" t="s" s="8">
        <v>136</v>
      </c>
      <c r="E53" t="n" s="8">
        <v>6.0</v>
      </c>
      <c r="F53" t="n" s="8">
        <v>3030.0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4.5499172E7</v>
      </c>
      <c r="B54" t="s" s="8">
        <v>76</v>
      </c>
      <c r="C54" t="n" s="8">
        <f>IF(false,"120922884", "120922884")</f>
      </c>
      <c r="D54" t="s" s="8">
        <v>138</v>
      </c>
      <c r="E54" t="n" s="8">
        <v>1.0</v>
      </c>
      <c r="F54" t="n" s="8">
        <v>799.0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4.5694601E7</v>
      </c>
      <c r="B55" t="s" s="8">
        <v>56</v>
      </c>
      <c r="C55" t="n" s="8">
        <f>IF(false,"120921905", "120921905")</f>
      </c>
      <c r="D55" t="s" s="8">
        <v>140</v>
      </c>
      <c r="E55" t="n" s="8">
        <v>2.0</v>
      </c>
      <c r="F55" t="n" s="8">
        <v>525.0</v>
      </c>
      <c r="G55" t="s" s="8">
        <v>53</v>
      </c>
      <c r="H55" t="s" s="8">
        <v>54</v>
      </c>
      <c r="I55" t="s" s="8">
        <v>141</v>
      </c>
    </row>
    <row r="56" ht="16.0" customHeight="true">
      <c r="A56" t="n" s="7">
        <v>4.5680246E7</v>
      </c>
      <c r="B56" t="s" s="8">
        <v>51</v>
      </c>
      <c r="C56" t="n" s="8">
        <f>IF(false,"005-1250", "005-1250")</f>
      </c>
      <c r="D56" t="s" s="8">
        <v>95</v>
      </c>
      <c r="E56" t="n" s="8">
        <v>2.0</v>
      </c>
      <c r="F56" t="n" s="8">
        <v>2386.0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4.5660647E7</v>
      </c>
      <c r="B57" t="s" s="8">
        <v>51</v>
      </c>
      <c r="C57" t="n" s="8">
        <f>IF(false,"005-1258", "005-1258")</f>
      </c>
      <c r="D57" t="s" s="8">
        <v>102</v>
      </c>
      <c r="E57" t="n" s="8">
        <v>1.0</v>
      </c>
      <c r="F57" t="n" s="8">
        <v>376.0</v>
      </c>
      <c r="G57" t="s" s="8">
        <v>53</v>
      </c>
      <c r="H57" t="s" s="8">
        <v>54</v>
      </c>
      <c r="I57" t="s" s="8">
        <v>143</v>
      </c>
    </row>
    <row r="58" ht="16.0" customHeight="true">
      <c r="A58" t="n" s="7">
        <v>4.5684397E7</v>
      </c>
      <c r="B58" t="s" s="8">
        <v>51</v>
      </c>
      <c r="C58" t="n" s="8">
        <f>IF(false,"003-319", "003-319")</f>
      </c>
      <c r="D58" t="s" s="8">
        <v>109</v>
      </c>
      <c r="E58" t="n" s="8">
        <v>1.0</v>
      </c>
      <c r="F58" t="n" s="8">
        <v>1057.0</v>
      </c>
      <c r="G58" t="s" s="8">
        <v>53</v>
      </c>
      <c r="H58" t="s" s="8">
        <v>54</v>
      </c>
      <c r="I58" t="s" s="8">
        <v>144</v>
      </c>
    </row>
    <row r="59" ht="16.0" customHeight="true">
      <c r="A59" t="n" s="7">
        <v>4.5720042E7</v>
      </c>
      <c r="B59" t="s" s="8">
        <v>56</v>
      </c>
      <c r="C59" t="n" s="8">
        <f>IF(false,"120921718", "120921718")</f>
      </c>
      <c r="D59" t="s" s="8">
        <v>145</v>
      </c>
      <c r="E59" t="n" s="8">
        <v>1.0</v>
      </c>
      <c r="F59" t="n" s="8">
        <v>1313.0</v>
      </c>
      <c r="G59" t="s" s="8">
        <v>53</v>
      </c>
      <c r="H59" t="s" s="8">
        <v>54</v>
      </c>
      <c r="I59" t="s" s="8">
        <v>146</v>
      </c>
    </row>
    <row r="60" ht="16.0" customHeight="true">
      <c r="A60" t="n" s="7">
        <v>4.5636717E7</v>
      </c>
      <c r="B60" t="s" s="8">
        <v>51</v>
      </c>
      <c r="C60" t="n" s="8">
        <f>IF(false,"003-306", "003-306")</f>
      </c>
      <c r="D60" t="s" s="8">
        <v>147</v>
      </c>
      <c r="E60" t="n" s="8">
        <v>2.0</v>
      </c>
      <c r="F60" t="n" s="8">
        <v>546.0</v>
      </c>
      <c r="G60" t="s" s="8">
        <v>53</v>
      </c>
      <c r="H60" t="s" s="8">
        <v>54</v>
      </c>
      <c r="I60" t="s" s="8">
        <v>148</v>
      </c>
    </row>
    <row r="61" ht="16.0" customHeight="true">
      <c r="A61" t="n" s="7">
        <v>4.5344935E7</v>
      </c>
      <c r="B61" t="s" s="8">
        <v>129</v>
      </c>
      <c r="C61" t="n" s="8">
        <f>IF(false,"005-1250", "005-1250")</f>
      </c>
      <c r="D61" t="s" s="8">
        <v>95</v>
      </c>
      <c r="E61" t="n" s="8">
        <v>1.0</v>
      </c>
      <c r="F61" t="n" s="8">
        <v>1589.0</v>
      </c>
      <c r="G61" t="s" s="8">
        <v>53</v>
      </c>
      <c r="H61" t="s" s="8">
        <v>54</v>
      </c>
      <c r="I61" t="s" s="8">
        <v>149</v>
      </c>
    </row>
    <row r="62" ht="16.0" customHeight="true">
      <c r="A62" t="n" s="7">
        <v>4.5694676E7</v>
      </c>
      <c r="B62" t="s" s="8">
        <v>56</v>
      </c>
      <c r="C62" t="n" s="8">
        <f>IF(false,"120922456", "120922456")</f>
      </c>
      <c r="D62" t="s" s="8">
        <v>150</v>
      </c>
      <c r="E62" t="n" s="8">
        <v>1.0</v>
      </c>
      <c r="F62" t="n" s="8">
        <v>788.0</v>
      </c>
      <c r="G62" t="s" s="8">
        <v>53</v>
      </c>
      <c r="H62" t="s" s="8">
        <v>54</v>
      </c>
      <c r="I62" t="s" s="8">
        <v>151</v>
      </c>
    </row>
    <row r="63" ht="16.0" customHeight="true">
      <c r="A63" t="n" s="7">
        <v>4.5679322E7</v>
      </c>
      <c r="B63" t="s" s="8">
        <v>51</v>
      </c>
      <c r="C63" t="n" s="8">
        <f>IF(false,"005-1515", "005-1515")</f>
      </c>
      <c r="D63" t="s" s="8">
        <v>77</v>
      </c>
      <c r="E63" t="n" s="8">
        <v>1.0</v>
      </c>
      <c r="F63" t="n" s="8">
        <v>695.0</v>
      </c>
      <c r="G63" t="s" s="8">
        <v>53</v>
      </c>
      <c r="H63" t="s" s="8">
        <v>54</v>
      </c>
      <c r="I63" t="s" s="8">
        <v>152</v>
      </c>
    </row>
    <row r="64" ht="16.0" customHeight="true">
      <c r="A64" t="n" s="7">
        <v>4.5568346E7</v>
      </c>
      <c r="B64" t="s" s="8">
        <v>76</v>
      </c>
      <c r="C64" t="n" s="8">
        <f>IF(false,"120921439", "120921439")</f>
      </c>
      <c r="D64" t="s" s="8">
        <v>79</v>
      </c>
      <c r="E64" t="n" s="8">
        <v>1.0</v>
      </c>
      <c r="F64" t="n" s="8">
        <v>599.0</v>
      </c>
      <c r="G64" t="s" s="8">
        <v>53</v>
      </c>
      <c r="H64" t="s" s="8">
        <v>54</v>
      </c>
      <c r="I64" t="s" s="8">
        <v>153</v>
      </c>
    </row>
    <row r="65" ht="16.0" customHeight="true">
      <c r="A65" t="n" s="7">
        <v>4.5570118E7</v>
      </c>
      <c r="B65" t="s" s="8">
        <v>76</v>
      </c>
      <c r="C65" t="n" s="8">
        <f>IF(false,"003-315", "003-315")</f>
      </c>
      <c r="D65" t="s" s="8">
        <v>107</v>
      </c>
      <c r="E65" t="n" s="8">
        <v>3.0</v>
      </c>
      <c r="F65" t="n" s="8">
        <v>4110.0</v>
      </c>
      <c r="G65" t="s" s="8">
        <v>53</v>
      </c>
      <c r="H65" t="s" s="8">
        <v>54</v>
      </c>
      <c r="I65" t="s" s="8">
        <v>154</v>
      </c>
    </row>
    <row r="66" ht="16.0" customHeight="true">
      <c r="A66" t="n" s="7">
        <v>4.5570118E7</v>
      </c>
      <c r="B66" t="s" s="8">
        <v>76</v>
      </c>
      <c r="C66" t="n" s="8">
        <f>IF(false,"005-1250", "005-1250")</f>
      </c>
      <c r="D66" t="s" s="8">
        <v>95</v>
      </c>
      <c r="E66" t="n" s="8">
        <v>1.0</v>
      </c>
      <c r="F66" t="n" s="8">
        <v>1589.0</v>
      </c>
      <c r="G66" t="s" s="8">
        <v>53</v>
      </c>
      <c r="H66" t="s" s="8">
        <v>54</v>
      </c>
      <c r="I66" t="s" s="8">
        <v>154</v>
      </c>
    </row>
    <row r="67" ht="16.0" customHeight="true">
      <c r="A67" t="n" s="7">
        <v>4.5570118E7</v>
      </c>
      <c r="B67" t="s" s="8">
        <v>76</v>
      </c>
      <c r="C67" t="n" s="8">
        <f>IF(false,"005-1506", "005-1506")</f>
      </c>
      <c r="D67" t="s" s="8">
        <v>72</v>
      </c>
      <c r="E67" t="n" s="8">
        <v>1.0</v>
      </c>
      <c r="F67" t="n" s="8">
        <v>630.0</v>
      </c>
      <c r="G67" t="s" s="8">
        <v>53</v>
      </c>
      <c r="H67" t="s" s="8">
        <v>54</v>
      </c>
      <c r="I67" t="s" s="8">
        <v>154</v>
      </c>
    </row>
    <row r="68" ht="16.0" customHeight="true">
      <c r="A68" t="n" s="7">
        <v>4.5667268E7</v>
      </c>
      <c r="B68" t="s" s="8">
        <v>51</v>
      </c>
      <c r="C68" t="n" s="8">
        <f>IF(false,"120921545", "120921545")</f>
      </c>
      <c r="D68" t="s" s="8">
        <v>155</v>
      </c>
      <c r="E68" t="n" s="8">
        <v>3.0</v>
      </c>
      <c r="F68" t="n" s="8">
        <v>2079.0</v>
      </c>
      <c r="G68" t="s" s="8">
        <v>53</v>
      </c>
      <c r="H68" t="s" s="8">
        <v>54</v>
      </c>
      <c r="I68" t="s" s="8">
        <v>156</v>
      </c>
    </row>
    <row r="69" ht="16.0" customHeight="true">
      <c r="A69" t="n" s="7">
        <v>4.5696317E7</v>
      </c>
      <c r="B69" t="s" s="8">
        <v>56</v>
      </c>
      <c r="C69" t="n" s="8">
        <f>IF(false,"005-1080", "005-1080")</f>
      </c>
      <c r="D69" t="s" s="8">
        <v>157</v>
      </c>
      <c r="E69" t="n" s="8">
        <v>1.0</v>
      </c>
      <c r="F69" t="n" s="8">
        <v>409.0</v>
      </c>
      <c r="G69" t="s" s="8">
        <v>53</v>
      </c>
      <c r="H69" t="s" s="8">
        <v>54</v>
      </c>
      <c r="I69" t="s" s="8">
        <v>158</v>
      </c>
    </row>
    <row r="70" ht="16.0" customHeight="true">
      <c r="A70" t="n" s="7">
        <v>4.5680287E7</v>
      </c>
      <c r="B70" t="s" s="8">
        <v>51</v>
      </c>
      <c r="C70" t="n" s="8">
        <f>IF(false,"005-1516", "005-1516")</f>
      </c>
      <c r="D70" t="s" s="8">
        <v>70</v>
      </c>
      <c r="E70" t="n" s="8">
        <v>1.0</v>
      </c>
      <c r="F70" t="n" s="8">
        <v>792.0</v>
      </c>
      <c r="G70" t="s" s="8">
        <v>53</v>
      </c>
      <c r="H70" t="s" s="8">
        <v>54</v>
      </c>
      <c r="I70" t="s" s="8">
        <v>159</v>
      </c>
    </row>
    <row r="71" ht="16.0" customHeight="true">
      <c r="A71" t="n" s="7">
        <v>4.5505727E7</v>
      </c>
      <c r="B71" t="s" s="8">
        <v>76</v>
      </c>
      <c r="C71" t="n" s="8">
        <f>IF(false,"01-003810", "01-003810")</f>
      </c>
      <c r="D71" t="s" s="8">
        <v>160</v>
      </c>
      <c r="E71" t="n" s="8">
        <v>1.0</v>
      </c>
      <c r="F71" t="n" s="8">
        <v>450.0</v>
      </c>
      <c r="G71" t="s" s="8">
        <v>53</v>
      </c>
      <c r="H71" t="s" s="8">
        <v>54</v>
      </c>
      <c r="I71" t="s" s="8">
        <v>161</v>
      </c>
    </row>
    <row r="72" ht="16.0" customHeight="true">
      <c r="A72" t="n" s="7">
        <v>4.5513117E7</v>
      </c>
      <c r="B72" t="s" s="8">
        <v>76</v>
      </c>
      <c r="C72" t="n" s="8">
        <f>IF(false,"120922395", "120922395")</f>
      </c>
      <c r="D72" t="s" s="8">
        <v>162</v>
      </c>
      <c r="E72" t="n" s="8">
        <v>1.0</v>
      </c>
      <c r="F72" t="n" s="8">
        <v>3.0</v>
      </c>
      <c r="G72" t="s" s="8">
        <v>53</v>
      </c>
      <c r="H72" t="s" s="8">
        <v>54</v>
      </c>
      <c r="I72" t="s" s="8">
        <v>163</v>
      </c>
    </row>
    <row r="73" ht="16.0" customHeight="true">
      <c r="A73" t="n" s="7">
        <v>4.5591931E7</v>
      </c>
      <c r="B73" t="s" s="8">
        <v>51</v>
      </c>
      <c r="C73" t="n" s="8">
        <f>IF(false,"005-1258", "005-1258")</f>
      </c>
      <c r="D73" t="s" s="8">
        <v>102</v>
      </c>
      <c r="E73" t="n" s="8">
        <v>2.0</v>
      </c>
      <c r="F73" t="n" s="8">
        <v>752.0</v>
      </c>
      <c r="G73" t="s" s="8">
        <v>53</v>
      </c>
      <c r="H73" t="s" s="8">
        <v>54</v>
      </c>
      <c r="I73" t="s" s="8">
        <v>164</v>
      </c>
    </row>
    <row r="74" ht="16.0" customHeight="true">
      <c r="A74" t="n" s="7">
        <v>4.5718867E7</v>
      </c>
      <c r="B74" t="s" s="8">
        <v>56</v>
      </c>
      <c r="C74" t="n" s="8">
        <f>IF(false,"005-1724", "005-1724")</f>
      </c>
      <c r="D74" t="s" s="8">
        <v>165</v>
      </c>
      <c r="E74" t="n" s="8">
        <v>1.0</v>
      </c>
      <c r="F74" t="n" s="8">
        <v>2314.0</v>
      </c>
      <c r="G74" t="s" s="8">
        <v>53</v>
      </c>
      <c r="H74" t="s" s="8">
        <v>54</v>
      </c>
      <c r="I74" t="s" s="8">
        <v>166</v>
      </c>
    </row>
    <row r="75" ht="16.0" customHeight="true">
      <c r="A75" t="n" s="7">
        <v>4.5601977E7</v>
      </c>
      <c r="B75" t="s" s="8">
        <v>51</v>
      </c>
      <c r="C75" t="n" s="8">
        <f>IF(false,"120921995", "120921995")</f>
      </c>
      <c r="D75" t="s" s="8">
        <v>89</v>
      </c>
      <c r="E75" t="n" s="8">
        <v>1.0</v>
      </c>
      <c r="F75" t="n" s="8">
        <v>1052.0</v>
      </c>
      <c r="G75" t="s" s="8">
        <v>53</v>
      </c>
      <c r="H75" t="s" s="8">
        <v>54</v>
      </c>
      <c r="I75" t="s" s="8">
        <v>167</v>
      </c>
    </row>
    <row r="76" ht="16.0" customHeight="true">
      <c r="A76" t="n" s="7">
        <v>4.5133492E7</v>
      </c>
      <c r="B76" t="s" s="8">
        <v>135</v>
      </c>
      <c r="C76" t="n" s="8">
        <f>IF(false,"120922084", "120922084")</f>
      </c>
      <c r="D76" t="s" s="8">
        <v>168</v>
      </c>
      <c r="E76" t="n" s="8">
        <v>1.0</v>
      </c>
      <c r="F76" t="n" s="8">
        <v>2197.0</v>
      </c>
      <c r="G76" t="s" s="8">
        <v>53</v>
      </c>
      <c r="H76" t="s" s="8">
        <v>54</v>
      </c>
      <c r="I76" t="s" s="8">
        <v>169</v>
      </c>
    </row>
    <row r="77" ht="16.0" customHeight="true">
      <c r="A77" t="n" s="7">
        <v>4.4947519E7</v>
      </c>
      <c r="B77" t="s" s="8">
        <v>113</v>
      </c>
      <c r="C77" t="n" s="8">
        <f>IF(false,"005-1250", "005-1250")</f>
      </c>
      <c r="D77" t="s" s="8">
        <v>95</v>
      </c>
      <c r="E77" t="n" s="8">
        <v>2.0</v>
      </c>
      <c r="F77" t="n" s="8">
        <v>2678.0</v>
      </c>
      <c r="G77" t="s" s="8">
        <v>53</v>
      </c>
      <c r="H77" t="s" s="8">
        <v>54</v>
      </c>
      <c r="I77" t="s" s="8">
        <v>170</v>
      </c>
    </row>
    <row r="78" ht="16.0" customHeight="true">
      <c r="A78" t="n" s="7">
        <v>4.5639081E7</v>
      </c>
      <c r="B78" t="s" s="8">
        <v>51</v>
      </c>
      <c r="C78" t="n" s="8">
        <f>IF(false,"003-319", "003-319")</f>
      </c>
      <c r="D78" t="s" s="8">
        <v>109</v>
      </c>
      <c r="E78" t="n" s="8">
        <v>2.0</v>
      </c>
      <c r="F78" t="n" s="8">
        <v>2078.0</v>
      </c>
      <c r="G78" t="s" s="8">
        <v>53</v>
      </c>
      <c r="H78" t="s" s="8">
        <v>54</v>
      </c>
      <c r="I78" t="s" s="8">
        <v>171</v>
      </c>
    </row>
    <row r="79" ht="16.0" customHeight="true">
      <c r="A79" t="n" s="7">
        <v>4.5727292E7</v>
      </c>
      <c r="B79" t="s" s="8">
        <v>56</v>
      </c>
      <c r="C79" t="n" s="8">
        <f>IF(false,"005-1111", "005-1111")</f>
      </c>
      <c r="D79" t="s" s="8">
        <v>83</v>
      </c>
      <c r="E79" t="n" s="8">
        <v>1.0</v>
      </c>
      <c r="F79" t="n" s="8">
        <v>1358.0</v>
      </c>
      <c r="G79" t="s" s="8">
        <v>53</v>
      </c>
      <c r="H79" t="s" s="8">
        <v>54</v>
      </c>
      <c r="I79" t="s" s="8">
        <v>172</v>
      </c>
    </row>
    <row r="80" ht="16.0" customHeight="true">
      <c r="A80" t="n" s="7">
        <v>4.5057069E7</v>
      </c>
      <c r="B80" t="s" s="8">
        <v>135</v>
      </c>
      <c r="C80" t="n" s="8">
        <f>IF(false,"003-315", "003-315")</f>
      </c>
      <c r="D80" t="s" s="8">
        <v>107</v>
      </c>
      <c r="E80" t="n" s="8">
        <v>1.0</v>
      </c>
      <c r="F80" t="n" s="8">
        <v>1329.0</v>
      </c>
      <c r="G80" t="s" s="8">
        <v>53</v>
      </c>
      <c r="H80" t="s" s="8">
        <v>54</v>
      </c>
      <c r="I80" t="s" s="8">
        <v>173</v>
      </c>
    </row>
    <row r="81" ht="16.0" customHeight="true">
      <c r="A81" t="n" s="7">
        <v>4.5712066E7</v>
      </c>
      <c r="B81" t="s" s="8">
        <v>56</v>
      </c>
      <c r="C81" t="n" s="8">
        <f>IF(false,"005-1250", "005-1250")</f>
      </c>
      <c r="D81" t="s" s="8">
        <v>95</v>
      </c>
      <c r="E81" t="n" s="8">
        <v>1.0</v>
      </c>
      <c r="F81" t="n" s="8">
        <v>1269.0</v>
      </c>
      <c r="G81" t="s" s="8">
        <v>53</v>
      </c>
      <c r="H81" t="s" s="8">
        <v>54</v>
      </c>
      <c r="I81" t="s" s="8">
        <v>174</v>
      </c>
    </row>
    <row r="82" ht="16.0" customHeight="true">
      <c r="A82" t="n" s="7">
        <v>4.5622651E7</v>
      </c>
      <c r="B82" t="s" s="8">
        <v>51</v>
      </c>
      <c r="C82" t="n" s="8">
        <f>IF(false,"005-1250", "005-1250")</f>
      </c>
      <c r="D82" t="s" s="8">
        <v>95</v>
      </c>
      <c r="E82" t="n" s="8">
        <v>1.0</v>
      </c>
      <c r="F82" t="n" s="8">
        <v>1589.0</v>
      </c>
      <c r="G82" t="s" s="8">
        <v>53</v>
      </c>
      <c r="H82" t="s" s="8">
        <v>54</v>
      </c>
      <c r="I82" t="s" s="8">
        <v>175</v>
      </c>
    </row>
    <row r="83" ht="16.0" customHeight="true">
      <c r="A83" t="n" s="7">
        <v>4.5324163E7</v>
      </c>
      <c r="B83" t="s" s="8">
        <v>129</v>
      </c>
      <c r="C83" t="n" s="8">
        <f>IF(false,"005-1520", "005-1520")</f>
      </c>
      <c r="D83" t="s" s="8">
        <v>124</v>
      </c>
      <c r="E83" t="n" s="8">
        <v>2.0</v>
      </c>
      <c r="F83" t="n" s="8">
        <v>2378.0</v>
      </c>
      <c r="G83" t="s" s="8">
        <v>53</v>
      </c>
      <c r="H83" t="s" s="8">
        <v>54</v>
      </c>
      <c r="I83" t="s" s="8">
        <v>176</v>
      </c>
    </row>
    <row r="84" ht="16.0" customHeight="true">
      <c r="A84" t="n" s="7">
        <v>4.5573707E7</v>
      </c>
      <c r="B84" t="s" s="8">
        <v>51</v>
      </c>
      <c r="C84" t="n" s="8">
        <f>IF(false,"120922390", "120922390")</f>
      </c>
      <c r="D84" t="s" s="8">
        <v>177</v>
      </c>
      <c r="E84" t="n" s="8">
        <v>1.0</v>
      </c>
      <c r="F84" t="n" s="8">
        <v>235.0</v>
      </c>
      <c r="G84" t="s" s="8">
        <v>53</v>
      </c>
      <c r="H84" t="s" s="8">
        <v>54</v>
      </c>
      <c r="I84" t="s" s="8">
        <v>178</v>
      </c>
    </row>
    <row r="85" ht="16.0" customHeight="true">
      <c r="A85" t="n" s="7">
        <v>4.5500677E7</v>
      </c>
      <c r="B85" t="s" s="8">
        <v>76</v>
      </c>
      <c r="C85" t="n" s="8">
        <f>IF(false,"003-319", "003-319")</f>
      </c>
      <c r="D85" t="s" s="8">
        <v>109</v>
      </c>
      <c r="E85" t="n" s="8">
        <v>2.0</v>
      </c>
      <c r="F85" t="n" s="8">
        <v>2598.0</v>
      </c>
      <c r="G85" t="s" s="8">
        <v>53</v>
      </c>
      <c r="H85" t="s" s="8">
        <v>54</v>
      </c>
      <c r="I85" t="s" s="8">
        <v>179</v>
      </c>
    </row>
    <row r="86" ht="16.0" customHeight="true">
      <c r="A86" t="n" s="7">
        <v>4.5711982E7</v>
      </c>
      <c r="B86" t="s" s="8">
        <v>56</v>
      </c>
      <c r="C86" t="n" s="8">
        <f>IF(false,"005-1250", "005-1250")</f>
      </c>
      <c r="D86" t="s" s="8">
        <v>95</v>
      </c>
      <c r="E86" t="n" s="8">
        <v>3.0</v>
      </c>
      <c r="F86" t="n" s="8">
        <v>3813.0</v>
      </c>
      <c r="G86" t="s" s="8">
        <v>53</v>
      </c>
      <c r="H86" t="s" s="8">
        <v>54</v>
      </c>
      <c r="I86" t="s" s="8">
        <v>180</v>
      </c>
    </row>
    <row r="87" ht="16.0" customHeight="true">
      <c r="A87" t="n" s="7">
        <v>4.5603593E7</v>
      </c>
      <c r="B87" t="s" s="8">
        <v>51</v>
      </c>
      <c r="C87" t="n" s="8">
        <f>IF(false,"002-098", "002-098")</f>
      </c>
      <c r="D87" t="s" s="8">
        <v>181</v>
      </c>
      <c r="E87" t="n" s="8">
        <v>1.0</v>
      </c>
      <c r="F87" t="n" s="8">
        <v>1389.0</v>
      </c>
      <c r="G87" t="s" s="8">
        <v>53</v>
      </c>
      <c r="H87" t="s" s="8">
        <v>54</v>
      </c>
      <c r="I87" t="s" s="8">
        <v>182</v>
      </c>
    </row>
    <row r="88" ht="16.0" customHeight="true">
      <c r="A88" t="n" s="7">
        <v>4.4694308E7</v>
      </c>
      <c r="B88" t="s" s="8">
        <v>126</v>
      </c>
      <c r="C88" t="n" s="8">
        <f>IF(false,"01-003884", "01-003884")</f>
      </c>
      <c r="D88" t="s" s="8">
        <v>183</v>
      </c>
      <c r="E88" t="n" s="8">
        <v>1.0</v>
      </c>
      <c r="F88" t="n" s="8">
        <v>781.0</v>
      </c>
      <c r="G88" t="s" s="8">
        <v>53</v>
      </c>
      <c r="H88" t="s" s="8">
        <v>54</v>
      </c>
      <c r="I88" t="s" s="8">
        <v>184</v>
      </c>
    </row>
    <row r="89" ht="16.0" customHeight="true">
      <c r="A89" t="n" s="7">
        <v>4.5683166E7</v>
      </c>
      <c r="B89" t="s" s="8">
        <v>51</v>
      </c>
      <c r="C89" t="n" s="8">
        <f>IF(false,"120922090", "120922090")</f>
      </c>
      <c r="D89" t="s" s="8">
        <v>127</v>
      </c>
      <c r="E89" t="n" s="8">
        <v>3.0</v>
      </c>
      <c r="F89" t="n" s="8">
        <v>2697.0</v>
      </c>
      <c r="G89" t="s" s="8">
        <v>53</v>
      </c>
      <c r="H89" t="s" s="8">
        <v>54</v>
      </c>
      <c r="I89" t="s" s="8">
        <v>185</v>
      </c>
    </row>
    <row r="90" ht="16.0" customHeight="true">
      <c r="A90" t="n" s="7">
        <v>4.5682298E7</v>
      </c>
      <c r="B90" t="s" s="8">
        <v>51</v>
      </c>
      <c r="C90" t="n" s="8">
        <f>IF(false,"005-1514", "005-1514")</f>
      </c>
      <c r="D90" t="s" s="8">
        <v>186</v>
      </c>
      <c r="E90" t="n" s="8">
        <v>1.0</v>
      </c>
      <c r="F90" t="n" s="8">
        <v>771.0</v>
      </c>
      <c r="G90" t="s" s="8">
        <v>53</v>
      </c>
      <c r="H90" t="s" s="8">
        <v>54</v>
      </c>
      <c r="I90" t="s" s="8">
        <v>187</v>
      </c>
    </row>
    <row r="91" ht="16.0" customHeight="true">
      <c r="A91" t="n" s="7">
        <v>4.5612773E7</v>
      </c>
      <c r="B91" t="s" s="8">
        <v>51</v>
      </c>
      <c r="C91" t="n" s="8">
        <f>IF(false,"003-319", "003-319")</f>
      </c>
      <c r="D91" t="s" s="8">
        <v>109</v>
      </c>
      <c r="E91" t="n" s="8">
        <v>2.0</v>
      </c>
      <c r="F91" t="n" s="8">
        <v>2598.0</v>
      </c>
      <c r="G91" t="s" s="8">
        <v>53</v>
      </c>
      <c r="H91" t="s" s="8">
        <v>54</v>
      </c>
      <c r="I91" t="s" s="8">
        <v>188</v>
      </c>
    </row>
    <row r="92" ht="16.0" customHeight="true">
      <c r="A92" t="n" s="7">
        <v>4.5709118E7</v>
      </c>
      <c r="B92" t="s" s="8">
        <v>56</v>
      </c>
      <c r="C92" t="n" s="8">
        <f>IF(false,"120921370", "120921370")</f>
      </c>
      <c r="D92" t="s" s="8">
        <v>115</v>
      </c>
      <c r="E92" t="n" s="8">
        <v>1.0</v>
      </c>
      <c r="F92" t="n" s="8">
        <v>1673.0</v>
      </c>
      <c r="G92" t="s" s="8">
        <v>53</v>
      </c>
      <c r="H92" t="s" s="8">
        <v>54</v>
      </c>
      <c r="I92" t="s" s="8">
        <v>189</v>
      </c>
    </row>
    <row r="93" ht="16.0" customHeight="true">
      <c r="A93" t="n" s="7">
        <v>4.5569682E7</v>
      </c>
      <c r="B93" t="s" s="8">
        <v>76</v>
      </c>
      <c r="C93" t="n" s="8">
        <f>IF(false,"005-1250", "005-1250")</f>
      </c>
      <c r="D93" t="s" s="8">
        <v>95</v>
      </c>
      <c r="E93" t="n" s="8">
        <v>1.0</v>
      </c>
      <c r="F93" t="n" s="8">
        <v>1589.0</v>
      </c>
      <c r="G93" t="s" s="8">
        <v>53</v>
      </c>
      <c r="H93" t="s" s="8">
        <v>54</v>
      </c>
      <c r="I93" t="s" s="8">
        <v>190</v>
      </c>
    </row>
    <row r="94" ht="16.0" customHeight="true">
      <c r="A94" t="n" s="7">
        <v>4.5604149E7</v>
      </c>
      <c r="B94" t="s" s="8">
        <v>51</v>
      </c>
      <c r="C94" t="n" s="8">
        <f>IF(false,"008-071", "008-071")</f>
      </c>
      <c r="D94" t="s" s="8">
        <v>191</v>
      </c>
      <c r="E94" t="n" s="8">
        <v>1.0</v>
      </c>
      <c r="F94" t="n" s="8">
        <v>238.0</v>
      </c>
      <c r="G94" t="s" s="8">
        <v>53</v>
      </c>
      <c r="H94" t="s" s="8">
        <v>54</v>
      </c>
      <c r="I94" t="s" s="8">
        <v>192</v>
      </c>
    </row>
    <row r="95" ht="16.0" customHeight="true">
      <c r="A95" t="n" s="7">
        <v>4.5337115E7</v>
      </c>
      <c r="B95" t="s" s="8">
        <v>129</v>
      </c>
      <c r="C95" t="n" s="8">
        <f>IF(false,"120921743", "120921743")</f>
      </c>
      <c r="D95" t="s" s="8">
        <v>68</v>
      </c>
      <c r="E95" t="n" s="8">
        <v>1.0</v>
      </c>
      <c r="F95" t="n" s="8">
        <v>899.0</v>
      </c>
      <c r="G95" t="s" s="8">
        <v>53</v>
      </c>
      <c r="H95" t="s" s="8">
        <v>54</v>
      </c>
      <c r="I95" t="s" s="8">
        <v>193</v>
      </c>
    </row>
    <row r="96" ht="16.0" customHeight="true">
      <c r="A96" t="n" s="7">
        <v>4.5778608E7</v>
      </c>
      <c r="B96" t="s" s="8">
        <v>56</v>
      </c>
      <c r="C96" t="n" s="8">
        <f>IF(false,"120921439", "120921439")</f>
      </c>
      <c r="D96" t="s" s="8">
        <v>79</v>
      </c>
      <c r="E96" t="n" s="8">
        <v>1.0</v>
      </c>
      <c r="F96" t="n" s="8">
        <v>599.0</v>
      </c>
      <c r="G96" t="s" s="8">
        <v>53</v>
      </c>
      <c r="H96" t="s" s="8">
        <v>54</v>
      </c>
      <c r="I96" t="s" s="8">
        <v>194</v>
      </c>
    </row>
    <row r="97" ht="16.0" customHeight="true">
      <c r="A97" t="n" s="7">
        <v>4.5810018E7</v>
      </c>
      <c r="B97" t="s" s="8">
        <v>56</v>
      </c>
      <c r="C97" t="n" s="8">
        <f>IF(false,"01-004211", "01-004211")</f>
      </c>
      <c r="D97" t="s" s="8">
        <v>195</v>
      </c>
      <c r="E97" t="n" s="8">
        <v>2.0</v>
      </c>
      <c r="F97" t="n" s="8">
        <v>2.0</v>
      </c>
      <c r="G97" t="s" s="8">
        <v>53</v>
      </c>
      <c r="H97" t="s" s="8">
        <v>54</v>
      </c>
      <c r="I97" t="s" s="8">
        <v>196</v>
      </c>
    </row>
    <row r="98" ht="16.0" customHeight="true">
      <c r="A98" t="n" s="7">
        <v>4.5695207E7</v>
      </c>
      <c r="B98" t="s" s="8">
        <v>56</v>
      </c>
      <c r="C98" t="n" s="8">
        <f>IF(false,"120921901", "120921901")</f>
      </c>
      <c r="D98" t="s" s="8">
        <v>197</v>
      </c>
      <c r="E98" t="n" s="8">
        <v>3.0</v>
      </c>
      <c r="F98" t="n" s="8">
        <v>2970.0</v>
      </c>
      <c r="G98" t="s" s="8">
        <v>53</v>
      </c>
      <c r="H98" t="s" s="8">
        <v>50</v>
      </c>
      <c r="I98" t="s" s="8">
        <v>198</v>
      </c>
    </row>
    <row r="99" ht="16.0" customHeight="true">
      <c r="A99" t="n" s="7">
        <v>4.5874628E7</v>
      </c>
      <c r="B99" t="s" s="8">
        <v>54</v>
      </c>
      <c r="C99" t="n" s="8">
        <f>IF(false,"005-1257", "005-1257")</f>
      </c>
      <c r="D99" t="s" s="8">
        <v>199</v>
      </c>
      <c r="E99" t="n" s="8">
        <v>1.0</v>
      </c>
      <c r="F99" t="n" s="8">
        <v>202.0</v>
      </c>
      <c r="G99" t="s" s="8">
        <v>53</v>
      </c>
      <c r="H99" t="s" s="8">
        <v>50</v>
      </c>
      <c r="I99" t="s" s="8">
        <v>200</v>
      </c>
    </row>
    <row r="100" ht="16.0" customHeight="true">
      <c r="A100" t="n" s="7">
        <v>4.5794977E7</v>
      </c>
      <c r="B100" t="s" s="8">
        <v>56</v>
      </c>
      <c r="C100" t="n" s="8">
        <f>IF(false,"120921901", "120921901")</f>
      </c>
      <c r="D100" t="s" s="8">
        <v>197</v>
      </c>
      <c r="E100" t="n" s="8">
        <v>2.0</v>
      </c>
      <c r="F100" t="n" s="8">
        <v>1978.0</v>
      </c>
      <c r="G100" t="s" s="8">
        <v>53</v>
      </c>
      <c r="H100" t="s" s="8">
        <v>50</v>
      </c>
      <c r="I100" t="s" s="8">
        <v>201</v>
      </c>
    </row>
    <row r="101" ht="16.0" customHeight="true">
      <c r="A101" t="n" s="7">
        <v>4.5835897E7</v>
      </c>
      <c r="B101" t="s" s="8">
        <v>54</v>
      </c>
      <c r="C101" t="n" s="8">
        <f>IF(false,"005-1516", "005-1516")</f>
      </c>
      <c r="D101" t="s" s="8">
        <v>70</v>
      </c>
      <c r="E101" t="n" s="8">
        <v>1.0</v>
      </c>
      <c r="F101" t="n" s="8">
        <v>620.0</v>
      </c>
      <c r="G101" t="s" s="8">
        <v>53</v>
      </c>
      <c r="H101" t="s" s="8">
        <v>50</v>
      </c>
      <c r="I101" t="s" s="8">
        <v>202</v>
      </c>
    </row>
    <row r="102" ht="16.0" customHeight="true">
      <c r="A102" t="n" s="7">
        <v>4.5756623E7</v>
      </c>
      <c r="B102" t="s" s="8">
        <v>56</v>
      </c>
      <c r="C102" t="n" s="8">
        <f>IF(false,"005-1250", "005-1250")</f>
      </c>
      <c r="D102" t="s" s="8">
        <v>95</v>
      </c>
      <c r="E102" t="n" s="8">
        <v>1.0</v>
      </c>
      <c r="F102" t="n" s="8">
        <v>1453.0</v>
      </c>
      <c r="G102" t="s" s="8">
        <v>53</v>
      </c>
      <c r="H102" t="s" s="8">
        <v>50</v>
      </c>
      <c r="I102" t="s" s="8">
        <v>203</v>
      </c>
    </row>
    <row r="103" ht="16.0" customHeight="true">
      <c r="A103" t="n" s="7">
        <v>4.5756623E7</v>
      </c>
      <c r="B103" t="s" s="8">
        <v>56</v>
      </c>
      <c r="C103" t="n" s="8">
        <f>IF(false,"003-319", "003-319")</f>
      </c>
      <c r="D103" t="s" s="8">
        <v>109</v>
      </c>
      <c r="E103" t="n" s="8">
        <v>1.0</v>
      </c>
      <c r="F103" t="n" s="8">
        <v>1189.0</v>
      </c>
      <c r="G103" t="s" s="8">
        <v>53</v>
      </c>
      <c r="H103" t="s" s="8">
        <v>50</v>
      </c>
      <c r="I103" t="s" s="8">
        <v>203</v>
      </c>
    </row>
    <row r="104" ht="16.0" customHeight="true">
      <c r="A104" t="n" s="7">
        <v>4.5814142E7</v>
      </c>
      <c r="B104" t="s" s="8">
        <v>56</v>
      </c>
      <c r="C104" t="n" s="8">
        <f>IF(false,"005-1255", "005-1255")</f>
      </c>
      <c r="D104" t="s" s="8">
        <v>204</v>
      </c>
      <c r="E104" t="n" s="8">
        <v>2.0</v>
      </c>
      <c r="F104" t="n" s="8">
        <v>510.0</v>
      </c>
      <c r="G104" t="s" s="8">
        <v>53</v>
      </c>
      <c r="H104" t="s" s="8">
        <v>50</v>
      </c>
      <c r="I104" t="s" s="8">
        <v>205</v>
      </c>
    </row>
    <row r="105" ht="16.0" customHeight="true">
      <c r="A105" t="n" s="7">
        <v>4.5819181E7</v>
      </c>
      <c r="B105" t="s" s="8">
        <v>54</v>
      </c>
      <c r="C105" t="n" s="8">
        <f>IF(false,"005-1515", "005-1515")</f>
      </c>
      <c r="D105" t="s" s="8">
        <v>77</v>
      </c>
      <c r="E105" t="n" s="8">
        <v>1.0</v>
      </c>
      <c r="F105" t="n" s="8">
        <v>771.0</v>
      </c>
      <c r="G105" t="s" s="8">
        <v>53</v>
      </c>
      <c r="H105" t="s" s="8">
        <v>50</v>
      </c>
      <c r="I105" t="s" s="8">
        <v>206</v>
      </c>
    </row>
    <row r="106" ht="16.0" customHeight="true">
      <c r="A106" t="n" s="7">
        <v>4.580073E7</v>
      </c>
      <c r="B106" t="s" s="8">
        <v>56</v>
      </c>
      <c r="C106" t="n" s="8">
        <f>IF(false,"003-317", "003-317")</f>
      </c>
      <c r="D106" t="s" s="8">
        <v>207</v>
      </c>
      <c r="E106" t="n" s="8">
        <v>2.0</v>
      </c>
      <c r="F106" t="n" s="8">
        <v>1738.0</v>
      </c>
      <c r="G106" t="s" s="8">
        <v>53</v>
      </c>
      <c r="H106" t="s" s="8">
        <v>50</v>
      </c>
      <c r="I106" t="s" s="8">
        <v>208</v>
      </c>
    </row>
    <row r="107" ht="16.0" customHeight="true">
      <c r="A107" t="n" s="7">
        <v>4.5739073E7</v>
      </c>
      <c r="B107" t="s" s="8">
        <v>56</v>
      </c>
      <c r="C107" t="n" s="8">
        <f>IF(false,"003-318", "003-318")</f>
      </c>
      <c r="D107" t="s" s="8">
        <v>209</v>
      </c>
      <c r="E107" t="n" s="8">
        <v>3.0</v>
      </c>
      <c r="F107" t="n" s="8">
        <v>3492.0</v>
      </c>
      <c r="G107" t="s" s="8">
        <v>53</v>
      </c>
      <c r="H107" t="s" s="8">
        <v>50</v>
      </c>
      <c r="I107" t="s" s="8">
        <v>210</v>
      </c>
    </row>
    <row r="108" ht="16.0" customHeight="true">
      <c r="A108" t="n" s="7">
        <v>4.5580581E7</v>
      </c>
      <c r="B108" t="s" s="8">
        <v>51</v>
      </c>
      <c r="C108" t="n" s="8">
        <f>IF(false,"120906023", "120906023")</f>
      </c>
      <c r="D108" t="s" s="8">
        <v>211</v>
      </c>
      <c r="E108" t="n" s="8">
        <v>2.0</v>
      </c>
      <c r="F108" t="n" s="8">
        <v>1978.0</v>
      </c>
      <c r="G108" t="s" s="8">
        <v>53</v>
      </c>
      <c r="H108" t="s" s="8">
        <v>50</v>
      </c>
      <c r="I108" t="s" s="8">
        <v>212</v>
      </c>
    </row>
    <row r="109" ht="16.0" customHeight="true">
      <c r="A109" t="n" s="7">
        <v>4.5774875E7</v>
      </c>
      <c r="B109" t="s" s="8">
        <v>56</v>
      </c>
      <c r="C109" t="n" s="8">
        <f>IF(false,"008-576", "008-576")</f>
      </c>
      <c r="D109" t="s" s="8">
        <v>64</v>
      </c>
      <c r="E109" t="n" s="8">
        <v>2.0</v>
      </c>
      <c r="F109" t="n" s="8">
        <v>1480.0</v>
      </c>
      <c r="G109" t="s" s="8">
        <v>53</v>
      </c>
      <c r="H109" t="s" s="8">
        <v>50</v>
      </c>
      <c r="I109" t="s" s="8">
        <v>213</v>
      </c>
    </row>
    <row r="110" ht="16.0" customHeight="true">
      <c r="A110" t="n" s="7">
        <v>4.5774875E7</v>
      </c>
      <c r="B110" t="s" s="8">
        <v>56</v>
      </c>
      <c r="C110" t="n" s="8">
        <f>IF(false,"120921544", "120921544")</f>
      </c>
      <c r="D110" t="s" s="8">
        <v>214</v>
      </c>
      <c r="E110" t="n" s="8">
        <v>1.0</v>
      </c>
      <c r="F110" t="n" s="8">
        <v>765.0</v>
      </c>
      <c r="G110" t="s" s="8">
        <v>53</v>
      </c>
      <c r="H110" t="s" s="8">
        <v>50</v>
      </c>
      <c r="I110" t="s" s="8">
        <v>213</v>
      </c>
    </row>
    <row r="111" ht="16.0" customHeight="true">
      <c r="A111" t="n" s="7">
        <v>4.5814016E7</v>
      </c>
      <c r="B111" t="s" s="8">
        <v>56</v>
      </c>
      <c r="C111" t="n" s="8">
        <f>IF(false,"002-101", "002-101")</f>
      </c>
      <c r="D111" t="s" s="8">
        <v>215</v>
      </c>
      <c r="E111" t="n" s="8">
        <v>1.0</v>
      </c>
      <c r="F111" t="n" s="8">
        <v>1110.0</v>
      </c>
      <c r="G111" t="s" s="8">
        <v>53</v>
      </c>
      <c r="H111" t="s" s="8">
        <v>50</v>
      </c>
      <c r="I111" t="s" s="8">
        <v>216</v>
      </c>
    </row>
    <row r="112" ht="16.0" customHeight="true">
      <c r="A112" t="n" s="7">
        <v>4.5830544E7</v>
      </c>
      <c r="B112" t="s" s="8">
        <v>54</v>
      </c>
      <c r="C112" t="n" s="8">
        <f>IF(false,"120921957", "120921957")</f>
      </c>
      <c r="D112" t="s" s="8">
        <v>217</v>
      </c>
      <c r="E112" t="n" s="8">
        <v>1.0</v>
      </c>
      <c r="F112" t="n" s="8">
        <v>899.0</v>
      </c>
      <c r="G112" t="s" s="8">
        <v>53</v>
      </c>
      <c r="H112" t="s" s="8">
        <v>50</v>
      </c>
      <c r="I112" t="s" s="8">
        <v>218</v>
      </c>
    </row>
    <row r="113" ht="16.0" customHeight="true">
      <c r="A113" t="n" s="7">
        <v>4.5467655E7</v>
      </c>
      <c r="B113" t="s" s="8">
        <v>76</v>
      </c>
      <c r="C113" t="n" s="8">
        <f>IF(false,"120921995", "120921995")</f>
      </c>
      <c r="D113" t="s" s="8">
        <v>89</v>
      </c>
      <c r="E113" t="n" s="8">
        <v>1.0</v>
      </c>
      <c r="F113" t="n" s="8">
        <v>919.0</v>
      </c>
      <c r="G113" t="s" s="8">
        <v>53</v>
      </c>
      <c r="H113" t="s" s="8">
        <v>50</v>
      </c>
      <c r="I113" t="s" s="8">
        <v>219</v>
      </c>
    </row>
    <row r="114" ht="16.0" customHeight="true">
      <c r="A114" t="n" s="7">
        <v>4.5835146E7</v>
      </c>
      <c r="B114" t="s" s="8">
        <v>54</v>
      </c>
      <c r="C114" t="n" s="8">
        <f>IF(false,"003-319", "003-319")</f>
      </c>
      <c r="D114" t="s" s="8">
        <v>109</v>
      </c>
      <c r="E114" t="n" s="8">
        <v>1.0</v>
      </c>
      <c r="F114" t="n" s="8">
        <v>1036.0</v>
      </c>
      <c r="G114" t="s" s="8">
        <v>53</v>
      </c>
      <c r="H114" t="s" s="8">
        <v>50</v>
      </c>
      <c r="I114" t="s" s="8">
        <v>220</v>
      </c>
    </row>
    <row r="115" ht="16.0" customHeight="true">
      <c r="A115" t="n" s="7">
        <v>4.5808561E7</v>
      </c>
      <c r="B115" t="s" s="8">
        <v>56</v>
      </c>
      <c r="C115" t="n" s="8">
        <f>IF(false,"120922836", "120922836")</f>
      </c>
      <c r="D115" t="s" s="8">
        <v>221</v>
      </c>
      <c r="E115" t="n" s="8">
        <v>3.0</v>
      </c>
      <c r="F115" t="n" s="8">
        <v>1098.0</v>
      </c>
      <c r="G115" t="s" s="8">
        <v>53</v>
      </c>
      <c r="H115" t="s" s="8">
        <v>50</v>
      </c>
      <c r="I115" t="s" s="8">
        <v>222</v>
      </c>
    </row>
    <row r="116" ht="16.0" customHeight="true">
      <c r="A116" t="n" s="7">
        <v>4.5803827E7</v>
      </c>
      <c r="B116" t="s" s="8">
        <v>56</v>
      </c>
      <c r="C116" t="n" s="8">
        <f>IF(false,"005-1282", "005-1282")</f>
      </c>
      <c r="D116" t="s" s="8">
        <v>223</v>
      </c>
      <c r="E116" t="n" s="8">
        <v>1.0</v>
      </c>
      <c r="F116" t="n" s="8">
        <v>888.0</v>
      </c>
      <c r="G116" t="s" s="8">
        <v>53</v>
      </c>
      <c r="H116" t="s" s="8">
        <v>50</v>
      </c>
      <c r="I116" t="s" s="8">
        <v>224</v>
      </c>
    </row>
    <row r="117" ht="16.0" customHeight="true">
      <c r="A117" t="n" s="7">
        <v>4.5798933E7</v>
      </c>
      <c r="B117" t="s" s="8">
        <v>56</v>
      </c>
      <c r="C117" t="n" s="8">
        <f>IF(false,"005-1258", "005-1258")</f>
      </c>
      <c r="D117" t="s" s="8">
        <v>102</v>
      </c>
      <c r="E117" t="n" s="8">
        <v>1.0</v>
      </c>
      <c r="F117" t="n" s="8">
        <v>332.0</v>
      </c>
      <c r="G117" t="s" s="8">
        <v>53</v>
      </c>
      <c r="H117" t="s" s="8">
        <v>50</v>
      </c>
      <c r="I117" t="s" s="8">
        <v>225</v>
      </c>
    </row>
    <row r="118" ht="16.0" customHeight="true">
      <c r="A118" t="n" s="7">
        <v>4.5798244E7</v>
      </c>
      <c r="B118" t="s" s="8">
        <v>56</v>
      </c>
      <c r="C118" t="n" s="8">
        <f>IF(false,"005-1504", "005-1504")</f>
      </c>
      <c r="D118" t="s" s="8">
        <v>226</v>
      </c>
      <c r="E118" t="n" s="8">
        <v>1.0</v>
      </c>
      <c r="F118" t="n" s="8">
        <v>47.0</v>
      </c>
      <c r="G118" t="s" s="8">
        <v>53</v>
      </c>
      <c r="H118" t="s" s="8">
        <v>50</v>
      </c>
      <c r="I118" t="s" s="8">
        <v>227</v>
      </c>
    </row>
    <row r="119" ht="16.0" customHeight="true">
      <c r="A119" t="n" s="7">
        <v>4.5802376E7</v>
      </c>
      <c r="B119" t="s" s="8">
        <v>56</v>
      </c>
      <c r="C119" t="n" s="8">
        <f>IF(false,"005-1254", "005-1254")</f>
      </c>
      <c r="D119" t="s" s="8">
        <v>228</v>
      </c>
      <c r="E119" t="n" s="8">
        <v>1.0</v>
      </c>
      <c r="F119" t="n" s="8">
        <v>463.0</v>
      </c>
      <c r="G119" t="s" s="8">
        <v>53</v>
      </c>
      <c r="H119" t="s" s="8">
        <v>50</v>
      </c>
      <c r="I119" t="s" s="8">
        <v>229</v>
      </c>
    </row>
    <row r="120" ht="16.0" customHeight="true">
      <c r="A120" t="n" s="7">
        <v>4.5812474E7</v>
      </c>
      <c r="B120" t="s" s="8">
        <v>56</v>
      </c>
      <c r="C120" t="n" s="8">
        <f>IF(false,"005-1258", "005-1258")</f>
      </c>
      <c r="D120" t="s" s="8">
        <v>102</v>
      </c>
      <c r="E120" t="n" s="8">
        <v>1.0</v>
      </c>
      <c r="F120" t="n" s="8">
        <v>376.0</v>
      </c>
      <c r="G120" t="s" s="8">
        <v>53</v>
      </c>
      <c r="H120" t="s" s="8">
        <v>50</v>
      </c>
      <c r="I120" t="s" s="8">
        <v>230</v>
      </c>
    </row>
    <row r="121" ht="16.0" customHeight="true">
      <c r="A121" t="n" s="7">
        <v>4.5772548E7</v>
      </c>
      <c r="B121" t="s" s="8">
        <v>56</v>
      </c>
      <c r="C121" t="n" s="8">
        <f>IF(false,"005-1516", "005-1516")</f>
      </c>
      <c r="D121" t="s" s="8">
        <v>70</v>
      </c>
      <c r="E121" t="n" s="8">
        <v>2.0</v>
      </c>
      <c r="F121" t="n" s="8">
        <v>1584.0</v>
      </c>
      <c r="G121" t="s" s="8">
        <v>53</v>
      </c>
      <c r="H121" t="s" s="8">
        <v>50</v>
      </c>
      <c r="I121" t="s" s="8">
        <v>231</v>
      </c>
    </row>
    <row r="122" ht="16.0" customHeight="true">
      <c r="A122" t="n" s="7">
        <v>4.577817E7</v>
      </c>
      <c r="B122" t="s" s="8">
        <v>56</v>
      </c>
      <c r="C122" t="n" s="8">
        <f>IF(false,"008-576", "008-576")</f>
      </c>
      <c r="D122" t="s" s="8">
        <v>64</v>
      </c>
      <c r="E122" t="n" s="8">
        <v>1.0</v>
      </c>
      <c r="F122" t="n" s="8">
        <v>126.0</v>
      </c>
      <c r="G122" t="s" s="8">
        <v>53</v>
      </c>
      <c r="H122" t="s" s="8">
        <v>50</v>
      </c>
      <c r="I122" t="s" s="8">
        <v>232</v>
      </c>
    </row>
    <row r="123" ht="16.0" customHeight="true">
      <c r="A123" t="n" s="7">
        <v>4.5669238E7</v>
      </c>
      <c r="B123" t="s" s="8">
        <v>51</v>
      </c>
      <c r="C123" t="n" s="8">
        <f>IF(false,"120922680", "120922680")</f>
      </c>
      <c r="D123" t="s" s="8">
        <v>233</v>
      </c>
      <c r="E123" t="n" s="8">
        <v>1.0</v>
      </c>
      <c r="F123" t="n" s="8">
        <v>523.0</v>
      </c>
      <c r="G123" t="s" s="8">
        <v>53</v>
      </c>
      <c r="H123" t="s" s="8">
        <v>50</v>
      </c>
      <c r="I123" t="s" s="8">
        <v>234</v>
      </c>
    </row>
    <row r="124" ht="16.0" customHeight="true">
      <c r="A124" t="n" s="7">
        <v>4.5782591E7</v>
      </c>
      <c r="B124" t="s" s="8">
        <v>56</v>
      </c>
      <c r="C124" t="n" s="8">
        <f>IF(false,"005-1522", "005-1522")</f>
      </c>
      <c r="D124" t="s" s="8">
        <v>235</v>
      </c>
      <c r="E124" t="n" s="8">
        <v>3.0</v>
      </c>
      <c r="F124" t="n" s="8">
        <v>234.0</v>
      </c>
      <c r="G124" t="s" s="8">
        <v>53</v>
      </c>
      <c r="H124" t="s" s="8">
        <v>50</v>
      </c>
      <c r="I124" t="s" s="8">
        <v>236</v>
      </c>
    </row>
    <row r="125" ht="16.0" customHeight="true">
      <c r="A125" t="n" s="7">
        <v>4.564017E7</v>
      </c>
      <c r="B125" t="s" s="8">
        <v>51</v>
      </c>
      <c r="C125" t="n" s="8">
        <f>IF(false,"120922073", "120922073")</f>
      </c>
      <c r="D125" t="s" s="8">
        <v>237</v>
      </c>
      <c r="E125" t="n" s="8">
        <v>1.0</v>
      </c>
      <c r="F125" t="n" s="8">
        <v>281.0</v>
      </c>
      <c r="G125" t="s" s="8">
        <v>53</v>
      </c>
      <c r="H125" t="s" s="8">
        <v>50</v>
      </c>
      <c r="I125" t="s" s="8">
        <v>238</v>
      </c>
    </row>
    <row r="126" ht="16.0" customHeight="true">
      <c r="A126" t="n" s="7">
        <v>4.5796073E7</v>
      </c>
      <c r="B126" t="s" s="8">
        <v>56</v>
      </c>
      <c r="C126" t="n" s="8">
        <f>IF(false,"120921200", "120921200")</f>
      </c>
      <c r="D126" t="s" s="8">
        <v>239</v>
      </c>
      <c r="E126" t="n" s="8">
        <v>2.0</v>
      </c>
      <c r="F126" t="n" s="8">
        <v>3703.0</v>
      </c>
      <c r="G126" t="s" s="8">
        <v>53</v>
      </c>
      <c r="H126" t="s" s="8">
        <v>50</v>
      </c>
      <c r="I126" t="s" s="8">
        <v>240</v>
      </c>
    </row>
    <row r="127" ht="16.0" customHeight="true">
      <c r="A127" t="n" s="7">
        <v>4.578042E7</v>
      </c>
      <c r="B127" t="s" s="8">
        <v>56</v>
      </c>
      <c r="C127" t="n" s="8">
        <f>IF(false,"120922981", "120922981")</f>
      </c>
      <c r="D127" t="s" s="8">
        <v>241</v>
      </c>
      <c r="E127" t="n" s="8">
        <v>1.0</v>
      </c>
      <c r="F127" t="n" s="8">
        <v>1836.0</v>
      </c>
      <c r="G127" t="s" s="8">
        <v>53</v>
      </c>
      <c r="H127" t="s" s="8">
        <v>50</v>
      </c>
      <c r="I127" t="s" s="8">
        <v>242</v>
      </c>
    </row>
    <row r="128" ht="16.0" customHeight="true">
      <c r="A128" t="n" s="7">
        <v>4.5839607E7</v>
      </c>
      <c r="B128" t="s" s="8">
        <v>54</v>
      </c>
      <c r="C128" t="n" s="8">
        <f>IF(false,"120921370", "120921370")</f>
      </c>
      <c r="D128" t="s" s="8">
        <v>115</v>
      </c>
      <c r="E128" t="n" s="8">
        <v>1.0</v>
      </c>
      <c r="F128" t="n" s="8">
        <v>401.0</v>
      </c>
      <c r="G128" t="s" s="8">
        <v>53</v>
      </c>
      <c r="H128" t="s" s="8">
        <v>50</v>
      </c>
      <c r="I128" t="s" s="8">
        <v>243</v>
      </c>
    </row>
    <row r="129" ht="16.0" customHeight="true">
      <c r="A129" t="n" s="7">
        <v>4.5804912E7</v>
      </c>
      <c r="B129" t="s" s="8">
        <v>56</v>
      </c>
      <c r="C129" t="n" s="8">
        <f>IF(false,"120921939", "120921939")</f>
      </c>
      <c r="D129" t="s" s="8">
        <v>244</v>
      </c>
      <c r="E129" t="n" s="8">
        <v>1.0</v>
      </c>
      <c r="F129" t="n" s="8">
        <v>567.0</v>
      </c>
      <c r="G129" t="s" s="8">
        <v>53</v>
      </c>
      <c r="H129" t="s" s="8">
        <v>50</v>
      </c>
      <c r="I129" t="s" s="8">
        <v>245</v>
      </c>
    </row>
    <row r="130" ht="16.0" customHeight="true">
      <c r="A130" t="n" s="7">
        <v>4.5798019E7</v>
      </c>
      <c r="B130" t="s" s="8">
        <v>56</v>
      </c>
      <c r="C130" t="n" s="8">
        <f>IF(false,"003-318", "003-318")</f>
      </c>
      <c r="D130" t="s" s="8">
        <v>209</v>
      </c>
      <c r="E130" t="n" s="8">
        <v>1.0</v>
      </c>
      <c r="F130" t="n" s="8">
        <v>1489.0</v>
      </c>
      <c r="G130" t="s" s="8">
        <v>53</v>
      </c>
      <c r="H130" t="s" s="8">
        <v>50</v>
      </c>
      <c r="I130" t="s" s="8">
        <v>246</v>
      </c>
    </row>
    <row r="131" ht="16.0" customHeight="true">
      <c r="A131" t="n" s="7">
        <v>4.5790985E7</v>
      </c>
      <c r="B131" t="s" s="8">
        <v>56</v>
      </c>
      <c r="C131" t="n" s="8">
        <f>IF(false,"003-319", "003-319")</f>
      </c>
      <c r="D131" t="s" s="8">
        <v>109</v>
      </c>
      <c r="E131" t="n" s="8">
        <v>3.0</v>
      </c>
      <c r="F131" t="n" s="8">
        <v>3897.0</v>
      </c>
      <c r="G131" t="s" s="8">
        <v>53</v>
      </c>
      <c r="H131" t="s" s="8">
        <v>50</v>
      </c>
      <c r="I131" t="s" s="8">
        <v>247</v>
      </c>
    </row>
    <row r="132" ht="16.0" customHeight="true">
      <c r="A132" t="n" s="7">
        <v>4.5716161E7</v>
      </c>
      <c r="B132" t="s" s="8">
        <v>56</v>
      </c>
      <c r="C132" t="n" s="8">
        <f>IF(false,"005-1250", "005-1250")</f>
      </c>
      <c r="D132" t="s" s="8">
        <v>95</v>
      </c>
      <c r="E132" t="n" s="8">
        <v>2.0</v>
      </c>
      <c r="F132" t="n" s="8">
        <v>2544.0</v>
      </c>
      <c r="G132" t="s" s="8">
        <v>53</v>
      </c>
      <c r="H132" t="s" s="8">
        <v>50</v>
      </c>
      <c r="I132" t="s" s="8">
        <v>248</v>
      </c>
    </row>
    <row r="133" ht="16.0" customHeight="true">
      <c r="A133" t="n" s="7">
        <v>4.5841666E7</v>
      </c>
      <c r="B133" t="s" s="8">
        <v>54</v>
      </c>
      <c r="C133" t="n" s="8">
        <f>IF(false,"005-1511", "005-1511")</f>
      </c>
      <c r="D133" t="s" s="8">
        <v>91</v>
      </c>
      <c r="E133" t="n" s="8">
        <v>1.0</v>
      </c>
      <c r="F133" t="n" s="8">
        <v>773.0</v>
      </c>
      <c r="G133" t="s" s="8">
        <v>53</v>
      </c>
      <c r="H133" t="s" s="8">
        <v>50</v>
      </c>
      <c r="I133" t="s" s="8">
        <v>249</v>
      </c>
    </row>
    <row r="134" ht="16.0" customHeight="true">
      <c r="A134" t="n" s="7">
        <v>4.5829631E7</v>
      </c>
      <c r="B134" t="s" s="8">
        <v>54</v>
      </c>
      <c r="C134" t="n" s="8">
        <f>IF(false,"003-317", "003-317")</f>
      </c>
      <c r="D134" t="s" s="8">
        <v>207</v>
      </c>
      <c r="E134" t="n" s="8">
        <v>1.0</v>
      </c>
      <c r="F134" t="n" s="8">
        <v>1190.0</v>
      </c>
      <c r="G134" t="s" s="8">
        <v>53</v>
      </c>
      <c r="H134" t="s" s="8">
        <v>50</v>
      </c>
      <c r="I134" t="s" s="8">
        <v>250</v>
      </c>
    </row>
    <row r="135" ht="16.0" customHeight="true">
      <c r="A135" t="n" s="7">
        <v>4.5784591E7</v>
      </c>
      <c r="B135" t="s" s="8">
        <v>56</v>
      </c>
      <c r="C135" t="n" s="8">
        <f>IF(false,"120906023", "120906023")</f>
      </c>
      <c r="D135" t="s" s="8">
        <v>211</v>
      </c>
      <c r="E135" t="n" s="8">
        <v>5.0</v>
      </c>
      <c r="F135" t="n" s="8">
        <v>4945.0</v>
      </c>
      <c r="G135" t="s" s="8">
        <v>53</v>
      </c>
      <c r="H135" t="s" s="8">
        <v>50</v>
      </c>
      <c r="I135" t="s" s="8">
        <v>251</v>
      </c>
    </row>
    <row r="136" ht="16.0" customHeight="true">
      <c r="A136" t="n" s="7">
        <v>4.5827012E7</v>
      </c>
      <c r="B136" t="s" s="8">
        <v>54</v>
      </c>
      <c r="C136" t="n" s="8">
        <f>IF(false,"120921370", "120921370")</f>
      </c>
      <c r="D136" t="s" s="8">
        <v>115</v>
      </c>
      <c r="E136" t="n" s="8">
        <v>2.0</v>
      </c>
      <c r="F136" t="n" s="8">
        <v>2953.0</v>
      </c>
      <c r="G136" t="s" s="8">
        <v>53</v>
      </c>
      <c r="H136" t="s" s="8">
        <v>50</v>
      </c>
      <c r="I136" t="s" s="8">
        <v>252</v>
      </c>
    </row>
    <row r="137" ht="16.0" customHeight="true">
      <c r="A137" t="n" s="7">
        <v>4.5840486E7</v>
      </c>
      <c r="B137" t="s" s="8">
        <v>54</v>
      </c>
      <c r="C137" t="n" s="8">
        <f>IF(false,"005-1506", "005-1506")</f>
      </c>
      <c r="D137" t="s" s="8">
        <v>72</v>
      </c>
      <c r="E137" t="n" s="8">
        <v>1.0</v>
      </c>
      <c r="F137" t="n" s="8">
        <v>323.0</v>
      </c>
      <c r="G137" t="s" s="8">
        <v>53</v>
      </c>
      <c r="H137" t="s" s="8">
        <v>50</v>
      </c>
      <c r="I137" t="s" s="8">
        <v>253</v>
      </c>
    </row>
    <row r="138" ht="16.0" customHeight="true">
      <c r="A138" t="n" s="7">
        <v>4.582997E7</v>
      </c>
      <c r="B138" t="s" s="8">
        <v>54</v>
      </c>
      <c r="C138" t="n" s="8">
        <f>IF(false,"120921727", "120921727")</f>
      </c>
      <c r="D138" t="s" s="8">
        <v>254</v>
      </c>
      <c r="E138" t="n" s="8">
        <v>1.0</v>
      </c>
      <c r="F138" t="n" s="8">
        <v>292.0</v>
      </c>
      <c r="G138" t="s" s="8">
        <v>53</v>
      </c>
      <c r="H138" t="s" s="8">
        <v>50</v>
      </c>
      <c r="I138" t="s" s="8">
        <v>255</v>
      </c>
    </row>
    <row r="139" ht="16.0" customHeight="true">
      <c r="A139" t="n" s="7">
        <v>4.5771444E7</v>
      </c>
      <c r="B139" t="s" s="8">
        <v>56</v>
      </c>
      <c r="C139" t="n" s="8">
        <f>IF(false,"005-1254", "005-1254")</f>
      </c>
      <c r="D139" t="s" s="8">
        <v>228</v>
      </c>
      <c r="E139" t="n" s="8">
        <v>1.0</v>
      </c>
      <c r="F139" t="n" s="8">
        <v>770.0</v>
      </c>
      <c r="G139" t="s" s="8">
        <v>53</v>
      </c>
      <c r="H139" t="s" s="8">
        <v>50</v>
      </c>
      <c r="I139" t="s" s="8">
        <v>256</v>
      </c>
    </row>
    <row r="140" ht="16.0" customHeight="true">
      <c r="A140" t="n" s="7">
        <v>4.5810745E7</v>
      </c>
      <c r="B140" t="s" s="8">
        <v>56</v>
      </c>
      <c r="C140" t="n" s="8">
        <f>IF(false,"120922903", "120922903")</f>
      </c>
      <c r="D140" t="s" s="8">
        <v>257</v>
      </c>
      <c r="E140" t="n" s="8">
        <v>2.0</v>
      </c>
      <c r="F140" t="n" s="8">
        <v>438.0</v>
      </c>
      <c r="G140" t="s" s="8">
        <v>53</v>
      </c>
      <c r="H140" t="s" s="8">
        <v>50</v>
      </c>
      <c r="I140" t="s" s="8">
        <v>258</v>
      </c>
    </row>
    <row r="141" ht="16.0" customHeight="true">
      <c r="A141" t="n" s="7">
        <v>4.579243E7</v>
      </c>
      <c r="B141" t="s" s="8">
        <v>56</v>
      </c>
      <c r="C141" t="n" s="8">
        <f>IF(false,"005-1374", "005-1374")</f>
      </c>
      <c r="D141" t="s" s="8">
        <v>259</v>
      </c>
      <c r="E141" t="n" s="8">
        <v>1.0</v>
      </c>
      <c r="F141" t="n" s="8">
        <v>687.0</v>
      </c>
      <c r="G141" t="s" s="8">
        <v>53</v>
      </c>
      <c r="H141" t="s" s="8">
        <v>50</v>
      </c>
      <c r="I141" t="s" s="8">
        <v>260</v>
      </c>
    </row>
    <row r="142" ht="16.0" customHeight="true">
      <c r="A142" t="n" s="7">
        <v>4.5788363E7</v>
      </c>
      <c r="B142" t="s" s="8">
        <v>56</v>
      </c>
      <c r="C142" t="n" s="8">
        <f>IF(false,"005-1515", "005-1515")</f>
      </c>
      <c r="D142" t="s" s="8">
        <v>77</v>
      </c>
      <c r="E142" t="n" s="8">
        <v>1.0</v>
      </c>
      <c r="F142" t="n" s="8">
        <v>966.0</v>
      </c>
      <c r="G142" t="s" s="8">
        <v>53</v>
      </c>
      <c r="H142" t="s" s="8">
        <v>50</v>
      </c>
      <c r="I142" t="s" s="8">
        <v>261</v>
      </c>
    </row>
    <row r="143" ht="16.0" customHeight="true">
      <c r="A143" t="n" s="7">
        <v>4.5808325E7</v>
      </c>
      <c r="B143" t="s" s="8">
        <v>56</v>
      </c>
      <c r="C143" t="n" s="8">
        <f>IF(false,"005-1255", "005-1255")</f>
      </c>
      <c r="D143" t="s" s="8">
        <v>204</v>
      </c>
      <c r="E143" t="n" s="8">
        <v>1.0</v>
      </c>
      <c r="F143" t="n" s="8">
        <v>1.0</v>
      </c>
      <c r="G143" t="s" s="8">
        <v>53</v>
      </c>
      <c r="H143" t="s" s="8">
        <v>50</v>
      </c>
      <c r="I143" t="s" s="8">
        <v>262</v>
      </c>
    </row>
    <row r="144" ht="16.0" customHeight="true">
      <c r="A144" t="n" s="7">
        <v>4.56853E7</v>
      </c>
      <c r="B144" t="s" s="8">
        <v>51</v>
      </c>
      <c r="C144" t="n" s="8">
        <f>IF(false,"120922891", "120922891")</f>
      </c>
      <c r="D144" t="s" s="8">
        <v>263</v>
      </c>
      <c r="E144" t="n" s="8">
        <v>1.0</v>
      </c>
      <c r="F144" t="n" s="8">
        <v>412.0</v>
      </c>
      <c r="G144" t="s" s="8">
        <v>53</v>
      </c>
      <c r="H144" t="s" s="8">
        <v>50</v>
      </c>
      <c r="I144" t="s" s="8">
        <v>264</v>
      </c>
    </row>
    <row r="145" ht="16.0" customHeight="true">
      <c r="A145" t="n" s="7">
        <v>4.5835996E7</v>
      </c>
      <c r="B145" t="s" s="8">
        <v>54</v>
      </c>
      <c r="C145" t="n" s="8">
        <f>IF(false,"120922035", "120922035")</f>
      </c>
      <c r="D145" t="s" s="8">
        <v>265</v>
      </c>
      <c r="E145" t="n" s="8">
        <v>1.0</v>
      </c>
      <c r="F145" t="n" s="8">
        <v>734.0</v>
      </c>
      <c r="G145" t="s" s="8">
        <v>53</v>
      </c>
      <c r="H145" t="s" s="8">
        <v>50</v>
      </c>
      <c r="I145" t="s" s="8">
        <v>266</v>
      </c>
    </row>
    <row r="146" ht="16.0" customHeight="true">
      <c r="A146" t="n" s="7">
        <v>4.5821351E7</v>
      </c>
      <c r="B146" t="s" s="8">
        <v>54</v>
      </c>
      <c r="C146" t="n" s="8">
        <f>IF(false,"120921791", "120921791")</f>
      </c>
      <c r="D146" t="s" s="8">
        <v>267</v>
      </c>
      <c r="E146" t="n" s="8">
        <v>3.0</v>
      </c>
      <c r="F146" t="n" s="8">
        <v>4095.0</v>
      </c>
      <c r="G146" t="s" s="8">
        <v>53</v>
      </c>
      <c r="H146" t="s" s="8">
        <v>50</v>
      </c>
      <c r="I146" t="s" s="8">
        <v>268</v>
      </c>
    </row>
    <row r="147" ht="16.0" customHeight="true">
      <c r="A147" t="n" s="7">
        <v>4.581376E7</v>
      </c>
      <c r="B147" t="s" s="8">
        <v>56</v>
      </c>
      <c r="C147" t="n" s="8">
        <f>IF(false,"003-318", "003-318")</f>
      </c>
      <c r="D147" t="s" s="8">
        <v>209</v>
      </c>
      <c r="E147" t="n" s="8">
        <v>1.0</v>
      </c>
      <c r="F147" t="n" s="8">
        <v>1054.0</v>
      </c>
      <c r="G147" t="s" s="8">
        <v>53</v>
      </c>
      <c r="H147" t="s" s="8">
        <v>50</v>
      </c>
      <c r="I147" t="s" s="8">
        <v>269</v>
      </c>
    </row>
    <row r="148" ht="16.0" customHeight="true">
      <c r="A148" t="n" s="7">
        <v>4.5765147E7</v>
      </c>
      <c r="B148" t="s" s="8">
        <v>56</v>
      </c>
      <c r="C148" t="n" s="8">
        <f>IF(false,"120921370", "120921370")</f>
      </c>
      <c r="D148" t="s" s="8">
        <v>115</v>
      </c>
      <c r="E148" t="n" s="8">
        <v>1.0</v>
      </c>
      <c r="F148" t="n" s="8">
        <v>1030.0</v>
      </c>
      <c r="G148" t="s" s="8">
        <v>53</v>
      </c>
      <c r="H148" t="s" s="8">
        <v>50</v>
      </c>
      <c r="I148" t="s" s="8">
        <v>270</v>
      </c>
    </row>
    <row r="149" ht="16.0" customHeight="true">
      <c r="A149" t="n" s="7">
        <v>4.5774834E7</v>
      </c>
      <c r="B149" t="s" s="8">
        <v>56</v>
      </c>
      <c r="C149" t="n" s="8">
        <f>IF(false,"120921544", "120921544")</f>
      </c>
      <c r="D149" t="s" s="8">
        <v>214</v>
      </c>
      <c r="E149" t="n" s="8">
        <v>6.0</v>
      </c>
      <c r="F149" t="n" s="8">
        <v>3870.0</v>
      </c>
      <c r="G149" t="s" s="8">
        <v>53</v>
      </c>
      <c r="H149" t="s" s="8">
        <v>50</v>
      </c>
      <c r="I149" t="s" s="8">
        <v>271</v>
      </c>
    </row>
    <row r="150" ht="16.0" customHeight="true">
      <c r="A150" t="n" s="7">
        <v>4.5890214E7</v>
      </c>
      <c r="B150" t="s" s="8">
        <v>54</v>
      </c>
      <c r="C150" t="n" s="8">
        <f>IF(false,"120921947", "120921947")</f>
      </c>
      <c r="D150" t="s" s="8">
        <v>272</v>
      </c>
      <c r="E150" t="n" s="8">
        <v>1.0</v>
      </c>
      <c r="F150" t="n" s="8">
        <v>599.0</v>
      </c>
      <c r="G150" t="s" s="8">
        <v>53</v>
      </c>
      <c r="H150" t="s" s="8">
        <v>50</v>
      </c>
      <c r="I150" t="s" s="8">
        <v>273</v>
      </c>
    </row>
    <row r="151" ht="16.0" customHeight="true">
      <c r="A151" t="n" s="7">
        <v>4.579192E7</v>
      </c>
      <c r="B151" t="s" s="8">
        <v>56</v>
      </c>
      <c r="C151" t="n" s="8">
        <f>IF(false,"005-1358", "005-1358")</f>
      </c>
      <c r="D151" t="s" s="8">
        <v>274</v>
      </c>
      <c r="E151" t="n" s="8">
        <v>3.0</v>
      </c>
      <c r="F151" t="n" s="8">
        <v>2325.0</v>
      </c>
      <c r="G151" t="s" s="8">
        <v>53</v>
      </c>
      <c r="H151" t="s" s="8">
        <v>50</v>
      </c>
      <c r="I151" t="s" s="8">
        <v>275</v>
      </c>
    </row>
    <row r="152" ht="16.0" customHeight="true">
      <c r="A152" t="n" s="7">
        <v>4.5694647E7</v>
      </c>
      <c r="B152" t="s" s="8">
        <v>56</v>
      </c>
      <c r="C152" t="n" s="8">
        <f>IF(false,"120922874", "120922874")</f>
      </c>
      <c r="D152" t="s" s="8">
        <v>276</v>
      </c>
      <c r="E152" t="n" s="8">
        <v>1.0</v>
      </c>
      <c r="F152" t="n" s="8">
        <v>1992.0</v>
      </c>
      <c r="G152" t="s" s="8">
        <v>53</v>
      </c>
      <c r="H152" t="s" s="8">
        <v>50</v>
      </c>
      <c r="I152" t="s" s="8">
        <v>277</v>
      </c>
    </row>
    <row r="153" ht="16.0" customHeight="true">
      <c r="A153" t="n" s="7">
        <v>4.5765958E7</v>
      </c>
      <c r="B153" t="s" s="8">
        <v>56</v>
      </c>
      <c r="C153" t="n" s="8">
        <f>IF(false,"005-1258", "005-1258")</f>
      </c>
      <c r="D153" t="s" s="8">
        <v>102</v>
      </c>
      <c r="E153" t="n" s="8">
        <v>2.0</v>
      </c>
      <c r="F153" t="n" s="8">
        <v>752.0</v>
      </c>
      <c r="G153" t="s" s="8">
        <v>53</v>
      </c>
      <c r="H153" t="s" s="8">
        <v>50</v>
      </c>
      <c r="I153" t="s" s="8">
        <v>278</v>
      </c>
    </row>
    <row r="154" ht="16.0" customHeight="true">
      <c r="A154" t="n" s="7">
        <v>4.5602304E7</v>
      </c>
      <c r="B154" t="s" s="8">
        <v>51</v>
      </c>
      <c r="C154" t="n" s="8">
        <f>IF(false,"120906021", "120906021")</f>
      </c>
      <c r="D154" t="s" s="8">
        <v>279</v>
      </c>
      <c r="E154" t="n" s="8">
        <v>1.0</v>
      </c>
      <c r="F154" t="n" s="8">
        <v>1311.0</v>
      </c>
      <c r="G154" t="s" s="8">
        <v>53</v>
      </c>
      <c r="H154" t="s" s="8">
        <v>50</v>
      </c>
      <c r="I154" t="s" s="8">
        <v>280</v>
      </c>
    </row>
    <row r="155" ht="16.0" customHeight="true">
      <c r="A155" t="n" s="7">
        <v>4.5841567E7</v>
      </c>
      <c r="B155" t="s" s="8">
        <v>54</v>
      </c>
      <c r="C155" t="n" s="8">
        <f>IF(false,"003-319", "003-319")</f>
      </c>
      <c r="D155" t="s" s="8">
        <v>109</v>
      </c>
      <c r="E155" t="n" s="8">
        <v>3.0</v>
      </c>
      <c r="F155" t="n" s="8">
        <v>2485.0</v>
      </c>
      <c r="G155" t="s" s="8">
        <v>53</v>
      </c>
      <c r="H155" t="s" s="8">
        <v>50</v>
      </c>
      <c r="I155" t="s" s="8">
        <v>281</v>
      </c>
    </row>
    <row r="156" ht="16.0" customHeight="true">
      <c r="A156" t="n" s="7">
        <v>4.5839345E7</v>
      </c>
      <c r="B156" t="s" s="8">
        <v>54</v>
      </c>
      <c r="C156" t="n" s="8">
        <f>IF(false,"003-319", "003-319")</f>
      </c>
      <c r="D156" t="s" s="8">
        <v>109</v>
      </c>
      <c r="E156" t="n" s="8">
        <v>1.0</v>
      </c>
      <c r="F156" t="n" s="8">
        <v>1299.0</v>
      </c>
      <c r="G156" t="s" s="8">
        <v>53</v>
      </c>
      <c r="H156" t="s" s="8">
        <v>50</v>
      </c>
      <c r="I156" t="s" s="8">
        <v>282</v>
      </c>
    </row>
    <row r="157" ht="16.0" customHeight="true">
      <c r="A157" t="n" s="7">
        <v>4.5771837E7</v>
      </c>
      <c r="B157" t="s" s="8">
        <v>56</v>
      </c>
      <c r="C157" t="n" s="8">
        <f>IF(false,"003-319", "003-319")</f>
      </c>
      <c r="D157" t="s" s="8">
        <v>109</v>
      </c>
      <c r="E157" t="n" s="8">
        <v>4.0</v>
      </c>
      <c r="F157" t="n" s="8">
        <v>3494.0</v>
      </c>
      <c r="G157" t="s" s="8">
        <v>53</v>
      </c>
      <c r="H157" t="s" s="8">
        <v>50</v>
      </c>
      <c r="I157" t="s" s="8">
        <v>283</v>
      </c>
    </row>
    <row r="158" ht="16.0" customHeight="true">
      <c r="A158" t="n" s="7">
        <v>4.5805168E7</v>
      </c>
      <c r="B158" t="s" s="8">
        <v>56</v>
      </c>
      <c r="C158" t="n" s="8">
        <f>IF(false,"005-1516", "005-1516")</f>
      </c>
      <c r="D158" t="s" s="8">
        <v>70</v>
      </c>
      <c r="E158" t="n" s="8">
        <v>4.0</v>
      </c>
      <c r="F158" t="n" s="8">
        <v>2928.0</v>
      </c>
      <c r="G158" t="s" s="8">
        <v>53</v>
      </c>
      <c r="H158" t="s" s="8">
        <v>50</v>
      </c>
      <c r="I158" t="s" s="8">
        <v>284</v>
      </c>
    </row>
    <row r="159" ht="16.0" customHeight="true">
      <c r="A159" t="n" s="7">
        <v>4.5762567E7</v>
      </c>
      <c r="B159" t="s" s="8">
        <v>56</v>
      </c>
      <c r="C159" t="n" s="8">
        <f>IF(false,"120921583", "120921583")</f>
      </c>
      <c r="D159" t="s" s="8">
        <v>285</v>
      </c>
      <c r="E159" t="n" s="8">
        <v>1.0</v>
      </c>
      <c r="F159" t="n" s="8">
        <v>948.0</v>
      </c>
      <c r="G159" t="s" s="8">
        <v>53</v>
      </c>
      <c r="H159" t="s" s="8">
        <v>50</v>
      </c>
      <c r="I159" t="s" s="8">
        <v>286</v>
      </c>
    </row>
    <row r="160" ht="16.0" customHeight="true">
      <c r="A160" t="n" s="7">
        <v>4.5504017E7</v>
      </c>
      <c r="B160" t="s" s="8">
        <v>76</v>
      </c>
      <c r="C160" t="n" s="8">
        <f>IF(false,"005-1250", "005-1250")</f>
      </c>
      <c r="D160" t="s" s="8">
        <v>95</v>
      </c>
      <c r="E160" t="n" s="8">
        <v>2.0</v>
      </c>
      <c r="F160" t="n" s="8">
        <v>3178.0</v>
      </c>
      <c r="G160" t="s" s="8">
        <v>53</v>
      </c>
      <c r="H160" t="s" s="8">
        <v>50</v>
      </c>
      <c r="I160" t="s" s="8">
        <v>287</v>
      </c>
    </row>
    <row r="161" ht="16.0" customHeight="true">
      <c r="A161" t="n" s="7">
        <v>4.5762874E7</v>
      </c>
      <c r="B161" t="s" s="8">
        <v>56</v>
      </c>
      <c r="C161" t="n" s="8">
        <f>IF(false,"003-318", "003-318")</f>
      </c>
      <c r="D161" t="s" s="8">
        <v>209</v>
      </c>
      <c r="E161" t="n" s="8">
        <v>6.0</v>
      </c>
      <c r="F161" t="n" s="8">
        <v>8934.0</v>
      </c>
      <c r="G161" t="s" s="8">
        <v>53</v>
      </c>
      <c r="H161" t="s" s="8">
        <v>50</v>
      </c>
      <c r="I161" t="s" s="8">
        <v>288</v>
      </c>
    </row>
    <row r="162" ht="16.0" customHeight="true">
      <c r="A162" t="n" s="7">
        <v>4.5874651E7</v>
      </c>
      <c r="B162" t="s" s="8">
        <v>54</v>
      </c>
      <c r="C162" t="n" s="8">
        <f>IF(false,"01-003810", "01-003810")</f>
      </c>
      <c r="D162" t="s" s="8">
        <v>160</v>
      </c>
      <c r="E162" t="n" s="8">
        <v>1.0</v>
      </c>
      <c r="F162" t="n" s="8">
        <v>412.0</v>
      </c>
      <c r="G162" t="s" s="8">
        <v>53</v>
      </c>
      <c r="H162" t="s" s="8">
        <v>50</v>
      </c>
      <c r="I162" t="s" s="8">
        <v>289</v>
      </c>
    </row>
    <row r="163" ht="16.0" customHeight="true">
      <c r="A163" t="n" s="7">
        <v>4.5820024E7</v>
      </c>
      <c r="B163" t="s" s="8">
        <v>54</v>
      </c>
      <c r="C163" t="n" s="8">
        <f>IF(false,"120922456", "120922456")</f>
      </c>
      <c r="D163" t="s" s="8">
        <v>150</v>
      </c>
      <c r="E163" t="n" s="8">
        <v>2.0</v>
      </c>
      <c r="F163" t="n" s="8">
        <v>1372.0</v>
      </c>
      <c r="G163" t="s" s="8">
        <v>53</v>
      </c>
      <c r="H163" t="s" s="8">
        <v>50</v>
      </c>
      <c r="I163" t="s" s="8">
        <v>290</v>
      </c>
    </row>
    <row r="164" ht="16.0" customHeight="true">
      <c r="A164" t="n" s="7">
        <v>4.5692993E7</v>
      </c>
      <c r="B164" t="s" s="8">
        <v>51</v>
      </c>
      <c r="C164" t="n" s="8">
        <f>IF(false,"120921370", "120921370")</f>
      </c>
      <c r="D164" t="s" s="8">
        <v>115</v>
      </c>
      <c r="E164" t="n" s="8">
        <v>1.0</v>
      </c>
      <c r="F164" t="n" s="8">
        <v>1403.0</v>
      </c>
      <c r="G164" t="s" s="8">
        <v>53</v>
      </c>
      <c r="H164" t="s" s="8">
        <v>50</v>
      </c>
      <c r="I164" t="s" s="8">
        <v>291</v>
      </c>
    </row>
    <row r="165" ht="16.0" customHeight="true">
      <c r="A165" t="n" s="7">
        <v>4.5845165E7</v>
      </c>
      <c r="B165" t="s" s="8">
        <v>54</v>
      </c>
      <c r="C165" t="n" s="8">
        <f>IF(false,"005-1250", "005-1250")</f>
      </c>
      <c r="D165" t="s" s="8">
        <v>95</v>
      </c>
      <c r="E165" t="n" s="8">
        <v>1.0</v>
      </c>
      <c r="F165" t="n" s="8">
        <v>1264.0</v>
      </c>
      <c r="G165" t="s" s="8">
        <v>53</v>
      </c>
      <c r="H165" t="s" s="8">
        <v>50</v>
      </c>
      <c r="I165" t="s" s="8">
        <v>292</v>
      </c>
    </row>
    <row r="166" ht="16.0" customHeight="true">
      <c r="A166" t="n" s="7">
        <v>4.5743806E7</v>
      </c>
      <c r="B166" t="s" s="8">
        <v>56</v>
      </c>
      <c r="C166" t="n" s="8">
        <f>IF(false,"120906022", "120906022")</f>
      </c>
      <c r="D166" t="s" s="8">
        <v>293</v>
      </c>
      <c r="E166" t="n" s="8">
        <v>1.0</v>
      </c>
      <c r="F166" t="n" s="8">
        <v>989.0</v>
      </c>
      <c r="G166" t="s" s="8">
        <v>53</v>
      </c>
      <c r="H166" t="s" s="8">
        <v>50</v>
      </c>
      <c r="I166" t="s" s="8">
        <v>294</v>
      </c>
    </row>
    <row r="167" ht="16.0" customHeight="true">
      <c r="A167" t="n" s="7">
        <v>4.5837397E7</v>
      </c>
      <c r="B167" t="s" s="8">
        <v>54</v>
      </c>
      <c r="C167" t="n" s="8">
        <f>IF(false,"120922895", "120922895")</f>
      </c>
      <c r="D167" t="s" s="8">
        <v>295</v>
      </c>
      <c r="E167" t="n" s="8">
        <v>2.0</v>
      </c>
      <c r="F167" t="n" s="8">
        <v>2961.0</v>
      </c>
      <c r="G167" t="s" s="8">
        <v>53</v>
      </c>
      <c r="H167" t="s" s="8">
        <v>50</v>
      </c>
      <c r="I167" t="s" s="8">
        <v>296</v>
      </c>
    </row>
    <row r="168" ht="16.0" customHeight="true">
      <c r="A168" t="n" s="7">
        <v>4.5910646E7</v>
      </c>
      <c r="B168" t="s" s="8">
        <v>54</v>
      </c>
      <c r="C168" t="n" s="8">
        <f>IF(false,"120921942", "120921942")</f>
      </c>
      <c r="D168" t="s" s="8">
        <v>297</v>
      </c>
      <c r="E168" t="n" s="8">
        <v>1.0</v>
      </c>
      <c r="F168" t="n" s="8">
        <v>1622.0</v>
      </c>
      <c r="G168" t="s" s="8">
        <v>53</v>
      </c>
      <c r="H168" t="s" s="8">
        <v>50</v>
      </c>
      <c r="I168" t="s" s="8">
        <v>298</v>
      </c>
    </row>
    <row r="169" ht="16.0" customHeight="true">
      <c r="A169" t="n" s="7">
        <v>4.5777527E7</v>
      </c>
      <c r="B169" t="s" s="8">
        <v>56</v>
      </c>
      <c r="C169" t="n" s="8">
        <f>IF(false,"120922390", "120922390")</f>
      </c>
      <c r="D169" t="s" s="8">
        <v>177</v>
      </c>
      <c r="E169" t="n" s="8">
        <v>1.0</v>
      </c>
      <c r="F169" t="n" s="8">
        <v>159.0</v>
      </c>
      <c r="G169" t="s" s="8">
        <v>53</v>
      </c>
      <c r="H169" t="s" s="8">
        <v>50</v>
      </c>
      <c r="I169" t="s" s="8">
        <v>299</v>
      </c>
    </row>
    <row r="170" ht="16.0" customHeight="true">
      <c r="A170" t="n" s="7">
        <v>4.570695E7</v>
      </c>
      <c r="B170" t="s" s="8">
        <v>56</v>
      </c>
      <c r="C170" t="n" s="8">
        <f>IF(false,"002-101", "002-101")</f>
      </c>
      <c r="D170" t="s" s="8">
        <v>215</v>
      </c>
      <c r="E170" t="n" s="8">
        <v>1.0</v>
      </c>
      <c r="F170" t="n" s="8">
        <v>1022.0</v>
      </c>
      <c r="G170" t="s" s="8">
        <v>53</v>
      </c>
      <c r="H170" t="s" s="8">
        <v>50</v>
      </c>
      <c r="I170" t="s" s="8">
        <v>300</v>
      </c>
    </row>
    <row r="171" ht="16.0" customHeight="true">
      <c r="A171" t="n" s="7">
        <v>4.5838566E7</v>
      </c>
      <c r="B171" t="s" s="8">
        <v>54</v>
      </c>
      <c r="C171" t="n" s="8">
        <f>IF(false,"005-1519", "005-1519")</f>
      </c>
      <c r="D171" t="s" s="8">
        <v>122</v>
      </c>
      <c r="E171" t="n" s="8">
        <v>2.0</v>
      </c>
      <c r="F171" t="n" s="8">
        <v>1968.0</v>
      </c>
      <c r="G171" t="s" s="8">
        <v>53</v>
      </c>
      <c r="H171" t="s" s="8">
        <v>50</v>
      </c>
      <c r="I171" t="s" s="8">
        <v>301</v>
      </c>
    </row>
    <row r="172" ht="16.0" customHeight="true">
      <c r="A172" t="n" s="7">
        <v>4.5621747E7</v>
      </c>
      <c r="B172" t="s" s="8">
        <v>51</v>
      </c>
      <c r="C172" t="n" s="8">
        <f>IF(false,"002-101", "002-101")</f>
      </c>
      <c r="D172" t="s" s="8">
        <v>215</v>
      </c>
      <c r="E172" t="n" s="8">
        <v>1.0</v>
      </c>
      <c r="F172" t="n" s="8">
        <v>1.0</v>
      </c>
      <c r="G172" t="s" s="8">
        <v>53</v>
      </c>
      <c r="H172" t="s" s="8">
        <v>50</v>
      </c>
      <c r="I172" t="s" s="8">
        <v>302</v>
      </c>
    </row>
    <row r="173" ht="16.0" customHeight="true">
      <c r="A173" t="n" s="7">
        <v>4.5840834E7</v>
      </c>
      <c r="B173" t="s" s="8">
        <v>54</v>
      </c>
      <c r="C173" t="n" s="8">
        <f>IF(false,"003-319", "003-319")</f>
      </c>
      <c r="D173" t="s" s="8">
        <v>109</v>
      </c>
      <c r="E173" t="n" s="8">
        <v>1.0</v>
      </c>
      <c r="F173" t="n" s="8">
        <v>1036.0</v>
      </c>
      <c r="G173" t="s" s="8">
        <v>53</v>
      </c>
      <c r="H173" t="s" s="8">
        <v>50</v>
      </c>
      <c r="I173" t="s" s="8">
        <v>303</v>
      </c>
    </row>
    <row r="174" ht="16.0" customHeight="true">
      <c r="A174" t="n" s="7">
        <v>4.5840834E7</v>
      </c>
      <c r="B174" t="s" s="8">
        <v>54</v>
      </c>
      <c r="C174" t="n" s="8">
        <f>IF(false,"120921439", "120921439")</f>
      </c>
      <c r="D174" t="s" s="8">
        <v>79</v>
      </c>
      <c r="E174" t="n" s="8">
        <v>1.0</v>
      </c>
      <c r="F174" t="n" s="8">
        <v>479.0</v>
      </c>
      <c r="G174" t="s" s="8">
        <v>53</v>
      </c>
      <c r="H174" t="s" s="8">
        <v>50</v>
      </c>
      <c r="I174" t="s" s="8">
        <v>303</v>
      </c>
    </row>
    <row r="175" ht="16.0" customHeight="true">
      <c r="A175" t="n" s="7">
        <v>4.5820137E7</v>
      </c>
      <c r="B175" t="s" s="8">
        <v>54</v>
      </c>
      <c r="C175" t="n" s="8">
        <f>IF(false,"006-580", "006-580")</f>
      </c>
      <c r="D175" t="s" s="8">
        <v>304</v>
      </c>
      <c r="E175" t="n" s="8">
        <v>1.0</v>
      </c>
      <c r="F175" t="n" s="8">
        <v>385.0</v>
      </c>
      <c r="G175" t="s" s="8">
        <v>53</v>
      </c>
      <c r="H175" t="s" s="8">
        <v>50</v>
      </c>
      <c r="I175" t="s" s="8">
        <v>305</v>
      </c>
    </row>
    <row r="176" ht="16.0" customHeight="true">
      <c r="A176" t="n" s="7">
        <v>4.5805655E7</v>
      </c>
      <c r="B176" t="s" s="8">
        <v>56</v>
      </c>
      <c r="C176" t="n" s="8">
        <f>IF(false,"002-101", "002-101")</f>
      </c>
      <c r="D176" t="s" s="8">
        <v>215</v>
      </c>
      <c r="E176" t="n" s="8">
        <v>2.0</v>
      </c>
      <c r="F176" t="n" s="8">
        <v>1938.0</v>
      </c>
      <c r="G176" t="s" s="8">
        <v>53</v>
      </c>
      <c r="H176" t="s" s="8">
        <v>50</v>
      </c>
      <c r="I176" t="s" s="8">
        <v>306</v>
      </c>
    </row>
    <row r="177" ht="16.0" customHeight="true">
      <c r="A177" t="n" s="7">
        <v>4.5748886E7</v>
      </c>
      <c r="B177" t="s" s="8">
        <v>56</v>
      </c>
      <c r="C177" t="n" s="8">
        <f>IF(false,"120922351", "120922351")</f>
      </c>
      <c r="D177" t="s" s="8">
        <v>307</v>
      </c>
      <c r="E177" t="n" s="8">
        <v>2.0</v>
      </c>
      <c r="F177" t="n" s="8">
        <v>1342.0</v>
      </c>
      <c r="G177" t="s" s="8">
        <v>53</v>
      </c>
      <c r="H177" t="s" s="8">
        <v>50</v>
      </c>
      <c r="I177" t="s" s="8">
        <v>308</v>
      </c>
    </row>
    <row r="178" ht="16.0" customHeight="true"/>
    <row r="179" ht="16.0" customHeight="true">
      <c r="A179" t="s" s="1">
        <v>37</v>
      </c>
      <c r="B179" s="1"/>
      <c r="C179" s="1"/>
      <c r="D179" s="1"/>
      <c r="E179" s="1"/>
      <c r="F179" t="n" s="8">
        <v>226913.0</v>
      </c>
      <c r="G179" s="2"/>
    </row>
    <row r="180" ht="16.0" customHeight="true"/>
    <row r="181" ht="16.0" customHeight="true">
      <c r="A181" t="s" s="1">
        <v>36</v>
      </c>
    </row>
    <row r="182" ht="34.0" customHeight="true">
      <c r="A182" t="s" s="9">
        <v>38</v>
      </c>
      <c r="B182" t="s" s="9">
        <v>0</v>
      </c>
      <c r="C182" t="s" s="9">
        <v>43</v>
      </c>
      <c r="D182" t="s" s="9">
        <v>1</v>
      </c>
      <c r="E182" t="s" s="9">
        <v>2</v>
      </c>
      <c r="F182" t="s" s="9">
        <v>39</v>
      </c>
      <c r="G182" t="s" s="9">
        <v>5</v>
      </c>
      <c r="H182" t="s" s="9">
        <v>3</v>
      </c>
      <c r="I182" t="s" s="9">
        <v>4</v>
      </c>
    </row>
    <row r="183" ht="16.0" customHeight="true">
      <c r="A183" t="n" s="8">
        <v>4.5595433E7</v>
      </c>
      <c r="B183" t="s" s="8">
        <v>51</v>
      </c>
      <c r="C183" t="n" s="8">
        <f>IF(false,"003-319", "003-319")</f>
      </c>
      <c r="D183" t="s" s="8">
        <v>109</v>
      </c>
      <c r="E183" t="n" s="8">
        <v>1.0</v>
      </c>
      <c r="F183" t="n" s="8">
        <v>-1173.0</v>
      </c>
      <c r="G183" t="s" s="8">
        <v>309</v>
      </c>
      <c r="H183" t="s" s="8">
        <v>54</v>
      </c>
      <c r="I183" t="s" s="8">
        <v>310</v>
      </c>
    </row>
    <row r="184" ht="16.0" customHeight="true"/>
    <row r="185" ht="16.0" customHeight="true">
      <c r="A185" t="s" s="1">
        <v>37</v>
      </c>
      <c r="F185" t="n" s="8">
        <v>-1173.0</v>
      </c>
      <c r="G185" s="2"/>
      <c r="H185" s="0"/>
      <c r="I185" s="0"/>
    </row>
    <row r="186" ht="16.0" customHeight="true">
      <c r="A186" s="1"/>
      <c r="B186" s="1"/>
      <c r="C186" s="1"/>
      <c r="D186" s="1"/>
      <c r="E186" s="1"/>
      <c r="F186" s="1"/>
      <c r="G186" s="1"/>
      <c r="H186" s="1"/>
      <c r="I186" s="1"/>
    </row>
    <row r="187" ht="16.0" customHeight="true">
      <c r="A187" t="s" s="1">
        <v>40</v>
      </c>
    </row>
    <row r="188" ht="34.0" customHeight="true">
      <c r="A188" t="s" s="9">
        <v>47</v>
      </c>
      <c r="B188" t="s" s="9">
        <v>48</v>
      </c>
      <c r="C188" s="9"/>
      <c r="D188" s="9"/>
      <c r="E188" s="9"/>
      <c r="F188" t="s" s="9">
        <v>39</v>
      </c>
      <c r="G188" t="s" s="9">
        <v>5</v>
      </c>
      <c r="H188" t="s" s="9">
        <v>3</v>
      </c>
      <c r="I188" t="s" s="9">
        <v>4</v>
      </c>
    </row>
    <row r="189" ht="16.0" customHeight="true"/>
    <row r="190" ht="16.0" customHeight="true">
      <c r="A190" t="s" s="1">
        <v>37</v>
      </c>
      <c r="F190" t="n" s="8">
        <v>0.0</v>
      </c>
      <c r="G190" s="2"/>
      <c r="H190" s="0"/>
      <c r="I190" s="0"/>
    </row>
    <row r="191" ht="16.0" customHeight="true">
      <c r="A191" s="1"/>
      <c r="B191" s="1"/>
      <c r="C191" s="1"/>
      <c r="D191" s="1"/>
      <c r="E191" s="1"/>
      <c r="F191" s="1"/>
      <c r="G191" s="1"/>
      <c r="H191" s="1"/>
      <c r="I19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