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>
    <mc:Choice Requires="x15">
      <x15ac:absPath xmlns:x15ac="http://schemas.microsoft.com/office/spreadsheetml/2010/11/ac" url="/Users/don-dron/arc/arcadia/market/mbi/mbi/report-generator/src/main/resources/netting/"/>
    </mc:Choice>
  </mc:AlternateContent>
  <xr:revisionPtr revIDLastSave="0" documentId="13_ncr:1_{9CEDBCEF-C0B0-B647-B3B4-482DD0A79DAD}" xr6:coauthVersionLast="46" xr6:coauthVersionMax="46" xr10:uidLastSave="{00000000-0000-0000-0000-000000000000}"/>
  <bookViews>
    <workbookView xWindow="0" yWindow="460" windowWidth="28800" windowHeight="14180" xr2:uid="{00000000-000D-0000-FFFF-FFFF00000000}"/>
  </bookViews>
  <sheets>
    <sheet name="Отчет по одному ПП" sheetId="2" r:id="rId1"/>
  </sheets>
  <calcPr calcId="152511" calcOnSave="0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 Illarionov</author>
  </authors>
  <commentList/>
</comments>
</file>

<file path=xl/sharedStrings.xml><?xml version="1.0" encoding="utf-8"?>
<sst xmlns="http://schemas.openxmlformats.org/spreadsheetml/2006/main" count="1928" uniqueCount="341">
  <si>
    <t>Дата оформления</t>
  </si>
  <si>
    <t>Название товара</t>
  </si>
  <si>
    <t>Количество</t>
  </si>
  <si>
    <t>Дата транзакции</t>
  </si>
  <si>
    <t>ID транзакции</t>
  </si>
  <si>
    <t>Источник транзакции</t>
  </si>
  <si>
    <t>${header.date}</t>
  </si>
  <si>
    <t>${header.bankOrderId}</t>
  </si>
  <si>
    <t>${header.sum}</t>
  </si>
  <si>
    <t>${payment.orderId}</t>
  </si>
  <si>
    <t>${payment.creationDate}</t>
  </si>
  <si>
    <t>${payment.offerName}</t>
  </si>
  <si>
    <t>${payment.itemCount}</t>
  </si>
  <si>
    <t>${payment.itemSum}</t>
  </si>
  <si>
    <t>${payment.paymentType}</t>
  </si>
  <si>
    <t>${payment.trantime}</t>
  </si>
  <si>
    <t>${payment.trustId}</t>
  </si>
  <si>
    <t>${header.paymentSum}</t>
  </si>
  <si>
    <t>${refund.orderId}</t>
  </si>
  <si>
    <t>${refund.creationDate}</t>
  </si>
  <si>
    <t>${refund.offerName}</t>
  </si>
  <si>
    <t>${refund.itemCount}</t>
  </si>
  <si>
    <t>${refund.itemSum}</t>
  </si>
  <si>
    <t>${refund.paymentType}</t>
  </si>
  <si>
    <t>${refund.trantime}</t>
  </si>
  <si>
    <t>${refund.trustId}</t>
  </si>
  <si>
    <t>${header.refundSum}</t>
  </si>
  <si>
    <t>${commission.itemSum}</t>
  </si>
  <si>
    <t>${commission.paymentType}</t>
  </si>
  <si>
    <t>${commission.trantime}</t>
  </si>
  <si>
    <t>${commission.trustId}</t>
  </si>
  <si>
    <t>${header.commissionSum}</t>
  </si>
  <si>
    <t>Дата платёжного поручения</t>
  </si>
  <si>
    <t>Номер платёжного поручения</t>
  </si>
  <si>
    <t>Сумма платёжного поручения</t>
  </si>
  <si>
    <t>Начисления</t>
  </si>
  <si>
    <t>Возвраты и компенсации покупателям</t>
  </si>
  <si>
    <t>Всего</t>
  </si>
  <si>
    <t>Номер заказа</t>
  </si>
  <si>
    <t>Сумма транзакции, руб.</t>
  </si>
  <si>
    <t>Удержания для оплаты услуг</t>
  </si>
  <si>
    <t>$[IF(${header.whiteMarket},"${payment.offerId}", "${payment.shopSku}")]</t>
  </si>
  <si>
    <t>$[IF(${header.whiteMarket},"${refund.offerId}", "${refund.shopSku}")]</t>
  </si>
  <si>
    <t>Ваш SKU</t>
  </si>
  <si>
    <t>${commission.orderId}</t>
  </si>
  <si>
    <t>${commission.creationDate}</t>
  </si>
  <si>
    <t>Отчет о платежном поручении</t>
  </si>
  <si>
    <t>Номер акта об оказанных услугах</t>
  </si>
  <si>
    <t>Дата акта об оказанных услугах</t>
  </si>
  <si>
    <t/>
  </si>
  <si>
    <t>19.07.2021</t>
  </si>
  <si>
    <t>13.07.2021</t>
  </si>
  <si>
    <t>Meine Liebe, гель для мытья овощей, фруктов, детской посуды и игрушек, 485 мл</t>
  </si>
  <si>
    <t>Платёж покупателя</t>
  </si>
  <si>
    <t>16.07.2021</t>
  </si>
  <si>
    <t>60edab58954f6b8d590878b4</t>
  </si>
  <si>
    <t>Merries подгузники L (9-14 кг), 64 шт.</t>
  </si>
  <si>
    <t>60ed9cc799d6ef79ab869c2b</t>
  </si>
  <si>
    <t>Satisfyer Стимулятор Pro Traveler, aubergine/rosegold</t>
  </si>
  <si>
    <t>60ed6522dbdc31f5715790b0</t>
  </si>
  <si>
    <t>Goo.N подгузники S (4-8 кг), 84 шт.</t>
  </si>
  <si>
    <t>60ed62758927caaa1de9b4b8</t>
  </si>
  <si>
    <t>Satisfyer Вакуумно-волновой стимулятор Love Breeze, розовый</t>
  </si>
  <si>
    <t>60ed54857153b314cb89458f</t>
  </si>
  <si>
    <t>27.06.2021</t>
  </si>
  <si>
    <t>Biore увлажняющая сыворотка для умывания и снятия макияжа, 210 мл</t>
  </si>
  <si>
    <t>60f1180c7153b32f386cb8c3</t>
  </si>
  <si>
    <t>Satisfyer Вибромассажер из силикона с вакуумно-волновой клиторальной стимуляцией Pro G-Spot Rabbit 22 см, белый</t>
  </si>
  <si>
    <t>60ed4b36954f6b5a29087836</t>
  </si>
  <si>
    <t>Goo.N трусики Ultra XXL (13-25 кг) 36 шт.</t>
  </si>
  <si>
    <t>60ed44c6f4c0cb073c10f79f</t>
  </si>
  <si>
    <t>Palmbaby трусики Традиционные L (9-14 кг), 44 шт.</t>
  </si>
  <si>
    <t>60ed2a645a3951271c2d847e</t>
  </si>
  <si>
    <t>Satisfyer Вибратор из силикона Sexy Secret Panty 8.2 см, красный</t>
  </si>
  <si>
    <t>60ecceefb9f8edcbb6850833</t>
  </si>
  <si>
    <t>15.07.2021</t>
  </si>
  <si>
    <t>Joonies трусики Premium Soft M (6-11 кг), 56 шт.</t>
  </si>
  <si>
    <t>60f041cc2af6cd4d2e1f7511</t>
  </si>
  <si>
    <t>14.07.2021</t>
  </si>
  <si>
    <t>60ef10f6f78dba116395b7c8</t>
  </si>
  <si>
    <t>Merries подгузники XL (12-20 кг), 44 шт.</t>
  </si>
  <si>
    <t>60eef029bed21e2d7b05d6db</t>
  </si>
  <si>
    <t>12.07.2021</t>
  </si>
  <si>
    <t>Гейнер Optimum Nutrition Serious Mass (2.72 кг) шоколад</t>
  </si>
  <si>
    <t>60ebf7e17153b357d48944a8</t>
  </si>
  <si>
    <t>Гейнер Optimum Nutrition Serious Mass (5.44 кг) шоколад</t>
  </si>
  <si>
    <t>60ebfe48954f6b2eaf087810</t>
  </si>
  <si>
    <t>60eb74690fe99550f59a7cb2</t>
  </si>
  <si>
    <t>11.07.2021</t>
  </si>
  <si>
    <t>Смесь БИБИКОЛЬ Нэнни 1 с пребиотиками, с 0 до 6 месяцев, 400 г</t>
  </si>
  <si>
    <t>60f14aec32da83505027c403</t>
  </si>
  <si>
    <t>Набор Esthetic House CP-1 Intense nourishing v2.0, шампунь, 500 мл и кондиционер, 500 мл</t>
  </si>
  <si>
    <t>60ec0e86c5311b6eef467465</t>
  </si>
  <si>
    <t>07.07.2021</t>
  </si>
  <si>
    <t>Jigott Collagen Healing Cream Ночной омолаживающий лечебный крем для лица с коллагеном, 100 г</t>
  </si>
  <si>
    <t>60f15d7f954f6b303440f5c6</t>
  </si>
  <si>
    <t>YokoSun трусики XL (12-20 кг), 38 шт.</t>
  </si>
  <si>
    <t>60f165127153b3a8a16cb89f</t>
  </si>
  <si>
    <t>Смесь Kabrita 3 GOLD для комфортного пищеварения, старше 12 месяцев, 800 г</t>
  </si>
  <si>
    <t>60f16bed32da83912f27c4b3</t>
  </si>
  <si>
    <t>05.07.2021</t>
  </si>
  <si>
    <t>Esthetic House кондиционер для волос CP-1 Bright Complex Intense Nourishing Professional с протеинами, 100 мл</t>
  </si>
  <si>
    <t>60f16c9c04e943809ac938a3</t>
  </si>
  <si>
    <t>10.07.2021</t>
  </si>
  <si>
    <t>Протеин QNT Prime Whey 2000гр, банан</t>
  </si>
  <si>
    <t>60f16e3ddbdc318c7bf952ca</t>
  </si>
  <si>
    <t>Joonies подгузники Premium Soft S (4-8 кг) 64 шт.</t>
  </si>
  <si>
    <t>60f1777773990129f1acce13</t>
  </si>
  <si>
    <t>60f17839b9f8ed68a1b5ae36</t>
  </si>
  <si>
    <t>60f17c9504e9436616c93733</t>
  </si>
  <si>
    <t>Стиральный порошок Lion Shoushu Blue Dia, 0.9 кг</t>
  </si>
  <si>
    <t>60f1782e03c3782f792954ad</t>
  </si>
  <si>
    <t>Manuoki подгузники UltraThin M (6-11 кг) 56 шт.</t>
  </si>
  <si>
    <t>60f181b2dbdc312331f951ec</t>
  </si>
  <si>
    <t>Goo.N трусики Ultra M (7-12 кг) 74 шт.</t>
  </si>
  <si>
    <t>60f18301fbacea1d8350d253</t>
  </si>
  <si>
    <t>60f18f6499d6ef2fe6844ebb</t>
  </si>
  <si>
    <t>60f19889dbdc31325af950f9</t>
  </si>
  <si>
    <t>Vivienne Sabo Тушь для ресниц Cabaret Premiere, 02 синий</t>
  </si>
  <si>
    <t>60f199026a864337fddcca35</t>
  </si>
  <si>
    <t>60ede3357399011642c90163</t>
  </si>
  <si>
    <t>MEDI-PEEL Укрепляющий массажер для лица и тела лимфодреннажного и лифтинг действия Line Stone</t>
  </si>
  <si>
    <t>60ede516dbdc3180fe5791f0</t>
  </si>
  <si>
    <t>Протеин Optimum Nutrition 100% Whey Gold Standard (2100-2353 г) молочный шоколад</t>
  </si>
  <si>
    <t>60edfbaf99d6ef7564b89e1d</t>
  </si>
  <si>
    <t>Протеин Optimum Nutrition 100% Whey Gold Standard (819-943 г) шоколадно-арахисовая паста</t>
  </si>
  <si>
    <t>60f1a1cf94d527b6499c0e0a</t>
  </si>
  <si>
    <t>60f1a697b9f8eddb71a73ce6</t>
  </si>
  <si>
    <t>09.07.2021</t>
  </si>
  <si>
    <t>Joonies трусики Premium Soft XL (12-17 кг), 38 шт.</t>
  </si>
  <si>
    <t>60f1b26c6a8643227fdcc973</t>
  </si>
  <si>
    <t>60f1b9a0bed21e166b494547</t>
  </si>
  <si>
    <t>YokoSun подгузники Premium L (9-13 кг) 54 шт.</t>
  </si>
  <si>
    <t>60f1bb6832da830f224e05f9</t>
  </si>
  <si>
    <t>60ec7aba0fe99539ed9a7cc9</t>
  </si>
  <si>
    <t>Гель для стирки Kao Attack Bio EX, 0.77 кг, дой-пак</t>
  </si>
  <si>
    <t>60f1c330c3080f203169f286</t>
  </si>
  <si>
    <t>Минерально-витаминный комплекс Optimum Nutrition Opti-Men (240 таблеток)</t>
  </si>
  <si>
    <t>60f1c4b6b9f8ed2e43a73ca4</t>
  </si>
  <si>
    <t>60f1c5455a395108f6324d58</t>
  </si>
  <si>
    <t>Компенсации за потерянные отправления</t>
  </si>
  <si>
    <t>8f043e959cb17843d8c7f780e1072a24</t>
  </si>
  <si>
    <t>60f1cbb903c378722aa41cc9</t>
  </si>
  <si>
    <t>Goo.N подгузники Ultra L (9-14 кг), 68 шт.</t>
  </si>
  <si>
    <t>60f1d07cfbacea51d9453382</t>
  </si>
  <si>
    <t>Palmbaby трусики Ультратонкие XL (12+ кг), 40 шт.</t>
  </si>
  <si>
    <t>60f1d097dff13b1a59c92000</t>
  </si>
  <si>
    <t>Ёkitto трусики XXL (15+ кг) 34 шт.</t>
  </si>
  <si>
    <t>60f1d19b2af6cd6a10d49a0c</t>
  </si>
  <si>
    <t>60f1d1f1792ab128a1fcf365</t>
  </si>
  <si>
    <t>60f1d1f6954f6b6a42a0a899</t>
  </si>
  <si>
    <t>Набор Esthetic House CP-1 Intense nourishing v2.0 mini</t>
  </si>
  <si>
    <t>60f1d227954f6bcd30a0a6ca</t>
  </si>
  <si>
    <t>Meine Liebe, кондиционер для детского белья, 500 мл</t>
  </si>
  <si>
    <t>60f1def7b9f8ed8166a73bce</t>
  </si>
  <si>
    <t>Ёkitto трусики М (5-10 кг) 52 шт.</t>
  </si>
  <si>
    <t>17.07.2021</t>
  </si>
  <si>
    <t>60f0a87a04e9434419c93814</t>
  </si>
  <si>
    <t>60f086b08927ca38a979a31d</t>
  </si>
  <si>
    <t>Manuoki трусики XXL (15+ кг), 36 шт.</t>
  </si>
  <si>
    <t>60ed9c3e03c3789ed73672d8</t>
  </si>
  <si>
    <t>Goo.N трусики XL (12-20 кг) 38 шт.</t>
  </si>
  <si>
    <t>60f1273283b1f237ba26f2bc</t>
  </si>
  <si>
    <t>60f039987153b351f81cabda</t>
  </si>
  <si>
    <t>60edf6b77399013898c901b3</t>
  </si>
  <si>
    <t>Satisfyer Стимулятор Love Triangle, черный</t>
  </si>
  <si>
    <t>60f07d98792ab124f1ab7595</t>
  </si>
  <si>
    <t>60f09bba954f6b57eb40f667</t>
  </si>
  <si>
    <t>Esthetic House шампунь для волос протеиновый CP-1 Bright Complex Intense Nourishing, 500 мл</t>
  </si>
  <si>
    <t>60effe602fe09821cc3ec5a2</t>
  </si>
  <si>
    <t>Vivienne Sabo Тушь для ресниц Cabaret Premiere, 04 фиолетовый</t>
  </si>
  <si>
    <t>60f0794f954f6b668840f514</t>
  </si>
  <si>
    <t>60eff4b0b9f8edb4c2bcaf50</t>
  </si>
  <si>
    <t>Life-do Влажные салфетки с антибактериальным эффектом для уборки в туалете 30 шт</t>
  </si>
  <si>
    <t>60f080d4b9f8ed48beb5ae82</t>
  </si>
  <si>
    <t>Funs Порошок стиральный "2 в 1", концентрированный, с кондиционирующим эффектом, 900 г</t>
  </si>
  <si>
    <t>60eef0fd20d51d71e37f9a42</t>
  </si>
  <si>
    <t>Joonies трусики Standart M (6-11 кг), 52 шт., ламы</t>
  </si>
  <si>
    <t>60f155892fe098743fcc8c0b</t>
  </si>
  <si>
    <t>60eecfac5a3951784d2d84f0</t>
  </si>
  <si>
    <t>Laurier ночные тонкие гигиенические прокладки с крылышками 30 см, 6 капель, 10 шт</t>
  </si>
  <si>
    <t>60efbcfd863e4e646535da98</t>
  </si>
  <si>
    <t>60eea6a9fbacea7458f055f2</t>
  </si>
  <si>
    <t>Satisfyer Стимулятор Pro 2 Vibration, rose gold</t>
  </si>
  <si>
    <t>60ee088c99d6ef1d11b89e24</t>
  </si>
  <si>
    <t>04.07.2021</t>
  </si>
  <si>
    <t>60f26e753b31763a4ecce0c2</t>
  </si>
  <si>
    <t>60edd1114f5c6e4634438c92</t>
  </si>
  <si>
    <t>Sayuri Ежедневные гигиенические прокладки Premium Cotton, 15 см, 34 шт</t>
  </si>
  <si>
    <t>60f2766004e943f46cd9b6c4</t>
  </si>
  <si>
    <t>Sayuri Гигиенические прокладки ультратонкие, с крылышками, 3 капли Premium Cotton, 24 см, 10 шт</t>
  </si>
  <si>
    <t>Sayuri Ночные гигиенические прокладки с крылышками и дополнительными бортиками, 5 капель Premium Cotton, 32 см, 7 шт</t>
  </si>
  <si>
    <t>60ed8dd13620c253310e622e</t>
  </si>
  <si>
    <t>Missha Pure Source Pocket Pack Green Tea Ночная маска с экстрактом зелёного чая, 10 мл</t>
  </si>
  <si>
    <t>60ed7d7f8927ca0961e9b44d</t>
  </si>
  <si>
    <t>Гейнер Optimum Nutrition Serious Mass (5.44 кг) банан</t>
  </si>
  <si>
    <t>60f154926a86433931b68342</t>
  </si>
  <si>
    <t>Satisfyer Стимулятор 2 Next Gen, rose gold/white</t>
  </si>
  <si>
    <t>60f27eb7954f6b2f37a0a7bd</t>
  </si>
  <si>
    <t>60f28f4fc5311b4f615b5e02</t>
  </si>
  <si>
    <t>Стиральный порошок NS FaFa Japan Workers для рабочей одежды, 1.5 кг</t>
  </si>
  <si>
    <t>60ed4adcfbacea6d040a7994</t>
  </si>
  <si>
    <t>Lion Средство для выведения пятен Fight, 425 мл</t>
  </si>
  <si>
    <t>60ed5468f4c0cb1e8110f85b</t>
  </si>
  <si>
    <t>60eddd9c3620c2766f36d100</t>
  </si>
  <si>
    <t>60f03248954f6b0b485221a0</t>
  </si>
  <si>
    <t>08.07.2021</t>
  </si>
  <si>
    <t>60f2b8b14f5c6e4688242d79</t>
  </si>
  <si>
    <t>Vivienne Sabo Тушь для ресниц Cabaret Waterproof, black</t>
  </si>
  <si>
    <t>60f2d0e473990113c0ae9689</t>
  </si>
  <si>
    <t>Joonies трусики Premium Soft XL (12-17 кг), 152 шт.</t>
  </si>
  <si>
    <t>60f12954f78dba58d8440dfc</t>
  </si>
  <si>
    <t>Pigeon Щетка для бутылочек с губкой, зеленый</t>
  </si>
  <si>
    <t>60f2ee9a94d527cfc49c0d88</t>
  </si>
  <si>
    <t>60f2eead3b3176337fcce0b9</t>
  </si>
  <si>
    <t>60f2fc9a5a39510d04324b33</t>
  </si>
  <si>
    <t>60edbaf6792ab10ceb29a0d7</t>
  </si>
  <si>
    <t>60f306404f5c6e5c84242de7</t>
  </si>
  <si>
    <t>60f314698927ca0519ffd391</t>
  </si>
  <si>
    <t>60f314b03620c27875e03a3b</t>
  </si>
  <si>
    <t>Протеин Optimum Nutrition 100% Whey Gold Standard (819-943 г) нетральный</t>
  </si>
  <si>
    <t>60f316d72af6cd4586d499dd</t>
  </si>
  <si>
    <t>Meine Liebe, Карандаш-пятновыводитель кислородный универсальный</t>
  </si>
  <si>
    <t>60f322273620c25acde03a6a</t>
  </si>
  <si>
    <t>60f322badbdc310f36ca3029</t>
  </si>
  <si>
    <t>60f323482fe098656a9a8374</t>
  </si>
  <si>
    <t>60eddc63863e4e5a56f0f5ec</t>
  </si>
  <si>
    <t>60f324656a864344b0dcc974</t>
  </si>
  <si>
    <t>60f3250f7153b384fd8ed36a</t>
  </si>
  <si>
    <t>тонер Deoproce Hydro Pomergranate, 380 мл</t>
  </si>
  <si>
    <t>60f3300494d5274c769c0e5d</t>
  </si>
  <si>
    <t>60f33046f78dba6012b18651</t>
  </si>
  <si>
    <t>Протеин Optimum Nutrition 100% Whey Gold Standard (2100-2353 г) двойной шоколад</t>
  </si>
  <si>
    <t>60f2d16c20d51d4325187c83</t>
  </si>
  <si>
    <t>60edf8d6dff13b0cea2ef28e</t>
  </si>
  <si>
    <t>60edfa8732da8320e98349f6</t>
  </si>
  <si>
    <t>YokoSun трусики Premium XL (12-20 кг) 38 шт.</t>
  </si>
  <si>
    <t>18.07.2021</t>
  </si>
  <si>
    <t>60f27034f78dba143cb185de</t>
  </si>
  <si>
    <t>Goo.N трусики S (5-9 кг) 62 шт.</t>
  </si>
  <si>
    <t>60f1726d8927caecc879a2c2</t>
  </si>
  <si>
    <t>Протеин Optimum Nutrition 100% Whey Gold Standard (2100-2353 г) кофе</t>
  </si>
  <si>
    <t>60f286aa32da8378bc4e06b0</t>
  </si>
  <si>
    <t>60f1bcc8f78dba258bb1864e</t>
  </si>
  <si>
    <t>Burti kushel Baby, ополаскиватель для детского белья, 1.45 л</t>
  </si>
  <si>
    <t>60f2903220d51d14d3187be6</t>
  </si>
  <si>
    <t>Смесь Kabrita 2 GOLD для комфортного пищеварения, 6-12 месяцев, 800 г</t>
  </si>
  <si>
    <t>60f1decff4c0cb533078f862</t>
  </si>
  <si>
    <t>Протеин Optimum Nutrition 100% Whey Gold Standard (819-943 г) клубника-банан</t>
  </si>
  <si>
    <t>60f1791b954f6bd5eb40f5e9</t>
  </si>
  <si>
    <t>60f2e2032af6cd4371d498ff</t>
  </si>
  <si>
    <t>60f11170954f6b0e1e40f6d1</t>
  </si>
  <si>
    <t>Bourjois Тушь для ресниц Volume Glamour Effet Push Up Black Serum, 71 black serum</t>
  </si>
  <si>
    <t>60f1c0552af6cd4db7d49a2f</t>
  </si>
  <si>
    <t>Deoproce шампунь Argan Silky Moisture с аргановым маслом, 200 мл</t>
  </si>
  <si>
    <t>60f303562af6cd1241d499ab</t>
  </si>
  <si>
    <t>60f20e788927ca3523ffd22b</t>
  </si>
  <si>
    <t>Pigeon палочки ватные с липкой поверхностью 50 шт</t>
  </si>
  <si>
    <t>60f2f484863e4e3d2d95fa75</t>
  </si>
  <si>
    <t>60f2f836c5311b7d445b5efd</t>
  </si>
  <si>
    <t>60ef591efbacea473a0f2c76</t>
  </si>
  <si>
    <t>60f29f602fe09805de9a832e</t>
  </si>
  <si>
    <t>Жидкость для стирки NS FaFa Japan Workers для сильнозагрязненной одежды, 2 кг, дой-пак</t>
  </si>
  <si>
    <t>60eed2c0c5311b490e5b3e3a</t>
  </si>
  <si>
    <t>60f3a0590fe995358df23556</t>
  </si>
  <si>
    <t>60f2ebe95a3951c8a9324c73</t>
  </si>
  <si>
    <t>Гель для душа Biore Бодрящий цитрус, 480 мл</t>
  </si>
  <si>
    <t>60f1ab16c3080ff08769f2c2</t>
  </si>
  <si>
    <t>60f0409adff13b562675451c</t>
  </si>
  <si>
    <t>60f2a057c3080f531969f278</t>
  </si>
  <si>
    <t>60f0978bdff13b5454e805c1</t>
  </si>
  <si>
    <t>Протеин Optimum Nutrition 100% Whey Gold Standard (4545-4704 г) молочный шоколад</t>
  </si>
  <si>
    <t>60f27a8cf78dba174cb18595</t>
  </si>
  <si>
    <t>60f13cb399d6ef5f327ac6be</t>
  </si>
  <si>
    <t>60ee97f04f5c6e23a2438d2a</t>
  </si>
  <si>
    <t>Зубная паста Lion Xylident с фтором, 120 г</t>
  </si>
  <si>
    <t>60f3dfbd7399010f2a3ac87f</t>
  </si>
  <si>
    <t>YokoSun трусики M (6-10 кг), 58 шт.</t>
  </si>
  <si>
    <t>60eec85ec5311b449c5b3d4e</t>
  </si>
  <si>
    <t>60eed0264f5c6e13c6438d52</t>
  </si>
  <si>
    <t>Pigeon Бутылочка Перистальтик Плюс с широким горлом PP, 160 мл, с рождения, бесцветный</t>
  </si>
  <si>
    <t>60f41fd5fbacea435345330d</t>
  </si>
  <si>
    <t>Joonies трусики Premium Soft L (9-14 кг), 44 шт.</t>
  </si>
  <si>
    <t>60f42b2d04e9436ca8d9b6b3</t>
  </si>
  <si>
    <t>60f3becf792ab1732ffcf2b4</t>
  </si>
  <si>
    <t>60f434b004e9435d19d9b634</t>
  </si>
  <si>
    <t>Lactoflorene Холестерол Комплекс для снижения холестерина порошок пакетики 3,6 г х 20 шт</t>
  </si>
  <si>
    <t>60f43d7773990149ea3ac89c</t>
  </si>
  <si>
    <t>60eef82804e943d783937f4d</t>
  </si>
  <si>
    <t>TheFaceShop пенка для умывания Herb Day 365 Mung Beans Cleansing Foam, 170 мл</t>
  </si>
  <si>
    <t>60f4427b20d51d7347187c72</t>
  </si>
  <si>
    <t>Esthetic House шампунь для волос CP-1 Ginger Purifying, 500 мл</t>
  </si>
  <si>
    <t>60eeff23f9880177773e599d</t>
  </si>
  <si>
    <t>Deoproce гель Hyaluronic Cooling, SPF 50, 50 г, 1 шт</t>
  </si>
  <si>
    <t>60f4522a03c3788fb4a41ccf</t>
  </si>
  <si>
    <t>Goo.N трусики XXL (13-25 кг) 28 шт.</t>
  </si>
  <si>
    <t>60f45a1b863e4e67d995fa38</t>
  </si>
  <si>
    <t>60f3ee5b954f6bbc9aa0a6cd</t>
  </si>
  <si>
    <t>YokoSun трусики Premium M (6-10 кг) 56 шт.</t>
  </si>
  <si>
    <t>60f47513f4c0cb764478f8a7</t>
  </si>
  <si>
    <t>60f4783ec5311b1f9e5b5e79</t>
  </si>
  <si>
    <t>60f485c9f98801a92311184e</t>
  </si>
  <si>
    <t>60f27df094d527032c9c0ef5</t>
  </si>
  <si>
    <t>Щипцы для завивки ресниц Vivienne Sabo Salon-a-Maison Eyelashes Curler фиолетовый</t>
  </si>
  <si>
    <t>60f32e285a3951f923324cd6</t>
  </si>
  <si>
    <t>60f2afc704e94337ded9b6c8</t>
  </si>
  <si>
    <t>Креатин Optimum Nutrition Creatine 2500 Caps (100 шт) без вкуса</t>
  </si>
  <si>
    <t>60f3381d6a864332bbdcca16</t>
  </si>
  <si>
    <t>60f4306f4f5c6e60a9242de0</t>
  </si>
  <si>
    <t>60f3366fdff13b3b40c9207b</t>
  </si>
  <si>
    <t>60f32c44bed21e38eb49449b</t>
  </si>
  <si>
    <t>60f477a194d52797029c0ed0</t>
  </si>
  <si>
    <t>60f4153ff78dba794eb1860e</t>
  </si>
  <si>
    <t>60f4002d8927ca2db2ffd388</t>
  </si>
  <si>
    <t>Стиральный порошок Lion Top Platinum Clear, 0.9 кг</t>
  </si>
  <si>
    <t>60f2e18c9066f4381f6d34f0</t>
  </si>
  <si>
    <t>60f3289df9880146101118f7</t>
  </si>
  <si>
    <t>60f2b50bf9880136d011186b</t>
  </si>
  <si>
    <t>Esthetic House Гидрогелевые патчи для век с экстрактом красного вина Red Wine Hydrogel Eye Patch, 60 шт.</t>
  </si>
  <si>
    <t>60f2a5b32af6cd11c0d49a25</t>
  </si>
  <si>
    <t>Гейнер Optimum Nutrition Serious Mass (5.44 кг) клубника</t>
  </si>
  <si>
    <t>60f294033620c272f2e039b7</t>
  </si>
  <si>
    <t>60f45d98bed21e75054944fa</t>
  </si>
  <si>
    <t>60f22293863e4e18c295fa27</t>
  </si>
  <si>
    <t>60f1ed84c3080f942169f274</t>
  </si>
  <si>
    <t>YokoSun подгузники Premium M (5-10 кг) 62 шт.</t>
  </si>
  <si>
    <t>60f1a4f903c378b6d6a41d22</t>
  </si>
  <si>
    <t>Трубка газоотводная Windi для новорожденных, 10 шт.</t>
  </si>
  <si>
    <t>Возврат платежа покупателя</t>
  </si>
  <si>
    <t>60f18cd29066f43577ea5e25</t>
  </si>
  <si>
    <t>06.07.2021</t>
  </si>
  <si>
    <t>60f1ca2220d51d054e187bee</t>
  </si>
  <si>
    <t>60f26a7ebed21e22f84944d0</t>
  </si>
  <si>
    <t>60f2dfebb9f8eda2f2a73c2a</t>
  </si>
  <si>
    <t>Holika Holika Тени-подводка для век Neon Spanglitter 02 electric love</t>
  </si>
  <si>
    <t>60f2e02fdff13b7176c92077</t>
  </si>
  <si>
    <t>Pigeon Бутылочка Перистальтик Плюс с широким горлом PP, 240 мл, с 3 месяцев, бесцветный</t>
  </si>
  <si>
    <t>60f31099f78dba435bb1864b</t>
  </si>
  <si>
    <t>60f333535a39511489324b38</t>
  </si>
  <si>
    <t>60f460f303c3782068a41e6b</t>
  </si>
  <si>
    <t>60f4ebb22fe0986bd99a82c9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</si>
</sst>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  <charset val="204"/>
    </font>
    <font>
      <b/>
      <sz val="9"/>
      <color rgb="FF000000"/>
      <name val="Tahoma"/>
      <family val="2"/>
      <charset val="204"/>
    </font>
    <font>
      <b/>
      <sz val="18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DBEEF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quotePrefix="1" applyFont="1"/>
    <xf numFmtId="0" fontId="1" fillId="0" borderId="0" xfId="0" applyFont="1"/>
    <xf numFmtId="14" fontId="3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1" fontId="3" fillId="0" borderId="0" xfId="0" applyNumberFormat="1" applyFont="1" applyAlignment="1">
      <alignment vertical="top"/>
    </xf>
    <xf numFmtId="0" fontId="0" fillId="0" borderId="0" xfId="0" applyFont="1" applyFill="1" applyBorder="1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/>
    </xf>
    <xf numFmtId="2" fontId="3" fillId="0" borderId="0" xfId="0" applyNumberFormat="1" applyFont="1" applyAlignment="1">
      <alignment vertical="top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0"/>
  <sheetViews>
    <sheetView tabSelected="1" workbookViewId="0">
      <selection activeCell="B5" sqref="B5"/>
    </sheetView>
  </sheetViews>
  <sheetFormatPr baseColWidth="10" defaultColWidth="11" defaultRowHeight="16" x14ac:dyDescent="0.2"/>
  <cols>
    <col min="1" max="1" customWidth="true" width="29.33203125" collapsed="false"/>
    <col min="2" max="2" customWidth="true" width="22.1640625" collapsed="false"/>
    <col min="3" max="3" customWidth="true" width="16.5" collapsed="false"/>
    <col min="4" max="4" customWidth="true" width="19.0" collapsed="false"/>
    <col min="5" max="5" customWidth="true" width="18.1640625" collapsed="false"/>
    <col min="6" max="6" customWidth="true" width="22.1640625" collapsed="false"/>
    <col min="7" max="7" customWidth="true" width="23.1640625" collapsed="false"/>
    <col min="8" max="8" customWidth="true" width="20.83203125" collapsed="false"/>
    <col min="9" max="9" customWidth="true" width="24.0" collapsed="false"/>
  </cols>
  <sheetData>
    <row r="1" spans="1:9" s="3" customFormat="1" ht="24" x14ac:dyDescent="0.3">
      <c r="A1" s="11" t="s">
        <v>46</v>
      </c>
      <c r="B1" s="12"/>
      <c r="C1" s="12"/>
    </row>
    <row r="2" spans="1:9" s="3" customFormat="1" x14ac:dyDescent="0.2" ht="16.0" customHeight="true">
      <c r="A2" s="3" t="s">
        <v>32</v>
      </c>
      <c r="B2" s="4" t="s">
        <v>50</v>
      </c>
    </row>
    <row r="3" spans="1:9" s="3" customFormat="1" x14ac:dyDescent="0.2" ht="16.0" customHeight="true">
      <c r="A3" s="3" t="s">
        <v>33</v>
      </c>
      <c r="B3" s="5" t="n">
        <v>308024.0</v>
      </c>
    </row>
    <row r="4" spans="1:9" s="3" customFormat="1" x14ac:dyDescent="0.2" ht="16.0" customHeight="true">
      <c r="A4" s="3" t="s">
        <v>34</v>
      </c>
      <c r="B4" s="10" t="n">
        <v>316061.0</v>
      </c>
    </row>
    <row r="5" spans="1:9" x14ac:dyDescent="0.2" ht="16.0" customHeight="true">
      <c r="A5" s="3"/>
      <c r="B5" s="6"/>
      <c r="C5" s="3"/>
      <c r="D5" s="3"/>
      <c r="E5" s="3"/>
      <c r="F5" s="3"/>
      <c r="G5" s="3"/>
      <c r="H5" s="3"/>
      <c r="I5" s="3"/>
    </row>
    <row r="6" spans="1:9" ht="19.0" customHeight="true" x14ac:dyDescent="0.2">
      <c r="A6" s="3" t="s">
        <v>35</v>
      </c>
    </row>
    <row r="7" spans="1:9" s="8" customFormat="1" ht="34.0" x14ac:dyDescent="0.2" customHeight="true">
      <c r="A7" s="9" t="s">
        <v>38</v>
      </c>
      <c r="B7" s="9" t="s">
        <v>0</v>
      </c>
      <c r="C7" s="9" t="s">
        <v>43</v>
      </c>
      <c r="D7" s="9" t="s">
        <v>1</v>
      </c>
      <c r="E7" s="9" t="s">
        <v>2</v>
      </c>
      <c r="F7" s="9" t="s">
        <v>39</v>
      </c>
      <c r="G7" s="9" t="s">
        <v>5</v>
      </c>
      <c r="H7" s="9" t="s">
        <v>3</v>
      </c>
      <c r="I7" s="9" t="s">
        <v>4</v>
      </c>
    </row>
    <row r="8" spans="1:9" x14ac:dyDescent="0.2" ht="16.0" customHeight="true">
      <c r="A8" s="7" t="n">
        <v>5.4616083E7</v>
      </c>
      <c r="B8" s="8" t="s">
        <v>51</v>
      </c>
      <c r="C8" s="8" t="n">
        <f>IF(false,"003-276", "003-276")</f>
      </c>
      <c r="D8" s="8" t="s">
        <v>52</v>
      </c>
      <c r="E8" s="8" t="n">
        <v>1.0</v>
      </c>
      <c r="F8" s="8" t="n">
        <v>316.0</v>
      </c>
      <c r="G8" s="8" t="s">
        <v>53</v>
      </c>
      <c r="H8" s="8" t="s">
        <v>54</v>
      </c>
      <c r="I8" s="8" t="s">
        <v>55</v>
      </c>
    </row>
    <row r="9" ht="16.0" customHeight="true">
      <c r="A9" t="n" s="7">
        <v>5.4607634E7</v>
      </c>
      <c r="B9" t="s" s="8">
        <v>51</v>
      </c>
      <c r="C9" t="n" s="8">
        <f>IF(false,"005-1250", "005-1250")</f>
      </c>
      <c r="D9" t="s" s="8">
        <v>56</v>
      </c>
      <c r="E9" t="n" s="8">
        <v>2.0</v>
      </c>
      <c r="F9" t="n" s="8">
        <v>2698.0</v>
      </c>
      <c r="G9" t="s" s="8">
        <v>53</v>
      </c>
      <c r="H9" t="s" s="8">
        <v>54</v>
      </c>
      <c r="I9" t="s" s="8">
        <v>57</v>
      </c>
    </row>
    <row r="10" spans="1:9" x14ac:dyDescent="0.2" ht="16.0" customHeight="true">
      <c r="A10" s="7" t="n">
        <v>5.4545305E7</v>
      </c>
      <c r="B10" s="8" t="s">
        <v>51</v>
      </c>
      <c r="C10" s="8" t="n">
        <f>IF(false,"120922950", "120922950")</f>
      </c>
      <c r="D10" s="8" t="s">
        <v>58</v>
      </c>
      <c r="E10" s="8" t="n">
        <v>1.0</v>
      </c>
      <c r="F10" s="8" t="n">
        <v>1614.0</v>
      </c>
      <c r="G10" s="8" t="s">
        <v>53</v>
      </c>
      <c r="H10" t="s" s="8">
        <v>54</v>
      </c>
      <c r="I10" t="s" s="8">
        <v>59</v>
      </c>
    </row>
    <row r="11" ht="16.0" customHeight="true">
      <c r="A11" t="n" s="7">
        <v>5.4543399E7</v>
      </c>
      <c r="B11" t="s" s="8">
        <v>51</v>
      </c>
      <c r="C11" t="n" s="8">
        <f>IF(false,"002-101", "002-101")</f>
      </c>
      <c r="D11" t="s" s="8">
        <v>60</v>
      </c>
      <c r="E11" t="n" s="8">
        <v>1.0</v>
      </c>
      <c r="F11" t="n" s="8">
        <v>1359.0</v>
      </c>
      <c r="G11" t="s" s="8">
        <v>53</v>
      </c>
      <c r="H11" t="s" s="8">
        <v>54</v>
      </c>
      <c r="I11" t="s" s="8">
        <v>61</v>
      </c>
    </row>
    <row r="12" spans="1:9" x14ac:dyDescent="0.2" ht="16.0" customHeight="true">
      <c r="A12" s="7" t="n">
        <v>5.4519143E7</v>
      </c>
      <c r="B12" t="s" s="8">
        <v>51</v>
      </c>
      <c r="C12" t="n" s="8">
        <f>IF(false,"120922952", "120922952")</f>
      </c>
      <c r="D12" t="s" s="8">
        <v>62</v>
      </c>
      <c r="E12" t="n" s="8">
        <v>1.0</v>
      </c>
      <c r="F12" t="n" s="8">
        <v>1262.0</v>
      </c>
      <c r="G12" t="s" s="8">
        <v>53</v>
      </c>
      <c r="H12" t="s" s="8">
        <v>54</v>
      </c>
      <c r="I12" t="s" s="8">
        <v>63</v>
      </c>
    </row>
    <row r="13" spans="1:9" s="8" customFormat="1" ht="16.0" x14ac:dyDescent="0.2" customHeight="true">
      <c r="A13" s="7" t="n">
        <v>5.2462496E7</v>
      </c>
      <c r="B13" s="8" t="s">
        <v>64</v>
      </c>
      <c r="C13" s="8" t="n">
        <f>IF(false,"120921818", "120921818")</f>
      </c>
      <c r="D13" s="8" t="s">
        <v>65</v>
      </c>
      <c r="E13" s="8" t="n">
        <v>1.0</v>
      </c>
      <c r="F13" s="8" t="n">
        <v>587.0</v>
      </c>
      <c r="G13" s="8" t="s">
        <v>53</v>
      </c>
      <c r="H13" s="8" t="s">
        <v>54</v>
      </c>
      <c r="I13" s="8" t="s">
        <v>66</v>
      </c>
    </row>
    <row r="14" spans="1:9" x14ac:dyDescent="0.2" ht="16.0" customHeight="true">
      <c r="A14" s="7" t="n">
        <v>5.4505341E7</v>
      </c>
      <c r="B14" s="8" t="s">
        <v>51</v>
      </c>
      <c r="C14" s="8" t="n">
        <f>IF(false,"120922460", "120922460")</f>
      </c>
      <c r="D14" s="8" t="s">
        <v>67</v>
      </c>
      <c r="E14" s="8" t="n">
        <v>1.0</v>
      </c>
      <c r="F14" s="8" t="n">
        <v>2241.0</v>
      </c>
      <c r="G14" s="8" t="s">
        <v>53</v>
      </c>
      <c r="H14" s="8" t="s">
        <v>54</v>
      </c>
      <c r="I14" s="8" t="s">
        <v>68</v>
      </c>
    </row>
    <row r="15" ht="16.0" customHeight="true">
      <c r="A15" t="n" s="7">
        <v>5.4500942E7</v>
      </c>
      <c r="B15" t="s" s="8">
        <v>51</v>
      </c>
      <c r="C15" t="n" s="8">
        <f>IF(false,"120922005", "120922005")</f>
      </c>
      <c r="D15" t="s" s="8">
        <v>69</v>
      </c>
      <c r="E15" t="n" s="8">
        <v>3.0</v>
      </c>
      <c r="F15" t="n" s="8">
        <v>4281.0</v>
      </c>
      <c r="G15" t="s" s="8">
        <v>53</v>
      </c>
      <c r="H15" t="s" s="8">
        <v>54</v>
      </c>
      <c r="I15" t="s" s="8">
        <v>70</v>
      </c>
    </row>
    <row r="16" spans="1:9" s="1" customFormat="1" x14ac:dyDescent="0.2" ht="16.0" customHeight="true">
      <c r="A16" s="7" t="n">
        <v>5.4486134E7</v>
      </c>
      <c r="B16" t="s" s="8">
        <v>51</v>
      </c>
      <c r="C16" t="n" s="8">
        <f>IF(false,"005-1105", "005-1105")</f>
      </c>
      <c r="D16" t="s" s="8">
        <v>71</v>
      </c>
      <c r="E16" t="n" s="8">
        <v>1.0</v>
      </c>
      <c r="F16" s="8" t="n">
        <v>494.0</v>
      </c>
      <c r="G16" s="8" t="s">
        <v>53</v>
      </c>
      <c r="H16" s="8" t="s">
        <v>54</v>
      </c>
      <c r="I16" s="8" t="s">
        <v>72</v>
      </c>
    </row>
    <row r="17" spans="1:9" x14ac:dyDescent="0.2" ht="16.0" customHeight="true">
      <c r="A17" s="7" t="n">
        <v>5.4474019E7</v>
      </c>
      <c r="B17" s="8" t="s">
        <v>51</v>
      </c>
      <c r="C17" s="8" t="n">
        <f>IF(false,"120922944", "120922944")</f>
      </c>
      <c r="D17" s="8" t="s">
        <v>73</v>
      </c>
      <c r="E17" s="8" t="n">
        <v>1.0</v>
      </c>
      <c r="F17" s="8" t="n">
        <v>1709.0</v>
      </c>
      <c r="G17" s="8" t="s">
        <v>53</v>
      </c>
      <c r="H17" s="8" t="s">
        <v>54</v>
      </c>
      <c r="I17" s="8" t="s">
        <v>74</v>
      </c>
    </row>
    <row r="18" spans="1:9" x14ac:dyDescent="0.2" ht="16.0" customHeight="true">
      <c r="A18" s="7" t="n">
        <v>5.4863949E7</v>
      </c>
      <c r="B18" t="s" s="8">
        <v>75</v>
      </c>
      <c r="C18" t="n" s="8">
        <f>IF(false,"120922035", "120922035")</f>
      </c>
      <c r="D18" t="s" s="8">
        <v>76</v>
      </c>
      <c r="E18" t="n" s="8">
        <v>2.0</v>
      </c>
      <c r="F18" t="n" s="8">
        <v>1707.0</v>
      </c>
      <c r="G18" t="s" s="8">
        <v>53</v>
      </c>
      <c r="H18" t="s" s="8">
        <v>54</v>
      </c>
      <c r="I18" t="s" s="8">
        <v>77</v>
      </c>
    </row>
    <row r="19" spans="1:9" ht="16.0" x14ac:dyDescent="0.2" customHeight="true">
      <c r="A19" s="7" t="n">
        <v>5.4757172E7</v>
      </c>
      <c r="B19" s="8" t="s">
        <v>78</v>
      </c>
      <c r="C19" s="8" t="n">
        <f>IF(false,"120922460", "120922460")</f>
      </c>
      <c r="D19" s="8" t="s">
        <v>67</v>
      </c>
      <c r="E19" s="8" t="n">
        <v>1.0</v>
      </c>
      <c r="F19" s="8" t="n">
        <v>2241.0</v>
      </c>
      <c r="G19" s="8" t="s">
        <v>53</v>
      </c>
      <c r="H19" s="8" t="s">
        <v>54</v>
      </c>
      <c r="I19" s="8" t="s">
        <v>79</v>
      </c>
    </row>
    <row r="20" spans="1:9" x14ac:dyDescent="0.2" ht="16.0" customHeight="true">
      <c r="A20" s="7" t="n">
        <v>5.4742211E7</v>
      </c>
      <c r="B20" s="8" t="s">
        <v>78</v>
      </c>
      <c r="C20" s="8" t="n">
        <f>IF(false,"003-318", "003-318")</f>
      </c>
      <c r="D20" s="8" t="s">
        <v>80</v>
      </c>
      <c r="E20" s="8" t="n">
        <v>1.0</v>
      </c>
      <c r="F20" s="8" t="n">
        <v>1489.0</v>
      </c>
      <c r="G20" s="8" t="s">
        <v>53</v>
      </c>
      <c r="H20" s="8" t="s">
        <v>54</v>
      </c>
      <c r="I20" s="8" t="s">
        <v>81</v>
      </c>
    </row>
    <row r="21" ht="16.0" customHeight="true">
      <c r="A21" t="n" s="7">
        <v>5.4350849E7</v>
      </c>
      <c r="B21" t="s" s="8">
        <v>82</v>
      </c>
      <c r="C21" t="n" s="8">
        <f>IF(false,"120923136", "120923136")</f>
      </c>
      <c r="D21" t="s" s="8">
        <v>83</v>
      </c>
      <c r="E21" t="n" s="8">
        <v>2.0</v>
      </c>
      <c r="F21" t="n" s="8">
        <v>5198.0</v>
      </c>
      <c r="G21" t="s" s="8">
        <v>53</v>
      </c>
      <c r="H21" t="s" s="8">
        <v>54</v>
      </c>
      <c r="I21" t="s" s="8">
        <v>84</v>
      </c>
    </row>
    <row r="22" spans="1:9" s="1" customFormat="1" x14ac:dyDescent="0.2" ht="16.0" customHeight="true">
      <c r="A22" s="7" t="n">
        <v>5.4354627E7</v>
      </c>
      <c r="B22" t="s" s="8">
        <v>82</v>
      </c>
      <c r="C22" t="n" s="8">
        <f>IF(false,"120923129", "120923129")</f>
      </c>
      <c r="D22" t="s" s="8">
        <v>85</v>
      </c>
      <c r="E22" t="n" s="8">
        <v>1.0</v>
      </c>
      <c r="F22" s="8" t="n">
        <v>5169.0</v>
      </c>
      <c r="G22" s="8" t="s">
        <v>53</v>
      </c>
      <c r="H22" s="8" t="s">
        <v>54</v>
      </c>
      <c r="I22" s="8" t="s">
        <v>86</v>
      </c>
    </row>
    <row r="23" spans="1:9" x14ac:dyDescent="0.2" ht="16.0" customHeight="true">
      <c r="A23" s="7" t="n">
        <v>5.4326098E7</v>
      </c>
      <c r="B23" s="8" t="s">
        <v>82</v>
      </c>
      <c r="C23" s="8" t="n">
        <f>IF(false,"005-1250", "005-1250")</f>
      </c>
      <c r="D23" s="8" t="s">
        <v>56</v>
      </c>
      <c r="E23" s="8" t="n">
        <v>1.0</v>
      </c>
      <c r="F23" s="8" t="n">
        <v>1349.0</v>
      </c>
      <c r="G23" s="8" t="s">
        <v>53</v>
      </c>
      <c r="H23" s="8" t="s">
        <v>54</v>
      </c>
      <c r="I23" s="8" t="s">
        <v>87</v>
      </c>
    </row>
    <row r="24" ht="16.0" customHeight="true">
      <c r="A24" t="n" s="7">
        <v>5.424388E7</v>
      </c>
      <c r="B24" t="s" s="8">
        <v>88</v>
      </c>
      <c r="C24" t="n" s="8">
        <f>IF(false,"01-004211", "01-004211")</f>
      </c>
      <c r="D24" t="s" s="8">
        <v>89</v>
      </c>
      <c r="E24" t="n" s="8">
        <v>1.0</v>
      </c>
      <c r="F24" t="n" s="8">
        <v>968.0</v>
      </c>
      <c r="G24" t="s" s="8">
        <v>53</v>
      </c>
      <c r="H24" t="s" s="8">
        <v>54</v>
      </c>
      <c r="I24" t="s" s="8">
        <v>90</v>
      </c>
    </row>
    <row r="25" spans="1:9" s="1" customFormat="1" x14ac:dyDescent="0.2" ht="16.0" customHeight="true">
      <c r="A25" t="n" s="7">
        <v>5.436333E7</v>
      </c>
      <c r="B25" t="s" s="8">
        <v>82</v>
      </c>
      <c r="C25" t="n" s="8">
        <f>IF(false,"120921942", "120921942")</f>
      </c>
      <c r="D25" t="s" s="8">
        <v>91</v>
      </c>
      <c r="E25" t="n" s="8">
        <v>1.0</v>
      </c>
      <c r="F25" t="n" s="8">
        <v>1500.0</v>
      </c>
      <c r="G25" t="s" s="8">
        <v>53</v>
      </c>
      <c r="H25" t="s" s="8">
        <v>54</v>
      </c>
      <c r="I25" t="s" s="8">
        <v>92</v>
      </c>
    </row>
    <row r="26" ht="16.0" customHeight="true">
      <c r="A26" t="n" s="7">
        <v>5.380893E7</v>
      </c>
      <c r="B26" t="s" s="8">
        <v>93</v>
      </c>
      <c r="C26" t="n" s="8">
        <f>IF(false,"120921872", "120921872")</f>
      </c>
      <c r="D26" t="s" s="8">
        <v>94</v>
      </c>
      <c r="E26" t="n" s="8">
        <v>1.0</v>
      </c>
      <c r="F26" t="n" s="8">
        <v>314.0</v>
      </c>
      <c r="G26" t="s" s="8">
        <v>53</v>
      </c>
      <c r="H26" t="s" s="8">
        <v>54</v>
      </c>
      <c r="I26" t="s" s="8">
        <v>95</v>
      </c>
    </row>
    <row r="27" ht="16.0" customHeight="true">
      <c r="A27" t="n" s="7">
        <v>5.4486682E7</v>
      </c>
      <c r="B27" t="s" s="8">
        <v>51</v>
      </c>
      <c r="C27" t="n" s="8">
        <f>IF(false,"005-1516", "005-1516")</f>
      </c>
      <c r="D27" t="s" s="8">
        <v>96</v>
      </c>
      <c r="E27" t="n" s="8">
        <v>3.0</v>
      </c>
      <c r="F27" t="n" s="8">
        <v>2463.0</v>
      </c>
      <c r="G27" t="s" s="8">
        <v>53</v>
      </c>
      <c r="H27" t="s" s="8">
        <v>54</v>
      </c>
      <c r="I27" t="s" s="8">
        <v>97</v>
      </c>
    </row>
    <row r="28" ht="16.0" customHeight="true">
      <c r="A28" t="n" s="7">
        <v>5.4460431E7</v>
      </c>
      <c r="B28" t="s" s="8">
        <v>82</v>
      </c>
      <c r="C28" t="n" s="8">
        <f>IF(false,"120921202", "120921202")</f>
      </c>
      <c r="D28" t="s" s="8">
        <v>98</v>
      </c>
      <c r="E28" t="n" s="8">
        <v>1.0</v>
      </c>
      <c r="F28" t="n" s="8">
        <v>1849.0</v>
      </c>
      <c r="G28" t="s" s="8">
        <v>53</v>
      </c>
      <c r="H28" t="s" s="8">
        <v>54</v>
      </c>
      <c r="I28" t="s" s="8">
        <v>99</v>
      </c>
    </row>
    <row r="29" spans="1:9" s="1" customFormat="1" x14ac:dyDescent="0.2" ht="16.0" customHeight="true">
      <c r="A29" t="n" s="7">
        <v>5.3546173E7</v>
      </c>
      <c r="B29" t="s" s="8">
        <v>100</v>
      </c>
      <c r="C29" t="n" s="8">
        <f>IF(false,"1003295", "1003295")</f>
      </c>
      <c r="D29" t="s" s="8">
        <v>101</v>
      </c>
      <c r="E29" t="n" s="8">
        <v>1.0</v>
      </c>
      <c r="F29" t="n" s="8">
        <v>390.0</v>
      </c>
      <c r="G29" s="8" t="s">
        <v>53</v>
      </c>
      <c r="H29" t="s" s="8">
        <v>54</v>
      </c>
      <c r="I29" s="8" t="s">
        <v>102</v>
      </c>
    </row>
    <row r="30" ht="16.0" customHeight="true">
      <c r="A30" t="n" s="7">
        <v>5.4128537E7</v>
      </c>
      <c r="B30" t="s" s="8">
        <v>103</v>
      </c>
      <c r="C30" t="n" s="8">
        <f>IF(false,"120923105", "120923105")</f>
      </c>
      <c r="D30" t="s" s="8">
        <v>104</v>
      </c>
      <c r="E30" t="n" s="8">
        <v>1.0</v>
      </c>
      <c r="F30" t="n" s="8">
        <v>3622.0</v>
      </c>
      <c r="G30" t="s" s="8">
        <v>53</v>
      </c>
      <c r="H30" t="s" s="8">
        <v>54</v>
      </c>
      <c r="I30" t="s" s="8">
        <v>105</v>
      </c>
    </row>
    <row r="31" ht="16.0" customHeight="true">
      <c r="A31" t="n" s="7">
        <v>5.4259568E7</v>
      </c>
      <c r="B31" t="s" s="8">
        <v>88</v>
      </c>
      <c r="C31" t="n" s="8">
        <f>IF(false,"120922194", "120922194")</f>
      </c>
      <c r="D31" t="s" s="8">
        <v>106</v>
      </c>
      <c r="E31" t="n" s="8">
        <v>1.0</v>
      </c>
      <c r="F31" t="n" s="8">
        <v>929.0</v>
      </c>
      <c r="G31" t="s" s="8">
        <v>53</v>
      </c>
      <c r="H31" t="s" s="8">
        <v>54</v>
      </c>
      <c r="I31" t="s" s="8">
        <v>107</v>
      </c>
    </row>
    <row r="32" ht="16.0" customHeight="true">
      <c r="A32" t="n" s="7">
        <v>5.3487378E7</v>
      </c>
      <c r="B32" t="s" s="8">
        <v>100</v>
      </c>
      <c r="C32" t="n" s="8">
        <f>IF(false,"120921818", "120921818")</f>
      </c>
      <c r="D32" t="s" s="8">
        <v>65</v>
      </c>
      <c r="E32" t="n" s="8">
        <v>1.0</v>
      </c>
      <c r="F32" t="n" s="8">
        <v>735.0</v>
      </c>
      <c r="G32" t="s" s="8">
        <v>53</v>
      </c>
      <c r="H32" t="s" s="8">
        <v>54</v>
      </c>
      <c r="I32" t="s" s="8">
        <v>108</v>
      </c>
    </row>
    <row r="33" ht="16.0" customHeight="true">
      <c r="A33" t="n" s="7">
        <v>5.437199E7</v>
      </c>
      <c r="B33" t="s" s="8">
        <v>82</v>
      </c>
      <c r="C33" t="n" s="8">
        <f>IF(false,"01-004211", "01-004211")</f>
      </c>
      <c r="D33" t="s" s="8">
        <v>89</v>
      </c>
      <c r="E33" t="n" s="8">
        <v>2.0</v>
      </c>
      <c r="F33" t="n" s="8">
        <v>2284.0</v>
      </c>
      <c r="G33" t="s" s="8">
        <v>53</v>
      </c>
      <c r="H33" t="s" s="8">
        <v>54</v>
      </c>
      <c r="I33" t="s" s="8">
        <v>109</v>
      </c>
    </row>
    <row r="34" ht="16.0" customHeight="true">
      <c r="A34" t="n" s="7">
        <v>5.4965599E7</v>
      </c>
      <c r="B34" t="s" s="8">
        <v>54</v>
      </c>
      <c r="C34" t="n" s="8">
        <f>IF(false,"002-931", "002-931")</f>
      </c>
      <c r="D34" t="s" s="8">
        <v>110</v>
      </c>
      <c r="E34" t="n" s="8">
        <v>1.0</v>
      </c>
      <c r="F34" t="n" s="8">
        <v>513.0</v>
      </c>
      <c r="G34" t="s" s="8">
        <v>53</v>
      </c>
      <c r="H34" t="s" s="8">
        <v>54</v>
      </c>
      <c r="I34" t="s" s="8">
        <v>111</v>
      </c>
    </row>
    <row r="35" ht="16.0" customHeight="true">
      <c r="A35" t="n" s="7">
        <v>5.3768094E7</v>
      </c>
      <c r="B35" t="s" s="8">
        <v>93</v>
      </c>
      <c r="C35" t="n" s="8">
        <f>IF(false,"005-1080", "005-1080")</f>
      </c>
      <c r="D35" t="s" s="8">
        <v>112</v>
      </c>
      <c r="E35" t="n" s="8">
        <v>1.0</v>
      </c>
      <c r="F35" t="n" s="8">
        <v>608.0</v>
      </c>
      <c r="G35" t="s" s="8">
        <v>53</v>
      </c>
      <c r="H35" t="s" s="8">
        <v>54</v>
      </c>
      <c r="I35" t="s" s="8">
        <v>113</v>
      </c>
    </row>
    <row r="36" ht="16.0" customHeight="true">
      <c r="A36" t="n" s="7">
        <v>5.4250104E7</v>
      </c>
      <c r="B36" t="s" s="8">
        <v>88</v>
      </c>
      <c r="C36" t="n" s="8">
        <f>IF(false,"005-1119", "005-1119")</f>
      </c>
      <c r="D36" t="s" s="8">
        <v>114</v>
      </c>
      <c r="E36" t="n" s="8">
        <v>1.0</v>
      </c>
      <c r="F36" t="n" s="8">
        <v>1489.0</v>
      </c>
      <c r="G36" t="s" s="8">
        <v>53</v>
      </c>
      <c r="H36" t="s" s="8">
        <v>54</v>
      </c>
      <c r="I36" t="s" s="8">
        <v>115</v>
      </c>
    </row>
    <row r="37" ht="16.0" customHeight="true">
      <c r="A37" t="n" s="7">
        <v>5.4496247E7</v>
      </c>
      <c r="B37" t="s" s="8">
        <v>51</v>
      </c>
      <c r="C37" t="n" s="8">
        <f>IF(false,"01-004211", "01-004211")</f>
      </c>
      <c r="D37" t="s" s="8">
        <v>89</v>
      </c>
      <c r="E37" t="n" s="8">
        <v>1.0</v>
      </c>
      <c r="F37" t="n" s="8">
        <v>1098.0</v>
      </c>
      <c r="G37" t="s" s="8">
        <v>53</v>
      </c>
      <c r="H37" t="s" s="8">
        <v>54</v>
      </c>
      <c r="I37" t="s" s="8">
        <v>116</v>
      </c>
    </row>
    <row r="38" ht="16.0" customHeight="true">
      <c r="A38" t="n" s="7">
        <v>5.3823482E7</v>
      </c>
      <c r="B38" t="s" s="8">
        <v>93</v>
      </c>
      <c r="C38" t="n" s="8">
        <f>IF(false,"003-318", "003-318")</f>
      </c>
      <c r="D38" t="s" s="8">
        <v>80</v>
      </c>
      <c r="E38" t="n" s="8">
        <v>2.0</v>
      </c>
      <c r="F38" t="n" s="8">
        <v>2438.0</v>
      </c>
      <c r="G38" t="s" s="8">
        <v>53</v>
      </c>
      <c r="H38" t="s" s="8">
        <v>54</v>
      </c>
      <c r="I38" t="s" s="8">
        <v>117</v>
      </c>
    </row>
    <row r="39" ht="16.0" customHeight="true">
      <c r="A39" t="n" s="7">
        <v>5.349802E7</v>
      </c>
      <c r="B39" t="s" s="8">
        <v>100</v>
      </c>
      <c r="C39" t="n" s="8">
        <f>IF(false,"120922389", "120922389")</f>
      </c>
      <c r="D39" t="s" s="8">
        <v>118</v>
      </c>
      <c r="E39" t="n" s="8">
        <v>1.0</v>
      </c>
      <c r="F39" t="n" s="8">
        <v>295.0</v>
      </c>
      <c r="G39" t="s" s="8">
        <v>53</v>
      </c>
      <c r="H39" t="s" s="8">
        <v>54</v>
      </c>
      <c r="I39" t="s" s="8">
        <v>119</v>
      </c>
    </row>
    <row r="40" ht="16.0" customHeight="true">
      <c r="A40" t="n" s="7">
        <v>5.4646319E7</v>
      </c>
      <c r="B40" t="s" s="8">
        <v>51</v>
      </c>
      <c r="C40" t="n" s="8">
        <f>IF(false,"005-1250", "005-1250")</f>
      </c>
      <c r="D40" t="s" s="8">
        <v>56</v>
      </c>
      <c r="E40" t="n" s="8">
        <v>1.0</v>
      </c>
      <c r="F40" t="n" s="8">
        <v>1200.0</v>
      </c>
      <c r="G40" t="s" s="8">
        <v>53</v>
      </c>
      <c r="H40" t="s" s="8">
        <v>54</v>
      </c>
      <c r="I40" t="s" s="8">
        <v>120</v>
      </c>
    </row>
    <row r="41" ht="16.0" customHeight="true">
      <c r="A41" t="n" s="7">
        <v>5.4646959E7</v>
      </c>
      <c r="B41" t="s" s="8">
        <v>51</v>
      </c>
      <c r="C41" t="n" s="8">
        <f>IF(false,"215240038", "215240038")</f>
      </c>
      <c r="D41" t="s" s="8">
        <v>121</v>
      </c>
      <c r="E41" t="n" s="8">
        <v>1.0</v>
      </c>
      <c r="F41" t="n" s="8">
        <v>1044.0</v>
      </c>
      <c r="G41" t="s" s="8">
        <v>53</v>
      </c>
      <c r="H41" t="s" s="8">
        <v>54</v>
      </c>
      <c r="I41" t="s" s="8">
        <v>122</v>
      </c>
    </row>
    <row r="42" ht="16.0" customHeight="true">
      <c r="A42" t="n" s="7">
        <v>5.4658237E7</v>
      </c>
      <c r="B42" t="s" s="8">
        <v>51</v>
      </c>
      <c r="C42" t="n" s="8">
        <f>IF(false,"120922872", "120922872")</f>
      </c>
      <c r="D42" t="s" s="8">
        <v>123</v>
      </c>
      <c r="E42" t="n" s="8">
        <v>1.0</v>
      </c>
      <c r="F42" t="n" s="8">
        <v>3923.0</v>
      </c>
      <c r="G42" t="s" s="8">
        <v>53</v>
      </c>
      <c r="H42" t="s" s="8">
        <v>54</v>
      </c>
      <c r="I42" t="s" s="8">
        <v>124</v>
      </c>
    </row>
    <row r="43" ht="16.0" customHeight="true">
      <c r="A43" t="n" s="7">
        <v>5.4658237E7</v>
      </c>
      <c r="B43" t="s" s="8">
        <v>51</v>
      </c>
      <c r="C43" t="n" s="8">
        <f>IF(false,"120922876", "120922876")</f>
      </c>
      <c r="D43" t="s" s="8">
        <v>125</v>
      </c>
      <c r="E43" t="n" s="8">
        <v>1.0</v>
      </c>
      <c r="F43" t="n" s="8">
        <v>1896.0</v>
      </c>
      <c r="G43" t="s" s="8">
        <v>53</v>
      </c>
      <c r="H43" t="s" s="8">
        <v>54</v>
      </c>
      <c r="I43" t="s" s="8">
        <v>124</v>
      </c>
    </row>
    <row r="44" ht="16.0" customHeight="true">
      <c r="A44" t="n" s="7">
        <v>5.4598562E7</v>
      </c>
      <c r="B44" t="s" s="8">
        <v>51</v>
      </c>
      <c r="C44" t="n" s="8">
        <f>IF(false,"120921202", "120921202")</f>
      </c>
      <c r="D44" t="s" s="8">
        <v>98</v>
      </c>
      <c r="E44" t="n" s="8">
        <v>5.0</v>
      </c>
      <c r="F44" t="n" s="8">
        <v>7855.0</v>
      </c>
      <c r="G44" t="s" s="8">
        <v>53</v>
      </c>
      <c r="H44" t="s" s="8">
        <v>54</v>
      </c>
      <c r="I44" t="s" s="8">
        <v>126</v>
      </c>
    </row>
    <row r="45" ht="16.0" customHeight="true">
      <c r="A45" t="n" s="7">
        <v>5.4324453E7</v>
      </c>
      <c r="B45" t="s" s="8">
        <v>82</v>
      </c>
      <c r="C45" t="n" s="8">
        <f>IF(false,"005-1250", "005-1250")</f>
      </c>
      <c r="D45" t="s" s="8">
        <v>56</v>
      </c>
      <c r="E45" t="n" s="8">
        <v>3.0</v>
      </c>
      <c r="F45" t="n" s="8">
        <v>3438.0</v>
      </c>
      <c r="G45" t="s" s="8">
        <v>53</v>
      </c>
      <c r="H45" t="s" s="8">
        <v>54</v>
      </c>
      <c r="I45" t="s" s="8">
        <v>127</v>
      </c>
    </row>
    <row r="46" ht="16.0" customHeight="true">
      <c r="A46" t="n" s="7">
        <v>5.4095111E7</v>
      </c>
      <c r="B46" t="s" s="8">
        <v>128</v>
      </c>
      <c r="C46" t="n" s="8">
        <f>IF(false,"120921853", "120921853")</f>
      </c>
      <c r="D46" t="s" s="8">
        <v>129</v>
      </c>
      <c r="E46" t="n" s="8">
        <v>1.0</v>
      </c>
      <c r="F46" t="n" s="8">
        <v>699.0</v>
      </c>
      <c r="G46" t="s" s="8">
        <v>53</v>
      </c>
      <c r="H46" t="s" s="8">
        <v>54</v>
      </c>
      <c r="I46" t="s" s="8">
        <v>130</v>
      </c>
    </row>
    <row r="47" ht="16.0" customHeight="true">
      <c r="A47" t="n" s="7">
        <v>5.4399611E7</v>
      </c>
      <c r="B47" t="s" s="8">
        <v>82</v>
      </c>
      <c r="C47" t="n" s="8">
        <f>IF(false,"120922944", "120922944")</f>
      </c>
      <c r="D47" t="s" s="8">
        <v>73</v>
      </c>
      <c r="E47" t="n" s="8">
        <v>1.0</v>
      </c>
      <c r="F47" t="n" s="8">
        <v>1709.0</v>
      </c>
      <c r="G47" t="s" s="8">
        <v>53</v>
      </c>
      <c r="H47" t="s" s="8">
        <v>54</v>
      </c>
      <c r="I47" t="s" s="8">
        <v>131</v>
      </c>
    </row>
    <row r="48" ht="16.0" customHeight="true">
      <c r="A48" t="n" s="7">
        <v>5.4201664E7</v>
      </c>
      <c r="B48" t="s" s="8">
        <v>103</v>
      </c>
      <c r="C48" t="n" s="8">
        <f>IF(false,"120921899", "120921899")</f>
      </c>
      <c r="D48" t="s" s="8">
        <v>132</v>
      </c>
      <c r="E48" t="n" s="8">
        <v>1.0</v>
      </c>
      <c r="F48" t="n" s="8">
        <v>807.0</v>
      </c>
      <c r="G48" t="s" s="8">
        <v>53</v>
      </c>
      <c r="H48" t="s" s="8">
        <v>54</v>
      </c>
      <c r="I48" t="s" s="8">
        <v>133</v>
      </c>
    </row>
    <row r="49" ht="16.0" customHeight="true">
      <c r="A49" t="n" s="7">
        <v>5.4440998E7</v>
      </c>
      <c r="B49" t="s" s="8">
        <v>82</v>
      </c>
      <c r="C49" t="n" s="8">
        <f>IF(false,"120921202", "120921202")</f>
      </c>
      <c r="D49" t="s" s="8">
        <v>98</v>
      </c>
      <c r="E49" t="n" s="8">
        <v>1.0</v>
      </c>
      <c r="F49" t="n" s="8">
        <v>1555.0</v>
      </c>
      <c r="G49" t="s" s="8">
        <v>53</v>
      </c>
      <c r="H49" t="s" s="8">
        <v>54</v>
      </c>
      <c r="I49" t="s" s="8">
        <v>134</v>
      </c>
    </row>
    <row r="50" ht="16.0" customHeight="true">
      <c r="A50" t="n" s="7">
        <v>5.4444718E7</v>
      </c>
      <c r="B50" t="s" s="8">
        <v>82</v>
      </c>
      <c r="C50" t="n" s="8">
        <f>IF(false,"000-631", "000-631")</f>
      </c>
      <c r="D50" t="s" s="8">
        <v>135</v>
      </c>
      <c r="E50" t="n" s="8">
        <v>6.0</v>
      </c>
      <c r="F50" t="n" s="8">
        <v>2484.0</v>
      </c>
      <c r="G50" t="s" s="8">
        <v>53</v>
      </c>
      <c r="H50" t="s" s="8">
        <v>54</v>
      </c>
      <c r="I50" t="s" s="8">
        <v>136</v>
      </c>
    </row>
    <row r="51" ht="16.0" customHeight="true">
      <c r="A51" t="n" s="7">
        <v>5.4327281E7</v>
      </c>
      <c r="B51" t="s" s="8">
        <v>82</v>
      </c>
      <c r="C51" t="n" s="8">
        <f>IF(false,"120923128", "120923128")</f>
      </c>
      <c r="D51" t="s" s="8">
        <v>137</v>
      </c>
      <c r="E51" t="n" s="8">
        <v>1.0</v>
      </c>
      <c r="F51" t="n" s="8">
        <v>3528.0</v>
      </c>
      <c r="G51" t="s" s="8">
        <v>53</v>
      </c>
      <c r="H51" t="s" s="8">
        <v>54</v>
      </c>
      <c r="I51" t="s" s="8">
        <v>138</v>
      </c>
    </row>
    <row r="52" ht="16.0" customHeight="true">
      <c r="A52" t="n" s="7">
        <v>5.421186E7</v>
      </c>
      <c r="B52" t="s" s="8">
        <v>88</v>
      </c>
      <c r="C52" t="n" s="8">
        <f>IF(false,"120921202", "120921202")</f>
      </c>
      <c r="D52" t="s" s="8">
        <v>98</v>
      </c>
      <c r="E52" t="n" s="8">
        <v>8.0</v>
      </c>
      <c r="F52" t="n" s="8">
        <v>13288.0</v>
      </c>
      <c r="G52" t="s" s="8">
        <v>53</v>
      </c>
      <c r="H52" t="s" s="8">
        <v>54</v>
      </c>
      <c r="I52" t="s" s="8">
        <v>139</v>
      </c>
    </row>
    <row r="53" ht="16.0" customHeight="true">
      <c r="A53" s="7"/>
      <c r="B53" s="8"/>
      <c r="C53" t="n" s="8">
        <f>IF(false,"", "")</f>
      </c>
      <c r="D53" s="8"/>
      <c r="E53" s="8"/>
      <c r="F53" t="n" s="8">
        <v>1238.0</v>
      </c>
      <c r="G53" t="s" s="8">
        <v>140</v>
      </c>
      <c r="H53" t="s" s="8">
        <v>54</v>
      </c>
      <c r="I53" t="s" s="8">
        <v>141</v>
      </c>
    </row>
    <row r="54" ht="16.0" customHeight="true">
      <c r="A54" t="n" s="7">
        <v>5.4365953E7</v>
      </c>
      <c r="B54" t="s" s="8">
        <v>82</v>
      </c>
      <c r="C54" t="n" s="8">
        <f>IF(false,"005-1250", "005-1250")</f>
      </c>
      <c r="D54" t="s" s="8">
        <v>56</v>
      </c>
      <c r="E54" t="n" s="8">
        <v>1.0</v>
      </c>
      <c r="F54" t="n" s="8">
        <v>1349.0</v>
      </c>
      <c r="G54" t="s" s="8">
        <v>53</v>
      </c>
      <c r="H54" t="s" s="8">
        <v>54</v>
      </c>
      <c r="I54" t="s" s="8">
        <v>142</v>
      </c>
    </row>
    <row r="55" ht="16.0" customHeight="true">
      <c r="A55" t="n" s="7">
        <v>5.4365953E7</v>
      </c>
      <c r="B55" t="s" s="8">
        <v>82</v>
      </c>
      <c r="C55" t="n" s="8">
        <f>IF(false,"005-1110", "005-1110")</f>
      </c>
      <c r="D55" t="s" s="8">
        <v>143</v>
      </c>
      <c r="E55" t="n" s="8">
        <v>1.0</v>
      </c>
      <c r="F55" t="n" s="8">
        <v>1189.0</v>
      </c>
      <c r="G55" t="s" s="8">
        <v>53</v>
      </c>
      <c r="H55" t="s" s="8">
        <v>54</v>
      </c>
      <c r="I55" t="s" s="8">
        <v>142</v>
      </c>
    </row>
    <row r="56" ht="16.0" customHeight="true">
      <c r="A56" t="n" s="7">
        <v>5.4359545E7</v>
      </c>
      <c r="B56" t="s" s="8">
        <v>82</v>
      </c>
      <c r="C56" t="n" s="8">
        <f>IF(false,"120922872", "120922872")</f>
      </c>
      <c r="D56" t="s" s="8">
        <v>123</v>
      </c>
      <c r="E56" t="n" s="8">
        <v>1.0</v>
      </c>
      <c r="F56" t="n" s="8">
        <v>4649.0</v>
      </c>
      <c r="G56" t="s" s="8">
        <v>53</v>
      </c>
      <c r="H56" t="s" s="8">
        <v>54</v>
      </c>
      <c r="I56" t="s" s="8">
        <v>144</v>
      </c>
    </row>
    <row r="57" ht="16.0" customHeight="true">
      <c r="A57" t="n" s="7">
        <v>5.4441811E7</v>
      </c>
      <c r="B57" t="s" s="8">
        <v>82</v>
      </c>
      <c r="C57" t="n" s="8">
        <f>IF(false,"005-1127", "005-1127")</f>
      </c>
      <c r="D57" t="s" s="8">
        <v>145</v>
      </c>
      <c r="E57" t="n" s="8">
        <v>1.0</v>
      </c>
      <c r="F57" t="n" s="8">
        <v>730.0</v>
      </c>
      <c r="G57" t="s" s="8">
        <v>53</v>
      </c>
      <c r="H57" t="s" s="8">
        <v>54</v>
      </c>
      <c r="I57" t="s" s="8">
        <v>146</v>
      </c>
    </row>
    <row r="58" ht="16.0" customHeight="true">
      <c r="A58" t="n" s="7">
        <v>5.380875E7</v>
      </c>
      <c r="B58" t="s" s="8">
        <v>93</v>
      </c>
      <c r="C58" t="n" s="8">
        <f>IF(false,"120922090", "120922090")</f>
      </c>
      <c r="D58" t="s" s="8">
        <v>147</v>
      </c>
      <c r="E58" t="n" s="8">
        <v>2.0</v>
      </c>
      <c r="F58" t="n" s="8">
        <v>1348.0</v>
      </c>
      <c r="G58" t="s" s="8">
        <v>53</v>
      </c>
      <c r="H58" t="s" s="8">
        <v>54</v>
      </c>
      <c r="I58" t="s" s="8">
        <v>148</v>
      </c>
    </row>
    <row r="59" ht="16.0" customHeight="true">
      <c r="A59" t="n" s="7">
        <v>5.4059228E7</v>
      </c>
      <c r="B59" t="s" s="8">
        <v>128</v>
      </c>
      <c r="C59" t="n" s="8">
        <f>IF(false,"120921853", "120921853")</f>
      </c>
      <c r="D59" t="s" s="8">
        <v>129</v>
      </c>
      <c r="E59" t="n" s="8">
        <v>1.0</v>
      </c>
      <c r="F59" t="n" s="8">
        <v>699.0</v>
      </c>
      <c r="G59" t="s" s="8">
        <v>53</v>
      </c>
      <c r="H59" t="s" s="8">
        <v>54</v>
      </c>
      <c r="I59" t="s" s="8">
        <v>149</v>
      </c>
    </row>
    <row r="60" ht="16.0" customHeight="true">
      <c r="A60" t="n" s="7">
        <v>5.4286669E7</v>
      </c>
      <c r="B60" t="s" s="8">
        <v>88</v>
      </c>
      <c r="C60" t="n" s="8">
        <f>IF(false,"000-631", "000-631")</f>
      </c>
      <c r="D60" t="s" s="8">
        <v>135</v>
      </c>
      <c r="E60" t="n" s="8">
        <v>1.0</v>
      </c>
      <c r="F60" t="n" s="8">
        <v>479.0</v>
      </c>
      <c r="G60" t="s" s="8">
        <v>53</v>
      </c>
      <c r="H60" t="s" s="8">
        <v>54</v>
      </c>
      <c r="I60" t="s" s="8">
        <v>150</v>
      </c>
    </row>
    <row r="61" ht="16.0" customHeight="true">
      <c r="A61" t="n" s="7">
        <v>5.4281563E7</v>
      </c>
      <c r="B61" t="s" s="8">
        <v>88</v>
      </c>
      <c r="C61" t="n" s="8">
        <f>IF(false,"120921945", "120921945")</f>
      </c>
      <c r="D61" t="s" s="8">
        <v>151</v>
      </c>
      <c r="E61" t="n" s="8">
        <v>1.0</v>
      </c>
      <c r="F61" t="n" s="8">
        <v>621.0</v>
      </c>
      <c r="G61" t="s" s="8">
        <v>53</v>
      </c>
      <c r="H61" t="s" s="8">
        <v>54</v>
      </c>
      <c r="I61" t="s" s="8">
        <v>152</v>
      </c>
    </row>
    <row r="62" ht="16.0" customHeight="true">
      <c r="A62" t="n" s="7">
        <v>5.4358192E7</v>
      </c>
      <c r="B62" t="s" s="8">
        <v>82</v>
      </c>
      <c r="C62" t="n" s="8">
        <f>IF(false,"003-291", "003-291")</f>
      </c>
      <c r="D62" t="s" s="8">
        <v>153</v>
      </c>
      <c r="E62" t="n" s="8">
        <v>1.0</v>
      </c>
      <c r="F62" t="n" s="8">
        <v>361.0</v>
      </c>
      <c r="G62" t="s" s="8">
        <v>53</v>
      </c>
      <c r="H62" t="s" s="8">
        <v>54</v>
      </c>
      <c r="I62" t="s" s="8">
        <v>154</v>
      </c>
    </row>
    <row r="63" ht="16.0" customHeight="true">
      <c r="A63" t="n" s="7">
        <v>5.4908083E7</v>
      </c>
      <c r="B63" t="s" s="8">
        <v>54</v>
      </c>
      <c r="C63" t="n" s="8">
        <f>IF(false,"120921543", "120921543")</f>
      </c>
      <c r="D63" t="s" s="8">
        <v>155</v>
      </c>
      <c r="E63" t="n" s="8">
        <v>1.0</v>
      </c>
      <c r="F63" t="n" s="8">
        <v>899.0</v>
      </c>
      <c r="G63" t="s" s="8">
        <v>53</v>
      </c>
      <c r="H63" t="s" s="8">
        <v>156</v>
      </c>
      <c r="I63" t="s" s="8">
        <v>157</v>
      </c>
    </row>
    <row r="64" ht="16.0" customHeight="true">
      <c r="A64" t="n" s="7">
        <v>5.4895679E7</v>
      </c>
      <c r="B64" t="s" s="8">
        <v>75</v>
      </c>
      <c r="C64" t="n" s="8">
        <f>IF(false,"005-1127", "005-1127")</f>
      </c>
      <c r="D64" t="s" s="8">
        <v>145</v>
      </c>
      <c r="E64" t="n" s="8">
        <v>1.0</v>
      </c>
      <c r="F64" t="n" s="8">
        <v>723.0</v>
      </c>
      <c r="G64" t="s" s="8">
        <v>53</v>
      </c>
      <c r="H64" t="s" s="8">
        <v>156</v>
      </c>
      <c r="I64" t="s" s="8">
        <v>158</v>
      </c>
    </row>
    <row r="65" ht="16.0" customHeight="true">
      <c r="A65" t="n" s="7">
        <v>5.4607658E7</v>
      </c>
      <c r="B65" t="s" s="8">
        <v>51</v>
      </c>
      <c r="C65" t="n" s="8">
        <f>IF(false,"01-004117", "01-004117")</f>
      </c>
      <c r="D65" t="s" s="8">
        <v>159</v>
      </c>
      <c r="E65" t="n" s="8">
        <v>1.0</v>
      </c>
      <c r="F65" t="n" s="8">
        <v>979.0</v>
      </c>
      <c r="G65" t="s" s="8">
        <v>53</v>
      </c>
      <c r="H65" t="s" s="8">
        <v>156</v>
      </c>
      <c r="I65" t="s" s="8">
        <v>160</v>
      </c>
    </row>
    <row r="66" ht="16.0" customHeight="true">
      <c r="A66" t="n" s="7">
        <v>5.4924223E7</v>
      </c>
      <c r="B66" t="s" s="8">
        <v>54</v>
      </c>
      <c r="C66" t="n" s="8">
        <f>IF(false,"005-1519", "005-1519")</f>
      </c>
      <c r="D66" t="s" s="8">
        <v>161</v>
      </c>
      <c r="E66" t="n" s="8">
        <v>1.0</v>
      </c>
      <c r="F66" t="n" s="8">
        <v>1295.0</v>
      </c>
      <c r="G66" t="s" s="8">
        <v>53</v>
      </c>
      <c r="H66" t="s" s="8">
        <v>156</v>
      </c>
      <c r="I66" t="s" s="8">
        <v>162</v>
      </c>
    </row>
    <row r="67" ht="16.0" customHeight="true">
      <c r="A67" t="n" s="7">
        <v>5.4860051E7</v>
      </c>
      <c r="B67" t="s" s="8">
        <v>75</v>
      </c>
      <c r="C67" t="n" s="8">
        <f>IF(false,"005-1119", "005-1119")</f>
      </c>
      <c r="D67" t="s" s="8">
        <v>114</v>
      </c>
      <c r="E67" t="n" s="8">
        <v>1.0</v>
      </c>
      <c r="F67" t="n" s="8">
        <v>1489.0</v>
      </c>
      <c r="G67" t="s" s="8">
        <v>53</v>
      </c>
      <c r="H67" t="s" s="8">
        <v>156</v>
      </c>
      <c r="I67" t="s" s="8">
        <v>163</v>
      </c>
    </row>
    <row r="68" ht="16.0" customHeight="true">
      <c r="A68" t="n" s="7">
        <v>5.4655963E7</v>
      </c>
      <c r="B68" t="s" s="8">
        <v>51</v>
      </c>
      <c r="C68" t="n" s="8">
        <f>IF(false,"120921942", "120921942")</f>
      </c>
      <c r="D68" t="s" s="8">
        <v>91</v>
      </c>
      <c r="E68" t="n" s="8">
        <v>1.0</v>
      </c>
      <c r="F68" t="n" s="8">
        <v>1767.0</v>
      </c>
      <c r="G68" t="s" s="8">
        <v>53</v>
      </c>
      <c r="H68" t="s" s="8">
        <v>156</v>
      </c>
      <c r="I68" t="s" s="8">
        <v>164</v>
      </c>
    </row>
    <row r="69" ht="16.0" customHeight="true">
      <c r="A69" t="n" s="7">
        <v>5.4891299E7</v>
      </c>
      <c r="B69" t="s" s="8">
        <v>75</v>
      </c>
      <c r="C69" t="n" s="8">
        <f>IF(false,"120922951", "120922951")</f>
      </c>
      <c r="D69" t="s" s="8">
        <v>165</v>
      </c>
      <c r="E69" t="n" s="8">
        <v>1.0</v>
      </c>
      <c r="F69" t="n" s="8">
        <v>1629.0</v>
      </c>
      <c r="G69" t="s" s="8">
        <v>53</v>
      </c>
      <c r="H69" t="s" s="8">
        <v>156</v>
      </c>
      <c r="I69" t="s" s="8">
        <v>166</v>
      </c>
    </row>
    <row r="70" ht="16.0" customHeight="true">
      <c r="A70" t="n" s="7">
        <v>5.4904398E7</v>
      </c>
      <c r="B70" t="s" s="8">
        <v>75</v>
      </c>
      <c r="C70" t="n" s="8">
        <f>IF(false,"003-318", "003-318")</f>
      </c>
      <c r="D70" t="s" s="8">
        <v>80</v>
      </c>
      <c r="E70" t="n" s="8">
        <v>1.0</v>
      </c>
      <c r="F70" t="n" s="8">
        <v>1214.0</v>
      </c>
      <c r="G70" t="s" s="8">
        <v>53</v>
      </c>
      <c r="H70" t="s" s="8">
        <v>156</v>
      </c>
      <c r="I70" t="s" s="8">
        <v>167</v>
      </c>
    </row>
    <row r="71" ht="16.0" customHeight="true">
      <c r="A71" t="n" s="7">
        <v>5.4827978E7</v>
      </c>
      <c r="B71" t="s" s="8">
        <v>75</v>
      </c>
      <c r="C71" t="n" s="8">
        <f>IF(false,"01-004111", "01-004111")</f>
      </c>
      <c r="D71" t="s" s="8">
        <v>168</v>
      </c>
      <c r="E71" t="n" s="8">
        <v>1.0</v>
      </c>
      <c r="F71" t="n" s="8">
        <v>934.0</v>
      </c>
      <c r="G71" t="s" s="8">
        <v>53</v>
      </c>
      <c r="H71" t="s" s="8">
        <v>156</v>
      </c>
      <c r="I71" t="s" s="8">
        <v>169</v>
      </c>
    </row>
    <row r="72" ht="16.0" customHeight="true">
      <c r="A72" t="n" s="7">
        <v>5.4889347E7</v>
      </c>
      <c r="B72" t="s" s="8">
        <v>75</v>
      </c>
      <c r="C72" t="n" s="8">
        <f>IF(false,"120922391", "120922391")</f>
      </c>
      <c r="D72" t="s" s="8">
        <v>170</v>
      </c>
      <c r="E72" t="n" s="8">
        <v>1.0</v>
      </c>
      <c r="F72" t="n" s="8">
        <v>371.0</v>
      </c>
      <c r="G72" t="s" s="8">
        <v>53</v>
      </c>
      <c r="H72" t="s" s="8">
        <v>156</v>
      </c>
      <c r="I72" t="s" s="8">
        <v>171</v>
      </c>
    </row>
    <row r="73" ht="16.0" customHeight="true">
      <c r="A73" t="n" s="7">
        <v>5.4822371E7</v>
      </c>
      <c r="B73" t="s" s="8">
        <v>75</v>
      </c>
      <c r="C73" t="n" s="8">
        <f>IF(false,"120922035", "120922035")</f>
      </c>
      <c r="D73" t="s" s="8">
        <v>76</v>
      </c>
      <c r="E73" t="n" s="8">
        <v>1.0</v>
      </c>
      <c r="F73" t="n" s="8">
        <v>1049.0</v>
      </c>
      <c r="G73" t="s" s="8">
        <v>53</v>
      </c>
      <c r="H73" t="s" s="8">
        <v>156</v>
      </c>
      <c r="I73" t="s" s="8">
        <v>172</v>
      </c>
    </row>
    <row r="74" ht="16.0" customHeight="true">
      <c r="A74" t="n" s="7">
        <v>5.4892864E7</v>
      </c>
      <c r="B74" t="s" s="8">
        <v>75</v>
      </c>
      <c r="C74" t="n" s="8">
        <f>IF(false,"120923019", "120923019")</f>
      </c>
      <c r="D74" t="s" s="8">
        <v>173</v>
      </c>
      <c r="E74" t="n" s="8">
        <v>1.0</v>
      </c>
      <c r="F74" t="n" s="8">
        <v>271.0</v>
      </c>
      <c r="G74" t="s" s="8">
        <v>53</v>
      </c>
      <c r="H74" t="s" s="8">
        <v>156</v>
      </c>
      <c r="I74" t="s" s="8">
        <v>174</v>
      </c>
    </row>
    <row r="75" ht="16.0" customHeight="true">
      <c r="A75" t="n" s="7">
        <v>5.4742494E7</v>
      </c>
      <c r="B75" t="s" s="8">
        <v>78</v>
      </c>
      <c r="C75" t="n" s="8">
        <f>IF(false,"120922784", "120922784")</f>
      </c>
      <c r="D75" t="s" s="8">
        <v>175</v>
      </c>
      <c r="E75" t="n" s="8">
        <v>1.0</v>
      </c>
      <c r="F75" t="n" s="8">
        <v>590.0</v>
      </c>
      <c r="G75" t="s" s="8">
        <v>53</v>
      </c>
      <c r="H75" t="s" s="8">
        <v>156</v>
      </c>
      <c r="I75" t="s" s="8">
        <v>176</v>
      </c>
    </row>
    <row r="76" ht="16.0" customHeight="true">
      <c r="A76" t="n" s="7">
        <v>5.4947519E7</v>
      </c>
      <c r="B76" t="s" s="8">
        <v>54</v>
      </c>
      <c r="C76" t="n" s="8">
        <f>IF(false,"2152400397", "2152400397")</f>
      </c>
      <c r="D76" t="s" s="8">
        <v>177</v>
      </c>
      <c r="E76" t="n" s="8">
        <v>1.0</v>
      </c>
      <c r="F76" t="n" s="8">
        <v>699.0</v>
      </c>
      <c r="G76" t="s" s="8">
        <v>53</v>
      </c>
      <c r="H76" t="s" s="8">
        <v>156</v>
      </c>
      <c r="I76" t="s" s="8">
        <v>178</v>
      </c>
    </row>
    <row r="77" ht="16.0" customHeight="true">
      <c r="A77" t="n" s="7">
        <v>5.4724617E7</v>
      </c>
      <c r="B77" t="s" s="8">
        <v>78</v>
      </c>
      <c r="C77" t="n" s="8">
        <f>IF(false,"120921853", "120921853")</f>
      </c>
      <c r="D77" t="s" s="8">
        <v>129</v>
      </c>
      <c r="E77" t="n" s="8">
        <v>1.0</v>
      </c>
      <c r="F77" t="n" s="8">
        <v>969.0</v>
      </c>
      <c r="G77" t="s" s="8">
        <v>53</v>
      </c>
      <c r="H77" t="s" s="8">
        <v>156</v>
      </c>
      <c r="I77" t="s" s="8">
        <v>179</v>
      </c>
    </row>
    <row r="78" ht="16.0" customHeight="true">
      <c r="A78" t="n" s="7">
        <v>5.4797286E7</v>
      </c>
      <c r="B78" t="s" s="8">
        <v>75</v>
      </c>
      <c r="C78" t="n" s="8">
        <f>IF(false,"01-004189", "01-004189")</f>
      </c>
      <c r="D78" t="s" s="8">
        <v>180</v>
      </c>
      <c r="E78" t="n" s="8">
        <v>2.0</v>
      </c>
      <c r="F78" t="n" s="8">
        <v>978.0</v>
      </c>
      <c r="G78" t="s" s="8">
        <v>53</v>
      </c>
      <c r="H78" t="s" s="8">
        <v>156</v>
      </c>
      <c r="I78" t="s" s="8">
        <v>181</v>
      </c>
    </row>
    <row r="79" ht="16.0" customHeight="true">
      <c r="A79" t="n" s="7">
        <v>5.4700152E7</v>
      </c>
      <c r="B79" t="s" s="8">
        <v>78</v>
      </c>
      <c r="C79" t="n" s="8">
        <f>IF(false,"005-1250", "005-1250")</f>
      </c>
      <c r="D79" t="s" s="8">
        <v>56</v>
      </c>
      <c r="E79" t="n" s="8">
        <v>1.0</v>
      </c>
      <c r="F79" t="n" s="8">
        <v>1349.0</v>
      </c>
      <c r="G79" t="s" s="8">
        <v>53</v>
      </c>
      <c r="H79" t="s" s="8">
        <v>156</v>
      </c>
      <c r="I79" t="s" s="8">
        <v>182</v>
      </c>
    </row>
    <row r="80" ht="16.0" customHeight="true">
      <c r="A80" t="n" s="7">
        <v>5.4662236E7</v>
      </c>
      <c r="B80" t="s" s="8">
        <v>78</v>
      </c>
      <c r="C80" t="n" s="8">
        <f>IF(false,"120922942", "120922942")</f>
      </c>
      <c r="D80" t="s" s="8">
        <v>183</v>
      </c>
      <c r="E80" t="n" s="8">
        <v>1.0</v>
      </c>
      <c r="F80" t="n" s="8">
        <v>2279.0</v>
      </c>
      <c r="G80" t="s" s="8">
        <v>53</v>
      </c>
      <c r="H80" t="s" s="8">
        <v>156</v>
      </c>
      <c r="I80" t="s" s="8">
        <v>184</v>
      </c>
    </row>
    <row r="81" ht="16.0" customHeight="true">
      <c r="A81" t="n" s="7">
        <v>5.3378906E7</v>
      </c>
      <c r="B81" t="s" s="8">
        <v>185</v>
      </c>
      <c r="C81" t="n" s="8">
        <f>IF(false,"120922389", "120922389")</f>
      </c>
      <c r="D81" t="s" s="8">
        <v>118</v>
      </c>
      <c r="E81" t="n" s="8">
        <v>1.0</v>
      </c>
      <c r="F81" t="n" s="8">
        <v>246.0</v>
      </c>
      <c r="G81" t="s" s="8">
        <v>53</v>
      </c>
      <c r="H81" t="s" s="8">
        <v>156</v>
      </c>
      <c r="I81" t="s" s="8">
        <v>186</v>
      </c>
    </row>
    <row r="82" ht="16.0" customHeight="true">
      <c r="A82" t="n" s="7">
        <v>5.4636061E7</v>
      </c>
      <c r="B82" t="s" s="8">
        <v>51</v>
      </c>
      <c r="C82" t="n" s="8">
        <f>IF(false,"002-101", "002-101")</f>
      </c>
      <c r="D82" t="s" s="8">
        <v>60</v>
      </c>
      <c r="E82" t="n" s="8">
        <v>1.0</v>
      </c>
      <c r="F82" t="n" s="8">
        <v>1359.0</v>
      </c>
      <c r="G82" t="s" s="8">
        <v>53</v>
      </c>
      <c r="H82" t="s" s="8">
        <v>156</v>
      </c>
      <c r="I82" t="s" s="8">
        <v>187</v>
      </c>
    </row>
    <row r="83" ht="16.0" customHeight="true">
      <c r="A83" t="n" s="7">
        <v>5.421073E7</v>
      </c>
      <c r="B83" t="s" s="8">
        <v>103</v>
      </c>
      <c r="C83" t="n" s="8">
        <f>IF(false,"120922009", "120922009")</f>
      </c>
      <c r="D83" t="s" s="8">
        <v>188</v>
      </c>
      <c r="E83" t="n" s="8">
        <v>1.0</v>
      </c>
      <c r="F83" t="n" s="8">
        <v>347.0</v>
      </c>
      <c r="G83" t="s" s="8">
        <v>53</v>
      </c>
      <c r="H83" t="s" s="8">
        <v>156</v>
      </c>
      <c r="I83" t="s" s="8">
        <v>189</v>
      </c>
    </row>
    <row r="84" ht="16.0" customHeight="true">
      <c r="A84" t="n" s="7">
        <v>5.421073E7</v>
      </c>
      <c r="B84" t="s" s="8">
        <v>103</v>
      </c>
      <c r="C84" t="n" s="8">
        <f>IF(false,"120922010", "120922010")</f>
      </c>
      <c r="D84" t="s" s="8">
        <v>190</v>
      </c>
      <c r="E84" t="n" s="8">
        <v>1.0</v>
      </c>
      <c r="F84" t="n" s="8">
        <v>330.0</v>
      </c>
      <c r="G84" t="s" s="8">
        <v>53</v>
      </c>
      <c r="H84" t="s" s="8">
        <v>156</v>
      </c>
      <c r="I84" t="s" s="8">
        <v>189</v>
      </c>
    </row>
    <row r="85" ht="16.0" customHeight="true">
      <c r="A85" t="n" s="7">
        <v>5.421073E7</v>
      </c>
      <c r="B85" t="s" s="8">
        <v>103</v>
      </c>
      <c r="C85" t="n" s="8">
        <f>IF(false,"120922012", "120922012")</f>
      </c>
      <c r="D85" t="s" s="8">
        <v>191</v>
      </c>
      <c r="E85" t="n" s="8">
        <v>1.0</v>
      </c>
      <c r="F85" t="n" s="8">
        <v>330.0</v>
      </c>
      <c r="G85" t="s" s="8">
        <v>53</v>
      </c>
      <c r="H85" t="s" s="8">
        <v>156</v>
      </c>
      <c r="I85" t="s" s="8">
        <v>189</v>
      </c>
    </row>
    <row r="86" ht="16.0" customHeight="true">
      <c r="A86" t="n" s="7">
        <v>5.4596778E7</v>
      </c>
      <c r="B86" t="s" s="8">
        <v>51</v>
      </c>
      <c r="C86" t="n" s="8">
        <f>IF(false,"120921202", "120921202")</f>
      </c>
      <c r="D86" t="s" s="8">
        <v>98</v>
      </c>
      <c r="E86" t="n" s="8">
        <v>2.0</v>
      </c>
      <c r="F86" t="n" s="8">
        <v>2878.0</v>
      </c>
      <c r="G86" t="s" s="8">
        <v>53</v>
      </c>
      <c r="H86" t="s" s="8">
        <v>156</v>
      </c>
      <c r="I86" t="s" s="8">
        <v>192</v>
      </c>
    </row>
    <row r="87" ht="16.0" customHeight="true">
      <c r="A87" t="n" s="7">
        <v>5.4561813E7</v>
      </c>
      <c r="B87" t="s" s="8">
        <v>51</v>
      </c>
      <c r="C87" t="n" s="8">
        <f>IF(false,"120921950", "120921950")</f>
      </c>
      <c r="D87" t="s" s="8">
        <v>193</v>
      </c>
      <c r="E87" t="n" s="8">
        <v>1.0</v>
      </c>
      <c r="F87" t="n" s="8">
        <v>247.0</v>
      </c>
      <c r="G87" t="s" s="8">
        <v>53</v>
      </c>
      <c r="H87" t="s" s="8">
        <v>156</v>
      </c>
      <c r="I87" t="s" s="8">
        <v>194</v>
      </c>
    </row>
    <row r="88" ht="16.0" customHeight="true">
      <c r="A88" t="n" s="7">
        <v>5.4947027E7</v>
      </c>
      <c r="B88" t="s" s="8">
        <v>54</v>
      </c>
      <c r="C88" t="n" s="8">
        <f>IF(false,"120923124", "120923124")</f>
      </c>
      <c r="D88" t="s" s="8">
        <v>195</v>
      </c>
      <c r="E88" t="n" s="8">
        <v>1.0</v>
      </c>
      <c r="F88" t="n" s="8">
        <v>4768.0</v>
      </c>
      <c r="G88" t="s" s="8">
        <v>53</v>
      </c>
      <c r="H88" t="s" s="8">
        <v>156</v>
      </c>
      <c r="I88" t="s" s="8">
        <v>196</v>
      </c>
    </row>
    <row r="89" ht="16.0" customHeight="true">
      <c r="A89" t="n" s="7">
        <v>5.5036484E7</v>
      </c>
      <c r="B89" t="s" s="8">
        <v>156</v>
      </c>
      <c r="C89" t="n" s="8">
        <f>IF(false,"120922940", "120922940")</f>
      </c>
      <c r="D89" t="s" s="8">
        <v>197</v>
      </c>
      <c r="E89" t="n" s="8">
        <v>1.0</v>
      </c>
      <c r="F89" t="n" s="8">
        <v>1104.0</v>
      </c>
      <c r="G89" t="s" s="8">
        <v>53</v>
      </c>
      <c r="H89" t="s" s="8">
        <v>156</v>
      </c>
      <c r="I89" t="s" s="8">
        <v>198</v>
      </c>
    </row>
    <row r="90" ht="16.0" customHeight="true">
      <c r="A90" t="n" s="7">
        <v>5.3466056E7</v>
      </c>
      <c r="B90" t="s" s="8">
        <v>185</v>
      </c>
      <c r="C90" t="n" s="8">
        <f>IF(false,"120922389", "120922389")</f>
      </c>
      <c r="D90" t="s" s="8">
        <v>118</v>
      </c>
      <c r="E90" t="n" s="8">
        <v>4.0</v>
      </c>
      <c r="F90" t="n" s="8">
        <v>1004.0</v>
      </c>
      <c r="G90" t="s" s="8">
        <v>53</v>
      </c>
      <c r="H90" t="s" s="8">
        <v>156</v>
      </c>
      <c r="I90" t="s" s="8">
        <v>199</v>
      </c>
    </row>
    <row r="91" ht="16.0" customHeight="true">
      <c r="A91" t="n" s="7">
        <v>5.4505084E7</v>
      </c>
      <c r="B91" t="s" s="8">
        <v>51</v>
      </c>
      <c r="C91" t="n" s="8">
        <f>IF(false,"120923069", "120923069")</f>
      </c>
      <c r="D91" t="s" s="8">
        <v>200</v>
      </c>
      <c r="E91" t="n" s="8">
        <v>3.0</v>
      </c>
      <c r="F91" t="n" s="8">
        <v>3330.0</v>
      </c>
      <c r="G91" t="s" s="8">
        <v>53</v>
      </c>
      <c r="H91" t="s" s="8">
        <v>156</v>
      </c>
      <c r="I91" t="s" s="8">
        <v>201</v>
      </c>
    </row>
    <row r="92" ht="16.0" customHeight="true">
      <c r="A92" t="n" s="7">
        <v>5.4518837E7</v>
      </c>
      <c r="B92" t="s" s="8">
        <v>51</v>
      </c>
      <c r="C92" t="n" s="8">
        <f>IF(false,"120922894", "120922894")</f>
      </c>
      <c r="D92" t="s" s="8">
        <v>202</v>
      </c>
      <c r="E92" t="n" s="8">
        <v>2.0</v>
      </c>
      <c r="F92" t="n" s="8">
        <v>544.0</v>
      </c>
      <c r="G92" t="s" s="8">
        <v>53</v>
      </c>
      <c r="H92" t="s" s="8">
        <v>156</v>
      </c>
      <c r="I92" t="s" s="8">
        <v>203</v>
      </c>
    </row>
    <row r="93" ht="16.0" customHeight="true">
      <c r="A93" t="n" s="7">
        <v>5.4643311E7</v>
      </c>
      <c r="B93" t="s" s="8">
        <v>51</v>
      </c>
      <c r="C93" t="n" s="8">
        <f>IF(false,"002-101", "002-101")</f>
      </c>
      <c r="D93" t="s" s="8">
        <v>60</v>
      </c>
      <c r="E93" t="n" s="8">
        <v>1.0</v>
      </c>
      <c r="F93" t="n" s="8">
        <v>688.0</v>
      </c>
      <c r="G93" t="s" s="8">
        <v>53</v>
      </c>
      <c r="H93" t="s" s="8">
        <v>156</v>
      </c>
      <c r="I93" t="s" s="8">
        <v>204</v>
      </c>
    </row>
    <row r="94" ht="16.0" customHeight="true">
      <c r="A94" t="n" s="7">
        <v>5.4856276E7</v>
      </c>
      <c r="B94" t="s" s="8">
        <v>75</v>
      </c>
      <c r="C94" t="n" s="8">
        <f>IF(false,"120923128", "120923128")</f>
      </c>
      <c r="D94" t="s" s="8">
        <v>137</v>
      </c>
      <c r="E94" t="n" s="8">
        <v>2.0</v>
      </c>
      <c r="F94" t="n" s="8">
        <v>6858.0</v>
      </c>
      <c r="G94" t="s" s="8">
        <v>53</v>
      </c>
      <c r="H94" t="s" s="8">
        <v>156</v>
      </c>
      <c r="I94" t="s" s="8">
        <v>205</v>
      </c>
    </row>
    <row r="95" ht="16.0" customHeight="true">
      <c r="A95" t="n" s="7">
        <v>5.3941575E7</v>
      </c>
      <c r="B95" t="s" s="8">
        <v>206</v>
      </c>
      <c r="C95" t="n" s="8">
        <f>IF(false,"120922391", "120922391")</f>
      </c>
      <c r="D95" t="s" s="8">
        <v>170</v>
      </c>
      <c r="E95" t="n" s="8">
        <v>1.0</v>
      </c>
      <c r="F95" t="n" s="8">
        <v>255.0</v>
      </c>
      <c r="G95" t="s" s="8">
        <v>53</v>
      </c>
      <c r="H95" t="s" s="8">
        <v>156</v>
      </c>
      <c r="I95" t="s" s="8">
        <v>207</v>
      </c>
    </row>
    <row r="96" ht="16.0" customHeight="true">
      <c r="A96" t="n" s="7">
        <v>5.3512786E7</v>
      </c>
      <c r="B96" t="s" s="8">
        <v>100</v>
      </c>
      <c r="C96" t="n" s="8">
        <f>IF(false,"120922393", "120922393")</f>
      </c>
      <c r="D96" t="s" s="8">
        <v>208</v>
      </c>
      <c r="E96" t="n" s="8">
        <v>1.0</v>
      </c>
      <c r="F96" t="n" s="8">
        <v>375.0</v>
      </c>
      <c r="G96" t="s" s="8">
        <v>53</v>
      </c>
      <c r="H96" t="s" s="8">
        <v>156</v>
      </c>
      <c r="I96" t="s" s="8">
        <v>209</v>
      </c>
    </row>
    <row r="97" ht="16.0" customHeight="true">
      <c r="A97" t="n" s="7">
        <v>5.4925144E7</v>
      </c>
      <c r="B97" t="s" s="8">
        <v>54</v>
      </c>
      <c r="C97" t="n" s="8">
        <f>IF(false,"120922756", "120922756")</f>
      </c>
      <c r="D97" t="s" s="8">
        <v>210</v>
      </c>
      <c r="E97" t="n" s="8">
        <v>1.0</v>
      </c>
      <c r="F97" t="n" s="8">
        <v>3508.0</v>
      </c>
      <c r="G97" t="s" s="8">
        <v>53</v>
      </c>
      <c r="H97" t="s" s="8">
        <v>156</v>
      </c>
      <c r="I97" t="s" s="8">
        <v>211</v>
      </c>
    </row>
    <row r="98" ht="16.0" customHeight="true">
      <c r="A98" t="n" s="7">
        <v>5.4405844E7</v>
      </c>
      <c r="B98" t="s" s="8">
        <v>82</v>
      </c>
      <c r="C98" t="n" s="8">
        <f>IF(false,"005-1264", "005-1264")</f>
      </c>
      <c r="D98" t="s" s="8">
        <v>212</v>
      </c>
      <c r="E98" t="n" s="8">
        <v>1.0</v>
      </c>
      <c r="F98" t="n" s="8">
        <v>435.0</v>
      </c>
      <c r="G98" t="s" s="8">
        <v>53</v>
      </c>
      <c r="H98" t="s" s="8">
        <v>156</v>
      </c>
      <c r="I98" t="s" s="8">
        <v>213</v>
      </c>
    </row>
    <row r="99" ht="16.0" customHeight="true">
      <c r="A99" t="n" s="7">
        <v>5.4580784E7</v>
      </c>
      <c r="B99" t="s" s="8">
        <v>51</v>
      </c>
      <c r="C99" t="n" s="8">
        <f>IF(false,"005-1250", "005-1250")</f>
      </c>
      <c r="D99" t="s" s="8">
        <v>56</v>
      </c>
      <c r="E99" t="n" s="8">
        <v>1.0</v>
      </c>
      <c r="F99" t="n" s="8">
        <v>1349.0</v>
      </c>
      <c r="G99" t="s" s="8">
        <v>53</v>
      </c>
      <c r="H99" t="s" s="8">
        <v>156</v>
      </c>
      <c r="I99" t="s" s="8">
        <v>214</v>
      </c>
    </row>
    <row r="100" ht="16.0" customHeight="true">
      <c r="A100" t="n" s="7">
        <v>5.3844752E7</v>
      </c>
      <c r="B100" t="s" s="8">
        <v>93</v>
      </c>
      <c r="C100" t="n" s="8">
        <f>IF(false,"120921202", "120921202")</f>
      </c>
      <c r="D100" t="s" s="8">
        <v>98</v>
      </c>
      <c r="E100" t="n" s="8">
        <v>2.0</v>
      </c>
      <c r="F100" t="n" s="8">
        <v>2698.0</v>
      </c>
      <c r="G100" t="s" s="8">
        <v>53</v>
      </c>
      <c r="H100" t="s" s="8">
        <v>156</v>
      </c>
      <c r="I100" t="s" s="8">
        <v>215</v>
      </c>
    </row>
    <row r="101" ht="16.0" customHeight="true">
      <c r="A101" t="n" s="7">
        <v>5.4624781E7</v>
      </c>
      <c r="B101" t="s" s="8">
        <v>51</v>
      </c>
      <c r="C101" t="n" s="8">
        <f>IF(false,"005-1250", "005-1250")</f>
      </c>
      <c r="D101" t="s" s="8">
        <v>56</v>
      </c>
      <c r="E101" t="n" s="8">
        <v>1.0</v>
      </c>
      <c r="F101" t="n" s="8">
        <v>1305.0</v>
      </c>
      <c r="G101" t="s" s="8">
        <v>53</v>
      </c>
      <c r="H101" t="s" s="8">
        <v>156</v>
      </c>
      <c r="I101" t="s" s="8">
        <v>216</v>
      </c>
    </row>
    <row r="102" ht="16.0" customHeight="true">
      <c r="A102" t="n" s="7">
        <v>5.4171544E7</v>
      </c>
      <c r="B102" t="s" s="8">
        <v>103</v>
      </c>
      <c r="C102" t="n" s="8">
        <f>IF(false,"120922391", "120922391")</f>
      </c>
      <c r="D102" t="s" s="8">
        <v>170</v>
      </c>
      <c r="E102" t="n" s="8">
        <v>1.0</v>
      </c>
      <c r="F102" t="n" s="8">
        <v>261.0</v>
      </c>
      <c r="G102" t="s" s="8">
        <v>53</v>
      </c>
      <c r="H102" t="s" s="8">
        <v>156</v>
      </c>
      <c r="I102" t="s" s="8">
        <v>217</v>
      </c>
    </row>
    <row r="103" ht="16.0" customHeight="true">
      <c r="A103" t="n" s="7">
        <v>5.4316343E7</v>
      </c>
      <c r="B103" t="s" s="8">
        <v>88</v>
      </c>
      <c r="C103" t="n" s="8">
        <f>IF(false,"120922952", "120922952")</f>
      </c>
      <c r="D103" t="s" s="8">
        <v>62</v>
      </c>
      <c r="E103" t="n" s="8">
        <v>1.0</v>
      </c>
      <c r="F103" t="n" s="8">
        <v>1262.0</v>
      </c>
      <c r="G103" t="s" s="8">
        <v>53</v>
      </c>
      <c r="H103" t="s" s="8">
        <v>156</v>
      </c>
      <c r="I103" t="s" s="8">
        <v>218</v>
      </c>
    </row>
    <row r="104" ht="16.0" customHeight="true">
      <c r="A104" t="n" s="7">
        <v>5.421148E7</v>
      </c>
      <c r="B104" t="s" s="8">
        <v>88</v>
      </c>
      <c r="C104" t="n" s="8">
        <f>IF(false,"005-1519", "005-1519")</f>
      </c>
      <c r="D104" t="s" s="8">
        <v>161</v>
      </c>
      <c r="E104" t="n" s="8">
        <v>2.0</v>
      </c>
      <c r="F104" t="n" s="8">
        <v>2268.0</v>
      </c>
      <c r="G104" t="s" s="8">
        <v>53</v>
      </c>
      <c r="H104" t="s" s="8">
        <v>156</v>
      </c>
      <c r="I104" t="s" s="8">
        <v>219</v>
      </c>
    </row>
    <row r="105" ht="16.0" customHeight="true">
      <c r="A105" t="n" s="7">
        <v>5.4840803E7</v>
      </c>
      <c r="B105" t="s" s="8">
        <v>75</v>
      </c>
      <c r="C105" t="n" s="8">
        <f>IF(false,"120923139", "120923139")</f>
      </c>
      <c r="D105" t="s" s="8">
        <v>220</v>
      </c>
      <c r="E105" t="n" s="8">
        <v>1.0</v>
      </c>
      <c r="F105" t="n" s="8">
        <v>2599.0</v>
      </c>
      <c r="G105" t="s" s="8">
        <v>53</v>
      </c>
      <c r="H105" t="s" s="8">
        <v>156</v>
      </c>
      <c r="I105" t="s" s="8">
        <v>221</v>
      </c>
    </row>
    <row r="106" ht="16.0" customHeight="true">
      <c r="A106" t="n" s="7">
        <v>5.4345444E7</v>
      </c>
      <c r="B106" t="s" s="8">
        <v>82</v>
      </c>
      <c r="C106" t="n" s="8">
        <f>IF(false,"005-1246", "005-1246")</f>
      </c>
      <c r="D106" t="s" s="8">
        <v>222</v>
      </c>
      <c r="E106" t="n" s="8">
        <v>1.0</v>
      </c>
      <c r="F106" t="n" s="8">
        <v>276.0</v>
      </c>
      <c r="G106" t="s" s="8">
        <v>53</v>
      </c>
      <c r="H106" t="s" s="8">
        <v>156</v>
      </c>
      <c r="I106" t="s" s="8">
        <v>223</v>
      </c>
    </row>
    <row r="107" ht="16.0" customHeight="true">
      <c r="A107" t="n" s="7">
        <v>5.4091808E7</v>
      </c>
      <c r="B107" t="s" s="8">
        <v>128</v>
      </c>
      <c r="C107" t="n" s="8">
        <f>IF(false,"120921853", "120921853")</f>
      </c>
      <c r="D107" t="s" s="8">
        <v>129</v>
      </c>
      <c r="E107" t="n" s="8">
        <v>2.0</v>
      </c>
      <c r="F107" t="n" s="8">
        <v>1398.0</v>
      </c>
      <c r="G107" t="s" s="8">
        <v>53</v>
      </c>
      <c r="H107" t="s" s="8">
        <v>156</v>
      </c>
      <c r="I107" t="s" s="8">
        <v>224</v>
      </c>
    </row>
    <row r="108" ht="16.0" customHeight="true">
      <c r="A108" t="n" s="7">
        <v>5.4336181E7</v>
      </c>
      <c r="B108" t="s" s="8">
        <v>82</v>
      </c>
      <c r="C108" t="n" s="8">
        <f>IF(false,"120921202", "120921202")</f>
      </c>
      <c r="D108" t="s" s="8">
        <v>98</v>
      </c>
      <c r="E108" t="n" s="8">
        <v>1.0</v>
      </c>
      <c r="F108" t="n" s="8">
        <v>1849.0</v>
      </c>
      <c r="G108" t="s" s="8">
        <v>53</v>
      </c>
      <c r="H108" t="s" s="8">
        <v>156</v>
      </c>
      <c r="I108" t="s" s="8">
        <v>225</v>
      </c>
    </row>
    <row r="109" ht="16.0" customHeight="true">
      <c r="A109" t="n" s="7">
        <v>5.4642749E7</v>
      </c>
      <c r="B109" t="s" s="8">
        <v>51</v>
      </c>
      <c r="C109" t="n" s="8">
        <f>IF(false,"120923128", "120923128")</f>
      </c>
      <c r="D109" t="s" s="8">
        <v>137</v>
      </c>
      <c r="E109" t="n" s="8">
        <v>3.0</v>
      </c>
      <c r="F109" t="n" s="8">
        <v>12087.0</v>
      </c>
      <c r="G109" t="s" s="8">
        <v>53</v>
      </c>
      <c r="H109" t="s" s="8">
        <v>156</v>
      </c>
      <c r="I109" t="s" s="8">
        <v>226</v>
      </c>
    </row>
    <row r="110" ht="16.0" customHeight="true">
      <c r="A110" t="n" s="7">
        <v>5.4631121E7</v>
      </c>
      <c r="B110" t="s" s="8">
        <v>51</v>
      </c>
      <c r="C110" t="n" s="8">
        <f>IF(false,"005-1250", "005-1250")</f>
      </c>
      <c r="D110" t="s" s="8">
        <v>56</v>
      </c>
      <c r="E110" t="n" s="8">
        <v>4.0</v>
      </c>
      <c r="F110" t="n" s="8">
        <v>5396.0</v>
      </c>
      <c r="G110" t="s" s="8">
        <v>53</v>
      </c>
      <c r="H110" t="s" s="8">
        <v>156</v>
      </c>
      <c r="I110" t="s" s="8">
        <v>227</v>
      </c>
    </row>
    <row r="111" ht="16.0" customHeight="true">
      <c r="A111" t="n" s="7">
        <v>5.4743183E7</v>
      </c>
      <c r="B111" t="s" s="8">
        <v>78</v>
      </c>
      <c r="C111" t="n" s="8">
        <f>IF(false,"120922035", "120922035")</f>
      </c>
      <c r="D111" t="s" s="8">
        <v>76</v>
      </c>
      <c r="E111" t="n" s="8">
        <v>1.0</v>
      </c>
      <c r="F111" t="n" s="8">
        <v>996.0</v>
      </c>
      <c r="G111" t="s" s="8">
        <v>53</v>
      </c>
      <c r="H111" t="s" s="8">
        <v>156</v>
      </c>
      <c r="I111" t="s" s="8">
        <v>228</v>
      </c>
    </row>
    <row r="112" ht="16.0" customHeight="true">
      <c r="A112" t="n" s="7">
        <v>5.4299488E7</v>
      </c>
      <c r="B112" t="s" s="8">
        <v>88</v>
      </c>
      <c r="C112" t="n" s="8">
        <f>IF(false,"120922960", "120922960")</f>
      </c>
      <c r="D112" t="s" s="8">
        <v>229</v>
      </c>
      <c r="E112" t="n" s="8">
        <v>1.0</v>
      </c>
      <c r="F112" t="n" s="8">
        <v>338.0</v>
      </c>
      <c r="G112" t="s" s="8">
        <v>53</v>
      </c>
      <c r="H112" t="s" s="8">
        <v>156</v>
      </c>
      <c r="I112" t="s" s="8">
        <v>230</v>
      </c>
    </row>
    <row r="113" ht="16.0" customHeight="true">
      <c r="A113" t="n" s="7">
        <v>5.4613369E7</v>
      </c>
      <c r="B113" t="s" s="8">
        <v>51</v>
      </c>
      <c r="C113" t="n" s="8">
        <f>IF(false,"005-1127", "005-1127")</f>
      </c>
      <c r="D113" t="s" s="8">
        <v>145</v>
      </c>
      <c r="E113" t="n" s="8">
        <v>1.0</v>
      </c>
      <c r="F113" t="n" s="8">
        <v>588.0</v>
      </c>
      <c r="G113" t="s" s="8">
        <v>53</v>
      </c>
      <c r="H113" t="s" s="8">
        <v>156</v>
      </c>
      <c r="I113" t="s" s="8">
        <v>231</v>
      </c>
    </row>
    <row r="114" ht="16.0" customHeight="true">
      <c r="A114" t="n" s="7">
        <v>5.5079272E7</v>
      </c>
      <c r="B114" t="s" s="8">
        <v>156</v>
      </c>
      <c r="C114" t="n" s="8">
        <f>IF(false,"120923161", "120923161")</f>
      </c>
      <c r="D114" t="s" s="8">
        <v>232</v>
      </c>
      <c r="E114" t="n" s="8">
        <v>1.0</v>
      </c>
      <c r="F114" t="n" s="8">
        <v>3694.0</v>
      </c>
      <c r="G114" t="s" s="8">
        <v>53</v>
      </c>
      <c r="H114" t="s" s="8">
        <v>156</v>
      </c>
      <c r="I114" t="s" s="8">
        <v>233</v>
      </c>
    </row>
    <row r="115" ht="16.0" customHeight="true">
      <c r="A115" t="n" s="7">
        <v>5.4656809E7</v>
      </c>
      <c r="B115" t="s" s="8">
        <v>51</v>
      </c>
      <c r="C115" t="n" s="8">
        <f>IF(false,"005-1250", "005-1250")</f>
      </c>
      <c r="D115" t="s" s="8">
        <v>56</v>
      </c>
      <c r="E115" t="n" s="8">
        <v>1.0</v>
      </c>
      <c r="F115" t="n" s="8">
        <v>1142.0</v>
      </c>
      <c r="G115" t="s" s="8">
        <v>53</v>
      </c>
      <c r="H115" t="s" s="8">
        <v>156</v>
      </c>
      <c r="I115" t="s" s="8">
        <v>234</v>
      </c>
    </row>
    <row r="116" ht="16.0" customHeight="true">
      <c r="A116" t="n" s="7">
        <v>5.465767E7</v>
      </c>
      <c r="B116" t="s" s="8">
        <v>51</v>
      </c>
      <c r="C116" t="n" s="8">
        <f>IF(false,"003-318", "003-318")</f>
      </c>
      <c r="D116" t="s" s="8">
        <v>80</v>
      </c>
      <c r="E116" t="n" s="8">
        <v>3.0</v>
      </c>
      <c r="F116" t="n" s="8">
        <v>3798.0</v>
      </c>
      <c r="G116" t="s" s="8">
        <v>53</v>
      </c>
      <c r="H116" t="s" s="8">
        <v>156</v>
      </c>
      <c r="I116" t="s" s="8">
        <v>235</v>
      </c>
    </row>
    <row r="117" ht="16.0" customHeight="true">
      <c r="A117" t="n" s="7">
        <v>5.503103E7</v>
      </c>
      <c r="B117" t="s" s="8">
        <v>156</v>
      </c>
      <c r="C117" t="n" s="8">
        <f>IF(false,"120921901", "120921901")</f>
      </c>
      <c r="D117" t="s" s="8">
        <v>236</v>
      </c>
      <c r="E117" t="n" s="8">
        <v>3.0</v>
      </c>
      <c r="F117" t="n" s="8">
        <v>3072.0</v>
      </c>
      <c r="G117" t="s" s="8">
        <v>53</v>
      </c>
      <c r="H117" t="s" s="8">
        <v>237</v>
      </c>
      <c r="I117" t="s" s="8">
        <v>238</v>
      </c>
    </row>
    <row r="118" ht="16.0" customHeight="true">
      <c r="A118" t="n" s="7">
        <v>5.4962518E7</v>
      </c>
      <c r="B118" t="s" s="8">
        <v>54</v>
      </c>
      <c r="C118" t="n" s="8">
        <f>IF(false,"002-106", "002-106")</f>
      </c>
      <c r="D118" t="s" s="8">
        <v>239</v>
      </c>
      <c r="E118" t="n" s="8">
        <v>1.0</v>
      </c>
      <c r="F118" t="n" s="8">
        <v>1098.0</v>
      </c>
      <c r="G118" t="s" s="8">
        <v>53</v>
      </c>
      <c r="H118" t="s" s="8">
        <v>237</v>
      </c>
      <c r="I118" t="s" s="8">
        <v>240</v>
      </c>
    </row>
    <row r="119" ht="16.0" customHeight="true">
      <c r="A119" t="n" s="7">
        <v>5.5040025E7</v>
      </c>
      <c r="B119" t="s" s="8">
        <v>156</v>
      </c>
      <c r="C119" t="n" s="8">
        <f>IF(false,"120923126", "120923126")</f>
      </c>
      <c r="D119" t="s" s="8">
        <v>241</v>
      </c>
      <c r="E119" t="n" s="8">
        <v>1.0</v>
      </c>
      <c r="F119" t="n" s="8">
        <v>4569.0</v>
      </c>
      <c r="G119" t="s" s="8">
        <v>53</v>
      </c>
      <c r="H119" t="s" s="8">
        <v>237</v>
      </c>
      <c r="I119" t="s" s="8">
        <v>242</v>
      </c>
    </row>
    <row r="120" ht="16.0" customHeight="true">
      <c r="A120" t="n" s="7">
        <v>5.4995297E7</v>
      </c>
      <c r="B120" t="s" s="8">
        <v>54</v>
      </c>
      <c r="C120" t="n" s="8">
        <f>IF(false,"003-318", "003-318")</f>
      </c>
      <c r="D120" t="s" s="8">
        <v>80</v>
      </c>
      <c r="E120" t="n" s="8">
        <v>1.0</v>
      </c>
      <c r="F120" t="n" s="8">
        <v>1489.0</v>
      </c>
      <c r="G120" t="s" s="8">
        <v>53</v>
      </c>
      <c r="H120" t="s" s="8">
        <v>237</v>
      </c>
      <c r="I120" t="s" s="8">
        <v>243</v>
      </c>
    </row>
    <row r="121" ht="16.0" customHeight="true">
      <c r="A121" t="n" s="7">
        <v>5.5044658E7</v>
      </c>
      <c r="B121" t="s" s="8">
        <v>156</v>
      </c>
      <c r="C121" t="n" s="8">
        <f>IF(false,"120921428", "120921428")</f>
      </c>
      <c r="D121" t="s" s="8">
        <v>244</v>
      </c>
      <c r="E121" t="n" s="8">
        <v>1.0</v>
      </c>
      <c r="F121" t="n" s="8">
        <v>623.0</v>
      </c>
      <c r="G121" t="s" s="8">
        <v>53</v>
      </c>
      <c r="H121" t="s" s="8">
        <v>237</v>
      </c>
      <c r="I121" t="s" s="8">
        <v>245</v>
      </c>
    </row>
    <row r="122" ht="16.0" customHeight="true">
      <c r="A122" t="n" s="7">
        <v>5.5008392E7</v>
      </c>
      <c r="B122" t="s" s="8">
        <v>54</v>
      </c>
      <c r="C122" t="n" s="8">
        <f>IF(false,"120921201", "120921201")</f>
      </c>
      <c r="D122" t="s" s="8">
        <v>246</v>
      </c>
      <c r="E122" t="n" s="8">
        <v>3.0</v>
      </c>
      <c r="F122" t="n" s="8">
        <v>4938.0</v>
      </c>
      <c r="G122" t="s" s="8">
        <v>53</v>
      </c>
      <c r="H122" t="s" s="8">
        <v>237</v>
      </c>
      <c r="I122" t="s" s="8">
        <v>247</v>
      </c>
    </row>
    <row r="123" ht="16.0" customHeight="true">
      <c r="A123" t="n" s="7">
        <v>5.4966079E7</v>
      </c>
      <c r="B123" t="s" s="8">
        <v>54</v>
      </c>
      <c r="C123" t="n" s="8">
        <f>IF(false,"120922875", "120922875")</f>
      </c>
      <c r="D123" t="s" s="8">
        <v>248</v>
      </c>
      <c r="E123" t="n" s="8">
        <v>1.0</v>
      </c>
      <c r="F123" t="n" s="8">
        <v>2429.0</v>
      </c>
      <c r="G123" t="s" s="8">
        <v>53</v>
      </c>
      <c r="H123" t="s" s="8">
        <v>237</v>
      </c>
      <c r="I123" t="s" s="8">
        <v>249</v>
      </c>
    </row>
    <row r="124" ht="16.0" customHeight="true">
      <c r="A124" t="n" s="7">
        <v>5.508759E7</v>
      </c>
      <c r="B124" t="s" s="8">
        <v>156</v>
      </c>
      <c r="C124" t="n" s="8">
        <f>IF(false,"002-931", "002-931")</f>
      </c>
      <c r="D124" t="s" s="8">
        <v>110</v>
      </c>
      <c r="E124" t="n" s="8">
        <v>2.0</v>
      </c>
      <c r="F124" t="n" s="8">
        <v>888.0</v>
      </c>
      <c r="G124" t="s" s="8">
        <v>53</v>
      </c>
      <c r="H124" t="s" s="8">
        <v>237</v>
      </c>
      <c r="I124" t="s" s="8">
        <v>250</v>
      </c>
    </row>
    <row r="125" ht="16.0" customHeight="true">
      <c r="A125" t="n" s="7">
        <v>5.4917686E7</v>
      </c>
      <c r="B125" t="s" s="8">
        <v>54</v>
      </c>
      <c r="C125" t="n" s="8">
        <f>IF(false,"120921201", "120921201")</f>
      </c>
      <c r="D125" t="s" s="8">
        <v>246</v>
      </c>
      <c r="E125" t="n" s="8">
        <v>3.0</v>
      </c>
      <c r="F125" t="n" s="8">
        <v>4938.0</v>
      </c>
      <c r="G125" t="s" s="8">
        <v>53</v>
      </c>
      <c r="H125" t="s" s="8">
        <v>237</v>
      </c>
      <c r="I125" t="s" s="8">
        <v>251</v>
      </c>
    </row>
    <row r="126" ht="16.0" customHeight="true">
      <c r="A126" t="n" s="7">
        <v>5.4996651E7</v>
      </c>
      <c r="B126" t="s" s="8">
        <v>54</v>
      </c>
      <c r="C126" t="n" s="8">
        <f>IF(false,"120923107", "120923107")</f>
      </c>
      <c r="D126" t="s" s="8">
        <v>252</v>
      </c>
      <c r="E126" t="n" s="8">
        <v>1.0</v>
      </c>
      <c r="F126" t="n" s="8">
        <v>521.0</v>
      </c>
      <c r="G126" t="s" s="8">
        <v>53</v>
      </c>
      <c r="H126" t="s" s="8">
        <v>237</v>
      </c>
      <c r="I126" t="s" s="8">
        <v>253</v>
      </c>
    </row>
    <row r="127" ht="16.0" customHeight="true">
      <c r="A127" t="n" s="7">
        <v>5.5102389E7</v>
      </c>
      <c r="B127" t="s" s="8">
        <v>156</v>
      </c>
      <c r="C127" t="n" s="8">
        <f>IF(false,"120922966", "120922966")</f>
      </c>
      <c r="D127" t="s" s="8">
        <v>254</v>
      </c>
      <c r="E127" t="n" s="8">
        <v>1.0</v>
      </c>
      <c r="F127" t="n" s="8">
        <v>309.0</v>
      </c>
      <c r="G127" t="s" s="8">
        <v>53</v>
      </c>
      <c r="H127" t="s" s="8">
        <v>237</v>
      </c>
      <c r="I127" t="s" s="8">
        <v>255</v>
      </c>
    </row>
    <row r="128" ht="16.0" customHeight="true">
      <c r="A128" t="n" s="7">
        <v>5.502046E7</v>
      </c>
      <c r="B128" t="s" s="8">
        <v>156</v>
      </c>
      <c r="C128" t="n" s="8">
        <f>IF(false,"120921201", "120921201")</f>
      </c>
      <c r="D128" t="s" s="8">
        <v>246</v>
      </c>
      <c r="E128" t="n" s="8">
        <v>3.0</v>
      </c>
      <c r="F128" t="n" s="8">
        <v>5100.0</v>
      </c>
      <c r="G128" t="s" s="8">
        <v>53</v>
      </c>
      <c r="H128" t="s" s="8">
        <v>237</v>
      </c>
      <c r="I128" t="s" s="8">
        <v>256</v>
      </c>
    </row>
    <row r="129" ht="16.0" customHeight="true">
      <c r="A129" t="n" s="7">
        <v>5.5096037E7</v>
      </c>
      <c r="B129" t="s" s="8">
        <v>156</v>
      </c>
      <c r="C129" t="n" s="8">
        <f>IF(false,"005-1138", "005-1138")</f>
      </c>
      <c r="D129" t="s" s="8">
        <v>257</v>
      </c>
      <c r="E129" t="n" s="8">
        <v>1.0</v>
      </c>
      <c r="F129" t="n" s="8">
        <v>744.0</v>
      </c>
      <c r="G129" t="s" s="8">
        <v>53</v>
      </c>
      <c r="H129" t="s" s="8">
        <v>237</v>
      </c>
      <c r="I129" t="s" s="8">
        <v>258</v>
      </c>
    </row>
    <row r="130" ht="16.0" customHeight="true">
      <c r="A130" t="n" s="7">
        <v>5.5097697E7</v>
      </c>
      <c r="B130" t="s" s="8">
        <v>156</v>
      </c>
      <c r="C130" t="n" s="8">
        <f>IF(false,"120921202", "120921202")</f>
      </c>
      <c r="D130" t="s" s="8">
        <v>98</v>
      </c>
      <c r="E130" t="n" s="8">
        <v>2.0</v>
      </c>
      <c r="F130" t="n" s="8">
        <v>3778.0</v>
      </c>
      <c r="G130" t="s" s="8">
        <v>53</v>
      </c>
      <c r="H130" t="s" s="8">
        <v>237</v>
      </c>
      <c r="I130" t="s" s="8">
        <v>259</v>
      </c>
    </row>
    <row r="131" ht="16.0" customHeight="true">
      <c r="A131" t="n" s="7">
        <v>5.4788153E7</v>
      </c>
      <c r="B131" t="s" s="8">
        <v>75</v>
      </c>
      <c r="C131" t="n" s="8">
        <f>IF(false,"003-318", "003-318")</f>
      </c>
      <c r="D131" t="s" s="8">
        <v>80</v>
      </c>
      <c r="E131" t="n" s="8">
        <v>1.0</v>
      </c>
      <c r="F131" t="n" s="8">
        <v>1172.0</v>
      </c>
      <c r="G131" t="s" s="8">
        <v>53</v>
      </c>
      <c r="H131" t="s" s="8">
        <v>237</v>
      </c>
      <c r="I131" t="s" s="8">
        <v>260</v>
      </c>
    </row>
    <row r="132" ht="16.0" customHeight="true">
      <c r="A132" t="n" s="7">
        <v>5.5052626E7</v>
      </c>
      <c r="B132" t="s" s="8">
        <v>156</v>
      </c>
      <c r="C132" t="n" s="8">
        <f>IF(false,"120921201", "120921201")</f>
      </c>
      <c r="D132" t="s" s="8">
        <v>246</v>
      </c>
      <c r="E132" t="n" s="8">
        <v>3.0</v>
      </c>
      <c r="F132" t="n" s="8">
        <v>5112.0</v>
      </c>
      <c r="G132" t="s" s="8">
        <v>53</v>
      </c>
      <c r="H132" t="s" s="8">
        <v>237</v>
      </c>
      <c r="I132" t="s" s="8">
        <v>261</v>
      </c>
    </row>
    <row r="133" ht="16.0" customHeight="true">
      <c r="A133" t="n" s="7">
        <v>5.4726464E7</v>
      </c>
      <c r="B133" t="s" s="8">
        <v>78</v>
      </c>
      <c r="C133" t="n" s="8">
        <f>IF(false,"120923022", "120923022")</f>
      </c>
      <c r="D133" t="s" s="8">
        <v>262</v>
      </c>
      <c r="E133" t="n" s="8">
        <v>1.0</v>
      </c>
      <c r="F133" t="n" s="8">
        <v>1413.0</v>
      </c>
      <c r="G133" t="s" s="8">
        <v>53</v>
      </c>
      <c r="H133" t="s" s="8">
        <v>237</v>
      </c>
      <c r="I133" t="s" s="8">
        <v>263</v>
      </c>
    </row>
    <row r="134" ht="16.0" customHeight="true">
      <c r="A134" t="n" s="7">
        <v>5.3957287E7</v>
      </c>
      <c r="B134" t="s" s="8">
        <v>206</v>
      </c>
      <c r="C134" t="n" s="8">
        <f>IF(false,"120921202", "120921202")</f>
      </c>
      <c r="D134" t="s" s="8">
        <v>98</v>
      </c>
      <c r="E134" t="n" s="8">
        <v>3.0</v>
      </c>
      <c r="F134" t="n" s="8">
        <v>4047.0</v>
      </c>
      <c r="G134" t="s" s="8">
        <v>53</v>
      </c>
      <c r="H134" t="s" s="8">
        <v>237</v>
      </c>
      <c r="I134" t="s" s="8">
        <v>264</v>
      </c>
    </row>
    <row r="135" ht="16.0" customHeight="true">
      <c r="A135" t="n" s="7">
        <v>5.5092156E7</v>
      </c>
      <c r="B135" t="s" s="8">
        <v>156</v>
      </c>
      <c r="C135" t="n" s="8">
        <f>IF(false,"003-318", "003-318")</f>
      </c>
      <c r="D135" t="s" s="8">
        <v>80</v>
      </c>
      <c r="E135" t="n" s="8">
        <v>1.0</v>
      </c>
      <c r="F135" t="n" s="8">
        <v>1335.0</v>
      </c>
      <c r="G135" t="s" s="8">
        <v>53</v>
      </c>
      <c r="H135" t="s" s="8">
        <v>237</v>
      </c>
      <c r="I135" t="s" s="8">
        <v>265</v>
      </c>
    </row>
    <row r="136" ht="16.0" customHeight="true">
      <c r="A136" t="n" s="7">
        <v>5.4987984E7</v>
      </c>
      <c r="B136" t="s" s="8">
        <v>54</v>
      </c>
      <c r="C136" t="n" s="8">
        <f>IF(false,"005-1521", "005-1521")</f>
      </c>
      <c r="D136" t="s" s="8">
        <v>266</v>
      </c>
      <c r="E136" t="n" s="8">
        <v>1.0</v>
      </c>
      <c r="F136" t="n" s="8">
        <v>697.0</v>
      </c>
      <c r="G136" t="s" s="8">
        <v>53</v>
      </c>
      <c r="H136" t="s" s="8">
        <v>237</v>
      </c>
      <c r="I136" t="s" s="8">
        <v>267</v>
      </c>
    </row>
    <row r="137" ht="16.0" customHeight="true">
      <c r="A137" t="n" s="7">
        <v>5.4863031E7</v>
      </c>
      <c r="B137" t="s" s="8">
        <v>75</v>
      </c>
      <c r="C137" t="n" s="8">
        <f>IF(false,"120922876", "120922876")</f>
      </c>
      <c r="D137" t="s" s="8">
        <v>125</v>
      </c>
      <c r="E137" t="n" s="8">
        <v>1.0</v>
      </c>
      <c r="F137" t="n" s="8">
        <v>2284.0</v>
      </c>
      <c r="G137" t="s" s="8">
        <v>53</v>
      </c>
      <c r="H137" t="s" s="8">
        <v>237</v>
      </c>
      <c r="I137" t="s" s="8">
        <v>268</v>
      </c>
    </row>
    <row r="138" ht="16.0" customHeight="true">
      <c r="A138" t="n" s="7">
        <v>5.5053143E7</v>
      </c>
      <c r="B138" t="s" s="8">
        <v>156</v>
      </c>
      <c r="C138" t="n" s="8">
        <f>IF(false,"120921901", "120921901")</f>
      </c>
      <c r="D138" t="s" s="8">
        <v>236</v>
      </c>
      <c r="E138" t="n" s="8">
        <v>1.0</v>
      </c>
      <c r="F138" t="n" s="8">
        <v>1140.0</v>
      </c>
      <c r="G138" t="s" s="8">
        <v>53</v>
      </c>
      <c r="H138" t="s" s="8">
        <v>237</v>
      </c>
      <c r="I138" t="s" s="8">
        <v>269</v>
      </c>
    </row>
    <row r="139" ht="16.0" customHeight="true">
      <c r="A139" t="n" s="7">
        <v>5.490239E7</v>
      </c>
      <c r="B139" t="s" s="8">
        <v>75</v>
      </c>
      <c r="C139" t="n" s="8">
        <f>IF(false,"120922960", "120922960")</f>
      </c>
      <c r="D139" t="s" s="8">
        <v>229</v>
      </c>
      <c r="E139" t="n" s="8">
        <v>1.0</v>
      </c>
      <c r="F139" t="n" s="8">
        <v>314.0</v>
      </c>
      <c r="G139" t="s" s="8">
        <v>53</v>
      </c>
      <c r="H139" t="s" s="8">
        <v>237</v>
      </c>
      <c r="I139" t="s" s="8">
        <v>270</v>
      </c>
    </row>
    <row r="140" ht="16.0" customHeight="true">
      <c r="A140" t="n" s="7">
        <v>5.5034745E7</v>
      </c>
      <c r="B140" t="s" s="8">
        <v>156</v>
      </c>
      <c r="C140" t="n" s="8">
        <f>IF(false,"120923134", "120923134")</f>
      </c>
      <c r="D140" t="s" s="8">
        <v>271</v>
      </c>
      <c r="E140" t="n" s="8">
        <v>1.0</v>
      </c>
      <c r="F140" t="n" s="8">
        <v>7199.0</v>
      </c>
      <c r="G140" t="s" s="8">
        <v>53</v>
      </c>
      <c r="H140" t="s" s="8">
        <v>237</v>
      </c>
      <c r="I140" t="s" s="8">
        <v>272</v>
      </c>
    </row>
    <row r="141" ht="16.0" customHeight="true">
      <c r="A141" t="n" s="7">
        <v>5.4934508E7</v>
      </c>
      <c r="B141" t="s" s="8">
        <v>54</v>
      </c>
      <c r="C141" t="n" s="8">
        <f>IF(false,"120921202", "120921202")</f>
      </c>
      <c r="D141" t="s" s="8">
        <v>98</v>
      </c>
      <c r="E141" t="n" s="8">
        <v>2.0</v>
      </c>
      <c r="F141" t="n" s="8">
        <v>3698.0</v>
      </c>
      <c r="G141" t="s" s="8">
        <v>53</v>
      </c>
      <c r="H141" t="s" s="8">
        <v>237</v>
      </c>
      <c r="I141" t="s" s="8">
        <v>273</v>
      </c>
    </row>
    <row r="142" ht="16.0" customHeight="true">
      <c r="A142" t="n" s="7">
        <v>5.4690981E7</v>
      </c>
      <c r="B142" t="s" s="8">
        <v>78</v>
      </c>
      <c r="C142" t="n" s="8">
        <f>IF(false,"120922942", "120922942")</f>
      </c>
      <c r="D142" t="s" s="8">
        <v>183</v>
      </c>
      <c r="E142" t="n" s="8">
        <v>1.0</v>
      </c>
      <c r="F142" t="n" s="8">
        <v>2399.0</v>
      </c>
      <c r="G142" t="s" s="8">
        <v>53</v>
      </c>
      <c r="H142" t="s" s="8">
        <v>237</v>
      </c>
      <c r="I142" t="s" s="8">
        <v>274</v>
      </c>
    </row>
    <row r="143" ht="16.0" customHeight="true">
      <c r="A143" t="n" s="7">
        <v>5.4307808E7</v>
      </c>
      <c r="B143" t="s" s="8">
        <v>88</v>
      </c>
      <c r="C143" t="n" s="8">
        <f>IF(false,"120922628", "120922628")</f>
      </c>
      <c r="D143" t="s" s="8">
        <v>275</v>
      </c>
      <c r="E143" t="n" s="8">
        <v>1.0</v>
      </c>
      <c r="F143" t="n" s="8">
        <v>595.0</v>
      </c>
      <c r="G143" t="s" s="8">
        <v>53</v>
      </c>
      <c r="H143" t="s" s="8">
        <v>237</v>
      </c>
      <c r="I143" t="s" s="8">
        <v>276</v>
      </c>
    </row>
    <row r="144" ht="16.0" customHeight="true">
      <c r="A144" t="n" s="7">
        <v>5.4720301E7</v>
      </c>
      <c r="B144" t="s" s="8">
        <v>78</v>
      </c>
      <c r="C144" t="n" s="8">
        <f>IF(false,"005-1514", "005-1514")</f>
      </c>
      <c r="D144" t="s" s="8">
        <v>277</v>
      </c>
      <c r="E144" t="n" s="8">
        <v>1.0</v>
      </c>
      <c r="F144" t="n" s="8">
        <v>899.0</v>
      </c>
      <c r="G144" t="s" s="8">
        <v>53</v>
      </c>
      <c r="H144" t="s" s="8">
        <v>237</v>
      </c>
      <c r="I144" t="s" s="8">
        <v>278</v>
      </c>
    </row>
    <row r="145" ht="16.0" customHeight="true">
      <c r="A145" t="n" s="7">
        <v>5.4724904E7</v>
      </c>
      <c r="B145" t="s" s="8">
        <v>78</v>
      </c>
      <c r="C145" t="n" s="8">
        <f>IF(false,"120923128", "120923128")</f>
      </c>
      <c r="D145" t="s" s="8">
        <v>137</v>
      </c>
      <c r="E145" t="n" s="8">
        <v>1.0</v>
      </c>
      <c r="F145" t="n" s="8">
        <v>4029.0</v>
      </c>
      <c r="G145" t="s" s="8">
        <v>53</v>
      </c>
      <c r="H145" t="s" s="8">
        <v>237</v>
      </c>
      <c r="I145" t="s" s="8">
        <v>279</v>
      </c>
    </row>
    <row r="146" ht="16.0" customHeight="true">
      <c r="A146" t="n" s="7">
        <v>5.3862119E7</v>
      </c>
      <c r="B146" t="s" s="8">
        <v>93</v>
      </c>
      <c r="C146" t="n" s="8">
        <f>IF(false,"005-1255", "005-1255")</f>
      </c>
      <c r="D146" t="s" s="8">
        <v>280</v>
      </c>
      <c r="E146" t="n" s="8">
        <v>1.0</v>
      </c>
      <c r="F146" t="n" s="8">
        <v>512.0</v>
      </c>
      <c r="G146" t="s" s="8">
        <v>53</v>
      </c>
      <c r="H146" t="s" s="8">
        <v>237</v>
      </c>
      <c r="I146" t="s" s="8">
        <v>281</v>
      </c>
    </row>
    <row r="147" ht="16.0" customHeight="true">
      <c r="A147" t="n" s="7">
        <v>5.4660707E7</v>
      </c>
      <c r="B147" t="s" s="8">
        <v>78</v>
      </c>
      <c r="C147" t="n" s="8">
        <f>IF(false,"01-003884", "01-003884")</f>
      </c>
      <c r="D147" t="s" s="8">
        <v>282</v>
      </c>
      <c r="E147" t="n" s="8">
        <v>1.0</v>
      </c>
      <c r="F147" t="n" s="8">
        <v>879.0</v>
      </c>
      <c r="G147" t="s" s="8">
        <v>53</v>
      </c>
      <c r="H147" t="s" s="8">
        <v>237</v>
      </c>
      <c r="I147" t="s" s="8">
        <v>283</v>
      </c>
    </row>
    <row r="148" ht="16.0" customHeight="true">
      <c r="A148" t="n" s="7">
        <v>5.513932E7</v>
      </c>
      <c r="B148" t="s" s="8">
        <v>237</v>
      </c>
      <c r="C148" t="n" s="8">
        <f>IF(false,"120923128", "120923128")</f>
      </c>
      <c r="D148" t="s" s="8">
        <v>137</v>
      </c>
      <c r="E148" t="n" s="8">
        <v>1.0</v>
      </c>
      <c r="F148" t="n" s="8">
        <v>3384.0</v>
      </c>
      <c r="G148" t="s" s="8">
        <v>53</v>
      </c>
      <c r="H148" t="s" s="8">
        <v>237</v>
      </c>
      <c r="I148" t="s" s="8">
        <v>284</v>
      </c>
    </row>
    <row r="149" ht="16.0" customHeight="true">
      <c r="A149" t="n" s="7">
        <v>5.4787274E7</v>
      </c>
      <c r="B149" t="s" s="8">
        <v>75</v>
      </c>
      <c r="C149" t="n" s="8">
        <f>IF(false,"01-003884", "01-003884")</f>
      </c>
      <c r="D149" t="s" s="8">
        <v>282</v>
      </c>
      <c r="E149" t="n" s="8">
        <v>1.0</v>
      </c>
      <c r="F149" t="n" s="8">
        <v>1049.0</v>
      </c>
      <c r="G149" t="s" s="8">
        <v>53</v>
      </c>
      <c r="H149" t="s" s="8">
        <v>237</v>
      </c>
      <c r="I149" t="s" s="8">
        <v>285</v>
      </c>
    </row>
    <row r="150" ht="16.0" customHeight="true">
      <c r="A150" t="n" s="7">
        <v>5.4146185E7</v>
      </c>
      <c r="B150" t="s" s="8">
        <v>103</v>
      </c>
      <c r="C150" t="n" s="8">
        <f>IF(false,"120922372", "120922372")</f>
      </c>
      <c r="D150" t="s" s="8">
        <v>286</v>
      </c>
      <c r="E150" t="n" s="8">
        <v>2.0</v>
      </c>
      <c r="F150" t="n" s="8">
        <v>2380.0</v>
      </c>
      <c r="G150" t="s" s="8">
        <v>53</v>
      </c>
      <c r="H150" t="s" s="8">
        <v>237</v>
      </c>
      <c r="I150" t="s" s="8">
        <v>287</v>
      </c>
    </row>
    <row r="151" ht="16.0" customHeight="true">
      <c r="A151" t="n" s="7">
        <v>5.4746079E7</v>
      </c>
      <c r="B151" t="s" s="8">
        <v>78</v>
      </c>
      <c r="C151" t="n" s="8">
        <f>IF(false,"002-101", "002-101")</f>
      </c>
      <c r="D151" t="s" s="8">
        <v>60</v>
      </c>
      <c r="E151" t="n" s="8">
        <v>1.0</v>
      </c>
      <c r="F151" t="n" s="8">
        <v>1.0</v>
      </c>
      <c r="G151" t="s" s="8">
        <v>53</v>
      </c>
      <c r="H151" t="s" s="8">
        <v>237</v>
      </c>
      <c r="I151" t="s" s="8">
        <v>288</v>
      </c>
    </row>
    <row r="152" ht="16.0" customHeight="true">
      <c r="A152" t="n" s="7">
        <v>5.4918134E7</v>
      </c>
      <c r="B152" t="s" s="8">
        <v>54</v>
      </c>
      <c r="C152" t="n" s="8">
        <f>IF(false,"120922041", "120922041")</f>
      </c>
      <c r="D152" t="s" s="8">
        <v>289</v>
      </c>
      <c r="E152" t="n" s="8">
        <v>1.0</v>
      </c>
      <c r="F152" t="n" s="8">
        <v>569.0</v>
      </c>
      <c r="G152" t="s" s="8">
        <v>53</v>
      </c>
      <c r="H152" t="s" s="8">
        <v>237</v>
      </c>
      <c r="I152" t="s" s="8">
        <v>290</v>
      </c>
    </row>
    <row r="153" ht="16.0" customHeight="true">
      <c r="A153" t="n" s="7">
        <v>5.4748901E7</v>
      </c>
      <c r="B153" t="s" s="8">
        <v>78</v>
      </c>
      <c r="C153" t="n" s="8">
        <f>IF(false,"120922164", "120922164")</f>
      </c>
      <c r="D153" t="s" s="8">
        <v>291</v>
      </c>
      <c r="E153" t="n" s="8">
        <v>1.0</v>
      </c>
      <c r="F153" t="n" s="8">
        <v>1038.0</v>
      </c>
      <c r="G153" t="s" s="8">
        <v>53</v>
      </c>
      <c r="H153" t="s" s="8">
        <v>237</v>
      </c>
      <c r="I153" t="s" s="8">
        <v>292</v>
      </c>
    </row>
    <row r="154" ht="16.0" customHeight="true">
      <c r="A154" t="n" s="7">
        <v>5.3856597E7</v>
      </c>
      <c r="B154" t="s" s="8">
        <v>93</v>
      </c>
      <c r="C154" t="n" s="8">
        <f>IF(false,"120921712", "120921712")</f>
      </c>
      <c r="D154" t="s" s="8">
        <v>293</v>
      </c>
      <c r="E154" t="n" s="8">
        <v>4.0</v>
      </c>
      <c r="F154" t="n" s="8">
        <v>1920.0</v>
      </c>
      <c r="G154" t="s" s="8">
        <v>53</v>
      </c>
      <c r="H154" t="s" s="8">
        <v>237</v>
      </c>
      <c r="I154" t="s" s="8">
        <v>294</v>
      </c>
    </row>
    <row r="155" ht="16.0" customHeight="true">
      <c r="A155" t="n" s="7">
        <v>5.4980884E7</v>
      </c>
      <c r="B155" t="s" s="8">
        <v>54</v>
      </c>
      <c r="C155" t="n" s="8">
        <f>IF(false,"005-1520", "005-1520")</f>
      </c>
      <c r="D155" t="s" s="8">
        <v>295</v>
      </c>
      <c r="E155" t="n" s="8">
        <v>1.0</v>
      </c>
      <c r="F155" t="n" s="8">
        <v>1319.0</v>
      </c>
      <c r="G155" t="s" s="8">
        <v>53</v>
      </c>
      <c r="H155" t="s" s="8">
        <v>237</v>
      </c>
      <c r="I155" t="s" s="8">
        <v>296</v>
      </c>
    </row>
    <row r="156" ht="16.0" customHeight="true">
      <c r="A156" t="n" s="7">
        <v>5.5158872E7</v>
      </c>
      <c r="B156" t="s" s="8">
        <v>237</v>
      </c>
      <c r="C156" t="n" s="8">
        <f>IF(false,"003-318", "003-318")</f>
      </c>
      <c r="D156" t="s" s="8">
        <v>80</v>
      </c>
      <c r="E156" t="n" s="8">
        <v>1.0</v>
      </c>
      <c r="F156" t="n" s="8">
        <v>1199.0</v>
      </c>
      <c r="G156" t="s" s="8">
        <v>53</v>
      </c>
      <c r="H156" t="s" s="8">
        <v>237</v>
      </c>
      <c r="I156" t="s" s="8">
        <v>297</v>
      </c>
    </row>
    <row r="157" ht="16.0" customHeight="true">
      <c r="A157" t="n" s="7">
        <v>5.4294797E7</v>
      </c>
      <c r="B157" t="s" s="8">
        <v>88</v>
      </c>
      <c r="C157" t="n" s="8">
        <f>IF(false,"120921900", "120921900")</f>
      </c>
      <c r="D157" t="s" s="8">
        <v>298</v>
      </c>
      <c r="E157" t="n" s="8">
        <v>1.0</v>
      </c>
      <c r="F157" t="n" s="8">
        <v>1140.0</v>
      </c>
      <c r="G157" t="s" s="8">
        <v>53</v>
      </c>
      <c r="H157" t="s" s="8">
        <v>237</v>
      </c>
      <c r="I157" t="s" s="8">
        <v>299</v>
      </c>
    </row>
    <row r="158" ht="16.0" customHeight="true">
      <c r="A158" t="n" s="7">
        <v>5.470008E7</v>
      </c>
      <c r="B158" t="s" s="8">
        <v>78</v>
      </c>
      <c r="C158" t="n" s="8">
        <f>IF(false,"120922950", "120922950")</f>
      </c>
      <c r="D158" t="s" s="8">
        <v>58</v>
      </c>
      <c r="E158" t="n" s="8">
        <v>1.0</v>
      </c>
      <c r="F158" t="n" s="8">
        <v>1699.0</v>
      </c>
      <c r="G158" t="s" s="8">
        <v>53</v>
      </c>
      <c r="H158" t="s" s="8">
        <v>237</v>
      </c>
      <c r="I158" t="s" s="8">
        <v>300</v>
      </c>
    </row>
    <row r="159" ht="16.0" customHeight="true">
      <c r="A159" t="n" s="7">
        <v>5.4879881E7</v>
      </c>
      <c r="B159" t="s" s="8">
        <v>75</v>
      </c>
      <c r="C159" t="n" s="8">
        <f>IF(false,"120922035", "120922035")</f>
      </c>
      <c r="D159" t="s" s="8">
        <v>76</v>
      </c>
      <c r="E159" t="n" s="8">
        <v>1.0</v>
      </c>
      <c r="F159" t="n" s="8">
        <v>891.0</v>
      </c>
      <c r="G159" t="s" s="8">
        <v>53</v>
      </c>
      <c r="H159" t="s" s="8">
        <v>237</v>
      </c>
      <c r="I159" t="s" s="8">
        <v>301</v>
      </c>
    </row>
    <row r="160" ht="16.0" customHeight="true">
      <c r="A160" t="n" s="7">
        <v>5.5036175E7</v>
      </c>
      <c r="B160" t="s" s="8">
        <v>156</v>
      </c>
      <c r="C160" t="n" s="8">
        <f>IF(false,"120921201", "120921201")</f>
      </c>
      <c r="D160" t="s" s="8">
        <v>246</v>
      </c>
      <c r="E160" t="n" s="8">
        <v>2.0</v>
      </c>
      <c r="F160" t="n" s="8">
        <v>3398.0</v>
      </c>
      <c r="G160" t="s" s="8">
        <v>53</v>
      </c>
      <c r="H160" t="s" s="8">
        <v>50</v>
      </c>
      <c r="I160" t="s" s="8">
        <v>302</v>
      </c>
    </row>
    <row r="161" ht="16.0" customHeight="true">
      <c r="A161" t="n" s="7">
        <v>5.5119098E7</v>
      </c>
      <c r="B161" t="s" s="8">
        <v>156</v>
      </c>
      <c r="C161" t="n" s="8">
        <f>IF(false,"215240029", "215240029")</f>
      </c>
      <c r="D161" t="s" s="8">
        <v>303</v>
      </c>
      <c r="E161" t="n" s="8">
        <v>1.0</v>
      </c>
      <c r="F161" t="n" s="8">
        <v>59.0</v>
      </c>
      <c r="G161" t="s" s="8">
        <v>53</v>
      </c>
      <c r="H161" t="s" s="8">
        <v>50</v>
      </c>
      <c r="I161" t="s" s="8">
        <v>304</v>
      </c>
    </row>
    <row r="162" ht="16.0" customHeight="true">
      <c r="A162" t="n" s="7">
        <v>5.5061425E7</v>
      </c>
      <c r="B162" t="s" s="8">
        <v>156</v>
      </c>
      <c r="C162" t="n" s="8">
        <f>IF(false,"120921202", "120921202")</f>
      </c>
      <c r="D162" t="s" s="8">
        <v>98</v>
      </c>
      <c r="E162" t="n" s="8">
        <v>1.0</v>
      </c>
      <c r="F162" t="n" s="8">
        <v>1889.0</v>
      </c>
      <c r="G162" t="s" s="8">
        <v>53</v>
      </c>
      <c r="H162" t="s" s="8">
        <v>50</v>
      </c>
      <c r="I162" t="s" s="8">
        <v>305</v>
      </c>
    </row>
    <row r="163" ht="16.0" customHeight="true">
      <c r="A163" t="n" s="7">
        <v>5.5122849E7</v>
      </c>
      <c r="B163" t="s" s="8">
        <v>156</v>
      </c>
      <c r="C163" t="n" s="8">
        <f>IF(false,"120923163", "120923163")</f>
      </c>
      <c r="D163" t="s" s="8">
        <v>306</v>
      </c>
      <c r="E163" t="n" s="8">
        <v>1.0</v>
      </c>
      <c r="F163" t="n" s="8">
        <v>1389.0</v>
      </c>
      <c r="G163" t="s" s="8">
        <v>53</v>
      </c>
      <c r="H163" t="s" s="8">
        <v>50</v>
      </c>
      <c r="I163" t="s" s="8">
        <v>307</v>
      </c>
    </row>
    <row r="164" ht="16.0" customHeight="true">
      <c r="A164" t="n" s="7">
        <v>5.5194576E7</v>
      </c>
      <c r="B164" t="s" s="8">
        <v>237</v>
      </c>
      <c r="C164" t="n" s="8">
        <f>IF(false,"000-631", "000-631")</f>
      </c>
      <c r="D164" t="s" s="8">
        <v>135</v>
      </c>
      <c r="E164" t="n" s="8">
        <v>1.0</v>
      </c>
      <c r="F164" t="n" s="8">
        <v>538.0</v>
      </c>
      <c r="G164" t="s" s="8">
        <v>53</v>
      </c>
      <c r="H164" t="s" s="8">
        <v>50</v>
      </c>
      <c r="I164" t="s" s="8">
        <v>308</v>
      </c>
    </row>
    <row r="165" ht="16.0" customHeight="true">
      <c r="A165" t="n" s="7">
        <v>5.5122063E7</v>
      </c>
      <c r="B165" t="s" s="8">
        <v>156</v>
      </c>
      <c r="C165" t="n" s="8">
        <f>IF(false,"120921901", "120921901")</f>
      </c>
      <c r="D165" t="s" s="8">
        <v>236</v>
      </c>
      <c r="E165" t="n" s="8">
        <v>3.0</v>
      </c>
      <c r="F165" t="n" s="8">
        <v>3420.0</v>
      </c>
      <c r="G165" t="s" s="8">
        <v>53</v>
      </c>
      <c r="H165" t="s" s="8">
        <v>50</v>
      </c>
      <c r="I165" t="s" s="8">
        <v>309</v>
      </c>
    </row>
    <row r="166" ht="16.0" customHeight="true">
      <c r="A166" t="n" s="7">
        <v>5.5118343E7</v>
      </c>
      <c r="B166" t="s" s="8">
        <v>156</v>
      </c>
      <c r="C166" t="n" s="8">
        <f>IF(false,"120921901", "120921901")</f>
      </c>
      <c r="D166" t="s" s="8">
        <v>236</v>
      </c>
      <c r="E166" t="n" s="8">
        <v>1.0</v>
      </c>
      <c r="F166" t="n" s="8">
        <v>1140.0</v>
      </c>
      <c r="G166" t="s" s="8">
        <v>53</v>
      </c>
      <c r="H166" t="s" s="8">
        <v>50</v>
      </c>
      <c r="I166" t="s" s="8">
        <v>310</v>
      </c>
    </row>
    <row r="167" ht="16.0" customHeight="true">
      <c r="A167" t="n" s="7">
        <v>5.5228432E7</v>
      </c>
      <c r="B167" t="s" s="8">
        <v>237</v>
      </c>
      <c r="C167" t="n" s="8">
        <f>IF(false,"002-101", "002-101")</f>
      </c>
      <c r="D167" t="s" s="8">
        <v>60</v>
      </c>
      <c r="E167" t="n" s="8">
        <v>1.0</v>
      </c>
      <c r="F167" t="n" s="8">
        <v>1328.0</v>
      </c>
      <c r="G167" t="s" s="8">
        <v>53</v>
      </c>
      <c r="H167" t="s" s="8">
        <v>50</v>
      </c>
      <c r="I167" t="s" s="8">
        <v>311</v>
      </c>
    </row>
    <row r="168" ht="16.0" customHeight="true">
      <c r="A168" t="n" s="7">
        <v>5.5180434E7</v>
      </c>
      <c r="B168" t="s" s="8">
        <v>237</v>
      </c>
      <c r="C168" t="n" s="8">
        <f>IF(false,"120923126", "120923126")</f>
      </c>
      <c r="D168" t="s" s="8">
        <v>241</v>
      </c>
      <c r="E168" t="n" s="8">
        <v>1.0</v>
      </c>
      <c r="F168" t="n" s="8">
        <v>3817.0</v>
      </c>
      <c r="G168" t="s" s="8">
        <v>53</v>
      </c>
      <c r="H168" t="s" s="8">
        <v>50</v>
      </c>
      <c r="I168" t="s" s="8">
        <v>312</v>
      </c>
    </row>
    <row r="169" ht="16.0" customHeight="true">
      <c r="A169" t="n" s="7">
        <v>5.5168709E7</v>
      </c>
      <c r="B169" t="s" s="8">
        <v>237</v>
      </c>
      <c r="C169" t="n" s="8">
        <f>IF(false,"005-1250", "005-1250")</f>
      </c>
      <c r="D169" t="s" s="8">
        <v>56</v>
      </c>
      <c r="E169" t="n" s="8">
        <v>3.0</v>
      </c>
      <c r="F169" t="n" s="8">
        <v>3330.0</v>
      </c>
      <c r="G169" t="s" s="8">
        <v>53</v>
      </c>
      <c r="H169" t="s" s="8">
        <v>50</v>
      </c>
      <c r="I169" t="s" s="8">
        <v>313</v>
      </c>
    </row>
    <row r="170" ht="16.0" customHeight="true">
      <c r="A170" t="n" s="7">
        <v>5.5087345E7</v>
      </c>
      <c r="B170" t="s" s="8">
        <v>156</v>
      </c>
      <c r="C170" t="n" s="8">
        <f>IF(false,"002-899", "002-899")</f>
      </c>
      <c r="D170" t="s" s="8">
        <v>314</v>
      </c>
      <c r="E170" t="n" s="8">
        <v>1.0</v>
      </c>
      <c r="F170" t="n" s="8">
        <v>1.0</v>
      </c>
      <c r="G170" t="s" s="8">
        <v>53</v>
      </c>
      <c r="H170" t="s" s="8">
        <v>50</v>
      </c>
      <c r="I170" t="s" s="8">
        <v>315</v>
      </c>
    </row>
    <row r="171" ht="16.0" customHeight="true">
      <c r="A171" t="n" s="7">
        <v>5.5117006E7</v>
      </c>
      <c r="B171" t="s" s="8">
        <v>156</v>
      </c>
      <c r="C171" t="n" s="8">
        <f>IF(false,"003-318", "003-318")</f>
      </c>
      <c r="D171" t="s" s="8">
        <v>80</v>
      </c>
      <c r="E171" t="n" s="8">
        <v>1.0</v>
      </c>
      <c r="F171" t="n" s="8">
        <v>2.0</v>
      </c>
      <c r="G171" t="s" s="8">
        <v>53</v>
      </c>
      <c r="H171" t="s" s="8">
        <v>50</v>
      </c>
      <c r="I171" t="s" s="8">
        <v>316</v>
      </c>
    </row>
    <row r="172" ht="16.0" customHeight="true">
      <c r="A172" t="n" s="7">
        <v>5.5064286E7</v>
      </c>
      <c r="B172" t="s" s="8">
        <v>156</v>
      </c>
      <c r="C172" t="n" s="8">
        <f>IF(false,"01-003884", "01-003884")</f>
      </c>
      <c r="D172" t="s" s="8">
        <v>282</v>
      </c>
      <c r="E172" t="n" s="8">
        <v>4.0</v>
      </c>
      <c r="F172" t="n" s="8">
        <v>3160.0</v>
      </c>
      <c r="G172" t="s" s="8">
        <v>53</v>
      </c>
      <c r="H172" t="s" s="8">
        <v>50</v>
      </c>
      <c r="I172" t="s" s="8">
        <v>317</v>
      </c>
    </row>
    <row r="173" ht="16.0" customHeight="true">
      <c r="A173" t="n" s="7">
        <v>5.5056088E7</v>
      </c>
      <c r="B173" t="s" s="8">
        <v>156</v>
      </c>
      <c r="C173" t="n" s="8">
        <f>IF(false,"120921432", "120921432")</f>
      </c>
      <c r="D173" t="s" s="8">
        <v>318</v>
      </c>
      <c r="E173" t="n" s="8">
        <v>1.0</v>
      </c>
      <c r="F173" t="n" s="8">
        <v>1180.0</v>
      </c>
      <c r="G173" t="s" s="8">
        <v>53</v>
      </c>
      <c r="H173" t="s" s="8">
        <v>50</v>
      </c>
      <c r="I173" t="s" s="8">
        <v>319</v>
      </c>
    </row>
    <row r="174" ht="16.0" customHeight="true">
      <c r="A174" t="n" s="7">
        <v>5.5046335E7</v>
      </c>
      <c r="B174" t="s" s="8">
        <v>156</v>
      </c>
      <c r="C174" t="n" s="8">
        <f>IF(false,"120923171", "120923171")</f>
      </c>
      <c r="D174" t="s" s="8">
        <v>320</v>
      </c>
      <c r="E174" t="n" s="8">
        <v>1.0</v>
      </c>
      <c r="F174" t="n" s="8">
        <v>4289.0</v>
      </c>
      <c r="G174" t="s" s="8">
        <v>53</v>
      </c>
      <c r="H174" t="s" s="8">
        <v>50</v>
      </c>
      <c r="I174" t="s" s="8">
        <v>321</v>
      </c>
    </row>
    <row r="175" ht="16.0" customHeight="true">
      <c r="A175" t="n" s="7">
        <v>5.521645E7</v>
      </c>
      <c r="B175" t="s" s="8">
        <v>237</v>
      </c>
      <c r="C175" t="n" s="8">
        <f>IF(false,"002-899", "002-899")</f>
      </c>
      <c r="D175" t="s" s="8">
        <v>314</v>
      </c>
      <c r="E175" t="n" s="8">
        <v>1.0</v>
      </c>
      <c r="F175" t="n" s="8">
        <v>426.0</v>
      </c>
      <c r="G175" t="s" s="8">
        <v>53</v>
      </c>
      <c r="H175" t="s" s="8">
        <v>50</v>
      </c>
      <c r="I175" t="s" s="8">
        <v>322</v>
      </c>
    </row>
    <row r="176" ht="16.0" customHeight="true">
      <c r="A176" t="n" s="7">
        <v>5.5021883E7</v>
      </c>
      <c r="B176" t="s" s="8">
        <v>156</v>
      </c>
      <c r="C176" t="n" s="8">
        <f>IF(false,"120923128", "120923128")</f>
      </c>
      <c r="D176" t="s" s="8">
        <v>137</v>
      </c>
      <c r="E176" t="n" s="8">
        <v>1.0</v>
      </c>
      <c r="F176" t="n" s="8">
        <v>3064.0</v>
      </c>
      <c r="G176" t="s" s="8">
        <v>53</v>
      </c>
      <c r="H176" t="s" s="8">
        <v>50</v>
      </c>
      <c r="I176" t="s" s="8">
        <v>323</v>
      </c>
    </row>
    <row r="177" ht="16.0" customHeight="true">
      <c r="A177" t="n" s="7">
        <v>5.5013777E7</v>
      </c>
      <c r="B177" t="s" s="8">
        <v>54</v>
      </c>
      <c r="C177" t="n" s="8">
        <f>IF(false,"120922942", "120922942")</f>
      </c>
      <c r="D177" t="s" s="8">
        <v>183</v>
      </c>
      <c r="E177" t="n" s="8">
        <v>1.0</v>
      </c>
      <c r="F177" t="n" s="8">
        <v>2659.0</v>
      </c>
      <c r="G177" t="s" s="8">
        <v>53</v>
      </c>
      <c r="H177" t="s" s="8">
        <v>50</v>
      </c>
      <c r="I177" t="s" s="8">
        <v>324</v>
      </c>
    </row>
    <row r="178" ht="16.0" customHeight="true">
      <c r="A178" t="n" s="7">
        <v>5.4986405E7</v>
      </c>
      <c r="B178" t="s" s="8">
        <v>54</v>
      </c>
      <c r="C178" t="n" s="8">
        <f>IF(false,"120921898", "120921898")</f>
      </c>
      <c r="D178" t="s" s="8">
        <v>325</v>
      </c>
      <c r="E178" t="n" s="8">
        <v>1.0</v>
      </c>
      <c r="F178" t="n" s="8">
        <v>1140.0</v>
      </c>
      <c r="G178" t="s" s="8">
        <v>53</v>
      </c>
      <c r="H178" t="s" s="8">
        <v>50</v>
      </c>
      <c r="I178" t="s" s="8">
        <v>326</v>
      </c>
    </row>
    <row r="179" ht="16.0" customHeight="true"/>
    <row r="180" ht="16.0" customHeight="true">
      <c r="A180" t="s" s="1">
        <v>37</v>
      </c>
      <c r="B180" s="1"/>
      <c r="C180" s="1"/>
      <c r="D180" s="1"/>
      <c r="E180" s="1"/>
      <c r="F180" t="n" s="8">
        <v>327730.0</v>
      </c>
      <c r="G180" s="2"/>
    </row>
    <row r="181" ht="16.0" customHeight="true"/>
    <row r="182" ht="16.0" customHeight="true">
      <c r="A182" t="s" s="1">
        <v>36</v>
      </c>
    </row>
    <row r="183" ht="34.0" customHeight="true">
      <c r="A183" t="s" s="9">
        <v>38</v>
      </c>
      <c r="B183" t="s" s="9">
        <v>0</v>
      </c>
      <c r="C183" t="s" s="9">
        <v>43</v>
      </c>
      <c r="D183" t="s" s="9">
        <v>1</v>
      </c>
      <c r="E183" t="s" s="9">
        <v>2</v>
      </c>
      <c r="F183" t="s" s="9">
        <v>39</v>
      </c>
      <c r="G183" t="s" s="9">
        <v>5</v>
      </c>
      <c r="H183" t="s" s="9">
        <v>3</v>
      </c>
      <c r="I183" t="s" s="9">
        <v>4</v>
      </c>
    </row>
    <row r="184" ht="16.0" customHeight="true">
      <c r="A184" t="n" s="8">
        <v>5.4037838E7</v>
      </c>
      <c r="B184" t="s" s="8">
        <v>128</v>
      </c>
      <c r="C184" t="n" s="8">
        <f>IF(false,"005-1181", "005-1181")</f>
      </c>
      <c r="D184" t="s" s="8">
        <v>327</v>
      </c>
      <c r="E184" t="n" s="8">
        <v>1.0</v>
      </c>
      <c r="F184" t="n" s="8">
        <v>-799.0</v>
      </c>
      <c r="G184" t="s" s="8">
        <v>328</v>
      </c>
      <c r="H184" t="s" s="8">
        <v>54</v>
      </c>
      <c r="I184" t="s" s="8">
        <v>329</v>
      </c>
    </row>
    <row r="185" ht="16.0" customHeight="true">
      <c r="A185" t="n" s="8">
        <v>5.3666794E7</v>
      </c>
      <c r="B185" t="s" s="8">
        <v>330</v>
      </c>
      <c r="C185" t="n" s="8">
        <f>IF(false,"120921202", "120921202")</f>
      </c>
      <c r="D185" t="s" s="8">
        <v>98</v>
      </c>
      <c r="E185" t="n" s="8">
        <v>1.0</v>
      </c>
      <c r="F185" t="n" s="8">
        <v>-1598.0</v>
      </c>
      <c r="G185" t="s" s="8">
        <v>328</v>
      </c>
      <c r="H185" t="s" s="8">
        <v>54</v>
      </c>
      <c r="I185" t="s" s="8">
        <v>331</v>
      </c>
    </row>
    <row r="186" ht="16.0" customHeight="true">
      <c r="A186" t="n" s="8">
        <v>5.4660834E7</v>
      </c>
      <c r="B186" t="s" s="8">
        <v>78</v>
      </c>
      <c r="C186" t="n" s="8">
        <f>IF(false,"120921202", "120921202")</f>
      </c>
      <c r="D186" t="s" s="8">
        <v>98</v>
      </c>
      <c r="E186" t="n" s="8">
        <v>2.0</v>
      </c>
      <c r="F186" t="n" s="8">
        <v>-2741.0</v>
      </c>
      <c r="G186" t="s" s="8">
        <v>328</v>
      </c>
      <c r="H186" t="s" s="8">
        <v>156</v>
      </c>
      <c r="I186" t="s" s="8">
        <v>332</v>
      </c>
    </row>
    <row r="187" ht="16.0" customHeight="true">
      <c r="A187" t="n" s="8">
        <v>5.4211896E7</v>
      </c>
      <c r="B187" t="s" s="8">
        <v>88</v>
      </c>
      <c r="C187" t="n" s="8">
        <f>IF(false,"120921945", "120921945")</f>
      </c>
      <c r="D187" t="s" s="8">
        <v>151</v>
      </c>
      <c r="E187" t="n" s="8">
        <v>1.0</v>
      </c>
      <c r="F187" t="n" s="8">
        <v>-527.0</v>
      </c>
      <c r="G187" t="s" s="8">
        <v>328</v>
      </c>
      <c r="H187" t="s" s="8">
        <v>156</v>
      </c>
      <c r="I187" t="s" s="8">
        <v>333</v>
      </c>
    </row>
    <row r="188" ht="16.0" customHeight="true">
      <c r="A188" t="n" s="8">
        <v>5.4127268E7</v>
      </c>
      <c r="B188" t="s" s="8">
        <v>103</v>
      </c>
      <c r="C188" t="n" s="8">
        <f>IF(false,"120922719", "120922719")</f>
      </c>
      <c r="D188" t="s" s="8">
        <v>334</v>
      </c>
      <c r="E188" t="n" s="8">
        <v>1.0</v>
      </c>
      <c r="F188" t="n" s="8">
        <v>-888.0</v>
      </c>
      <c r="G188" t="s" s="8">
        <v>328</v>
      </c>
      <c r="H188" t="s" s="8">
        <v>156</v>
      </c>
      <c r="I188" t="s" s="8">
        <v>335</v>
      </c>
    </row>
    <row r="189" ht="16.0" customHeight="true">
      <c r="A189" t="n" s="8">
        <v>5.4226238E7</v>
      </c>
      <c r="B189" t="s" s="8">
        <v>88</v>
      </c>
      <c r="C189" t="n" s="8">
        <f>IF(false,"005-1254", "005-1254")</f>
      </c>
      <c r="D189" t="s" s="8">
        <v>336</v>
      </c>
      <c r="E189" t="n" s="8">
        <v>1.0</v>
      </c>
      <c r="F189" t="n" s="8">
        <v>-554.0</v>
      </c>
      <c r="G189" t="s" s="8">
        <v>328</v>
      </c>
      <c r="H189" t="s" s="8">
        <v>156</v>
      </c>
      <c r="I189" t="s" s="8">
        <v>337</v>
      </c>
    </row>
    <row r="190" ht="16.0" customHeight="true">
      <c r="A190" t="n" s="8">
        <v>5.4719412E7</v>
      </c>
      <c r="B190" t="s" s="8">
        <v>78</v>
      </c>
      <c r="C190" t="n" s="8">
        <f>IF(false,"003-318", "003-318")</f>
      </c>
      <c r="D190" t="s" s="8">
        <v>80</v>
      </c>
      <c r="E190" t="n" s="8">
        <v>1.0</v>
      </c>
      <c r="F190" t="n" s="8">
        <v>-1264.0</v>
      </c>
      <c r="G190" t="s" s="8">
        <v>328</v>
      </c>
      <c r="H190" t="s" s="8">
        <v>156</v>
      </c>
      <c r="I190" t="s" s="8">
        <v>338</v>
      </c>
    </row>
    <row r="191" ht="16.0" customHeight="true">
      <c r="A191" t="n" s="8">
        <v>5.4720301E7</v>
      </c>
      <c r="B191" t="s" s="8">
        <v>78</v>
      </c>
      <c r="C191" t="n" s="8">
        <f>IF(false,"005-1514", "005-1514")</f>
      </c>
      <c r="D191" t="s" s="8">
        <v>277</v>
      </c>
      <c r="E191" t="n" s="8">
        <v>1.0</v>
      </c>
      <c r="F191" t="n" s="8">
        <v>-899.0</v>
      </c>
      <c r="G191" t="s" s="8">
        <v>328</v>
      </c>
      <c r="H191" t="s" s="8">
        <v>237</v>
      </c>
      <c r="I191" t="s" s="8">
        <v>339</v>
      </c>
    </row>
    <row r="192" ht="16.0" customHeight="true">
      <c r="A192" t="n" s="8">
        <v>5.4690981E7</v>
      </c>
      <c r="B192" t="s" s="8">
        <v>78</v>
      </c>
      <c r="C192" t="n" s="8">
        <f>IF(false,"120922942", "120922942")</f>
      </c>
      <c r="D192" t="s" s="8">
        <v>183</v>
      </c>
      <c r="E192" t="n" s="8">
        <v>1.0</v>
      </c>
      <c r="F192" t="n" s="8">
        <v>-2399.0</v>
      </c>
      <c r="G192" t="s" s="8">
        <v>328</v>
      </c>
      <c r="H192" t="s" s="8">
        <v>50</v>
      </c>
      <c r="I192" t="s" s="8">
        <v>340</v>
      </c>
    </row>
    <row r="193" ht="16.0" customHeight="true"/>
    <row r="194" ht="16.0" customHeight="true">
      <c r="A194" t="s" s="1">
        <v>37</v>
      </c>
      <c r="F194" t="n" s="8">
        <v>-11669.0</v>
      </c>
      <c r="G194" s="2"/>
      <c r="H194" s="0"/>
      <c r="I194" s="0"/>
    </row>
    <row r="195" ht="16.0" customHeight="true">
      <c r="A195" s="1"/>
      <c r="B195" s="1"/>
      <c r="C195" s="1"/>
      <c r="D195" s="1"/>
      <c r="E195" s="1"/>
      <c r="F195" s="1"/>
      <c r="G195" s="1"/>
      <c r="H195" s="1"/>
      <c r="I195" s="1"/>
    </row>
    <row r="196" ht="16.0" customHeight="true">
      <c r="A196" t="s" s="1">
        <v>40</v>
      </c>
    </row>
    <row r="197" ht="34.0" customHeight="true">
      <c r="A197" t="s" s="9">
        <v>47</v>
      </c>
      <c r="B197" t="s" s="9">
        <v>48</v>
      </c>
      <c r="C197" s="9"/>
      <c r="D197" s="9"/>
      <c r="E197" s="9"/>
      <c r="F197" t="s" s="9">
        <v>39</v>
      </c>
      <c r="G197" t="s" s="9">
        <v>5</v>
      </c>
      <c r="H197" t="s" s="9">
        <v>3</v>
      </c>
      <c r="I197" t="s" s="9">
        <v>4</v>
      </c>
    </row>
    <row r="198" ht="16.0" customHeight="true"/>
    <row r="199" ht="16.0" customHeight="true">
      <c r="A199" t="s" s="1">
        <v>37</v>
      </c>
      <c r="F199" t="n" s="8">
        <v>0.0</v>
      </c>
      <c r="G199" s="2"/>
      <c r="H199" s="0"/>
      <c r="I199" s="0"/>
    </row>
    <row r="200" ht="16.0" customHeight="true">
      <c r="A200" s="1"/>
      <c r="B200" s="1"/>
      <c r="C200" s="1"/>
      <c r="D200" s="1"/>
      <c r="E200" s="1"/>
      <c r="F200" s="1"/>
      <c r="G200" s="1"/>
      <c r="H200" s="1"/>
      <c r="I200" s="2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 по одному ПП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2020-04-01T20:30:28Z</dcterms:created>
  <dc:creator>Microsoft Office User</dc:creator>
  <cp:lastModifiedBy>Microsoft Office User</cp:lastModifiedBy>
  <dcterms:modified xsi:type="dcterms:W3CDTF">2021-03-15T15:31:22Z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7ceb315a-bde6-4780-a248-44c8f94af090</vt:lpwstr>
  </property>
</Properties>
</file>