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<sst xmlns="http://schemas.openxmlformats.org/spreadsheetml/2006/main" count="1472" uniqueCount="268">
  <si>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</si>
  <si>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</si>
  <si>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</si>
  <si>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</si>
  <si>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</si>
  <si>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</si>
  <si>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</si>
  <si>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</si>
  <si>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</si>
  <si>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</si>
  <si>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</si>
  <si>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</si>
  <si>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</si>
  <si>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</si>
  <si>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</si>
  <si>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</si>
  <si>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</si>
  <si>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</si>
  <si>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</si>
  <si>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</si>
  <si>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</si>
  <si>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</si>
  <si>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</si>
  <si>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</si>
  <si>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</si>
  <si>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</si>
  <si>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</si>
  <si>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</si>
  <si>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</si>
  <si>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</si>
  <si>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</si>
  <si>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</si>
  <si>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</si>
  <si>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</si>
  <si>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</si>
  <si>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</si>
  <si>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</si>
  <si>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</si>
  <si>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</si>
  <si>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</si>
  <si>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</si>
  <si>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</si>
  <si>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</si>
  <si>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</si>
  <si>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</si>
  <si>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</si>
  <si>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</si>
  <si>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</si>
  <si>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</si>
  <si>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</si>
  <si>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19.07.2021</t>
  </si>
  <si>
    <t>13.07.2021</t>
  </si>
  <si>
    <t>Meine Liebe, гель для мытья овощей, фруктов, детской посуды и игрушек, 485 мл</t>
  </si>
  <si>
    <t>Платёж за скидку по баллам Яндекс.Плюса</t>
  </si>
  <si>
    <t>16.07.2021</t>
  </si>
  <si>
    <t>60edab552af6cd2c8f7cb356</t>
  </si>
  <si>
    <t>11.07.2021</t>
  </si>
  <si>
    <t>Merries подгузники XL (12-20 кг), 44 шт.</t>
  </si>
  <si>
    <t>Платёж за скидку маркетплейса</t>
  </si>
  <si>
    <t>60f10af303c37876d819f9e8</t>
  </si>
  <si>
    <t>60f10af883b1f21bebbb31ae</t>
  </si>
  <si>
    <t>Vivienne Sabo Тушь для ресниц Cabaret Premiere, 02 синий</t>
  </si>
  <si>
    <t>60f11166f988017d08337e5d</t>
  </si>
  <si>
    <t>27.06.2021</t>
  </si>
  <si>
    <t>Biore увлажняющая сыворотка для умывания и снятия макияжа, 210 мл</t>
  </si>
  <si>
    <t>60f1180820d51d13b89d4780</t>
  </si>
  <si>
    <t>12.07.2021</t>
  </si>
  <si>
    <t>Гейнер Optimum Nutrition Serious Mass (2.72 кг) шоколад</t>
  </si>
  <si>
    <t>60f119cddbdc312109518c9e</t>
  </si>
  <si>
    <t>Palmbaby трусики Традиционные L (9-14 кг), 44 шт.</t>
  </si>
  <si>
    <t>60ed2a640fe99557279a7cf4</t>
  </si>
  <si>
    <t>15.07.2021</t>
  </si>
  <si>
    <t>Joonies трусики Premium Soft M (6-11 кг), 56 шт.</t>
  </si>
  <si>
    <t>60f041c97399016dd27677b6</t>
  </si>
  <si>
    <t>Смесь БИБИКОЛЬ Нэнни 1 с пребиотиками, с 0 до 6 месяцев, 400 г</t>
  </si>
  <si>
    <t>60f14af1954f6be67d5896a2</t>
  </si>
  <si>
    <t>07.07.2021</t>
  </si>
  <si>
    <t>Jigott Collagen Healing Cream Ночной омолаживающий лечебный крем для лица с коллагеном, 100 г</t>
  </si>
  <si>
    <t>60f15d8b792ab16a4997ae80</t>
  </si>
  <si>
    <t>YokoSun трусики XL (12-20 кг), 38 шт.</t>
  </si>
  <si>
    <t>60f1650f2af6cd03f52268b5</t>
  </si>
  <si>
    <t>60f17c9094d527cc89ad738c</t>
  </si>
  <si>
    <t>Manuoki подгузники UltraThin M (6-11 кг) 56 шт.</t>
  </si>
  <si>
    <t>60f181a22fe0981a4e0e179c</t>
  </si>
  <si>
    <t>60f18f61c3080fc5c7611724</t>
  </si>
  <si>
    <t>60f198745a3951d10bda8862</t>
  </si>
  <si>
    <t>05.07.2021</t>
  </si>
  <si>
    <t>60f198f53b31764104e24721</t>
  </si>
  <si>
    <t>Протеин Optimum Nutrition 100% Whey Gold Standard (2100-2353 г) молочный шоколад</t>
  </si>
  <si>
    <t>60f1a068863e4e0ce25048f2</t>
  </si>
  <si>
    <t>Протеин Optimum Nutrition 100% Whey Gold Standard (819-943 г) шоколадно-арахисовая паста</t>
  </si>
  <si>
    <t>Merries подгузники L (9-14 кг), 64 шт.</t>
  </si>
  <si>
    <t>60f1a0715a39514bffda884f</t>
  </si>
  <si>
    <t>60ede334b9f8ed6b8c8508a9</t>
  </si>
  <si>
    <t>60edfbaddff13b04cd2ef301</t>
  </si>
  <si>
    <t>Смесь Kabrita 3 GOLD для комфортного пищеварения, старше 12 месяцев, 800 г</t>
  </si>
  <si>
    <t>60f1a1c1c3080f44550b47a3</t>
  </si>
  <si>
    <t>60f1a68cdbdc31c187292e0d</t>
  </si>
  <si>
    <t>09.07.2021</t>
  </si>
  <si>
    <t>Joonies трусики Premium Soft XL (12-17 кг), 38 шт.</t>
  </si>
  <si>
    <t>60f1b22e7153b3c28bd8c188</t>
  </si>
  <si>
    <t>10.07.2021</t>
  </si>
  <si>
    <t>YokoSun подгузники Premium L (9-13 кг) 54 шт.</t>
  </si>
  <si>
    <t>60f1bb6394d527c5c9c46ce9</t>
  </si>
  <si>
    <t>Гель для стирки Kao Attack Bio EX, 0.77 кг, дой-пак</t>
  </si>
  <si>
    <t>60f1c27f83b1f23cefb12e7e</t>
  </si>
  <si>
    <t>Минерально-витаминный комплекс Optimum Nutrition Opti-Men (240 таблеток)</t>
  </si>
  <si>
    <t>60f1c4b183b1f27325b12e7a</t>
  </si>
  <si>
    <t>60f1c5498927ca235a436435</t>
  </si>
  <si>
    <t>Goo.N подгузники Ultra L (9-14 кг), 68 шт.</t>
  </si>
  <si>
    <t>60f1cbad863e4e6680504907</t>
  </si>
  <si>
    <t>Palmbaby трусики Ультратонкие XL (12+ кг), 40 шт.</t>
  </si>
  <si>
    <t>60f1d0740fe995029391075d</t>
  </si>
  <si>
    <t>Ёkitto трусики XXL (15+ кг) 34 шт.</t>
  </si>
  <si>
    <t>60f1d1002fe098703a547377</t>
  </si>
  <si>
    <t>60f1d1183b317669d8e24729</t>
  </si>
  <si>
    <t>Набор Esthetic House CP-1 Intense nourishing v2.0 mini</t>
  </si>
  <si>
    <t>60f1d17603c37829161f25be</t>
  </si>
  <si>
    <t>60f1d17a6a86437e412fef78</t>
  </si>
  <si>
    <t>Лосьон для тела FLOR de MAN Увлажняющий с кактусом Jeju Prickly Pear Body Lotion, 500 мл</t>
  </si>
  <si>
    <t>17.07.2021</t>
  </si>
  <si>
    <t>60f1f9f5fbacea5b887f454a</t>
  </si>
  <si>
    <t>Joonies трусики Premium Soft XL (12-17 кг), 152 шт.</t>
  </si>
  <si>
    <t>60f1fc77863e4e62075048fa</t>
  </si>
  <si>
    <t>YokoSun трусики Premium M (6-10 кг) 56 шт.</t>
  </si>
  <si>
    <t>60f201c0dbdc310f15292e11</t>
  </si>
  <si>
    <t>60f20ae6f98801a22b087da8</t>
  </si>
  <si>
    <t>60f20dd85a395103f752140f</t>
  </si>
  <si>
    <t>60f20ea8fbacea20ac7f4545</t>
  </si>
  <si>
    <t>Joonies подгузники Premium Soft S (4-8 кг) 64 шт.</t>
  </si>
  <si>
    <t>60f2175ddff13b4baac3e3d0</t>
  </si>
  <si>
    <t>14.07.2021</t>
  </si>
  <si>
    <t>Life-do Влажные салфетки для уборки на кухне, 30 шт</t>
  </si>
  <si>
    <t>60f22f960fe9954794910764</t>
  </si>
  <si>
    <t>Goo.N трусики M (7-12 кг), 58 шт.</t>
  </si>
  <si>
    <t>60f2307d03c3788cb61f25db</t>
  </si>
  <si>
    <t>60f09bbc7153b358dd6cb736</t>
  </si>
  <si>
    <t>60f237d27153b3c13bd8c182</t>
  </si>
  <si>
    <t>60f244c2c3080fb6770b47b6</t>
  </si>
  <si>
    <t>Pigeon Бутылочка Перистальтик Плюс с широким горлом PP, 240 мл, с 3 месяцев, бесцветный</t>
  </si>
  <si>
    <t>60f25103792ab1194b37d124</t>
  </si>
  <si>
    <t>Goo.N подгузники S (4-8 кг), 84 шт.</t>
  </si>
  <si>
    <t>60f253d632da8370a028976d</t>
  </si>
  <si>
    <t>Гейнер Optimum Nutrition Serious Mass (5.44 кг) шоколад</t>
  </si>
  <si>
    <t>60f260493620c2570e136a6c</t>
  </si>
  <si>
    <t>Meine Liebe, Карандаш-пятновыводитель кислородный универсальный</t>
  </si>
  <si>
    <t>60f267986a864376802fef7d</t>
  </si>
  <si>
    <t>60f26dc920d51d1b35a308c9</t>
  </si>
  <si>
    <t>04.07.2021</t>
  </si>
  <si>
    <t>60f26e9ac3080f22110b47be</t>
  </si>
  <si>
    <t>Sayuri Ежедневные гигиенические прокладки Premium Cotton, 15 см, 34 шт</t>
  </si>
  <si>
    <t>60f2765132da83c90f289768</t>
  </si>
  <si>
    <t>Sayuri Ночные гигиенические прокладки с крылышками и дополнительными бортиками, 5 капель Premium Cotton, 32 см, 7 шт</t>
  </si>
  <si>
    <t>Sayuri Гигиенические прокладки ультратонкие, с крылышками, 3 капли Premium Cotton, 24 см, 10 шт</t>
  </si>
  <si>
    <t>60ed8dce7153b33a568944bf</t>
  </si>
  <si>
    <t>Missha Pure Source Pocket Pack Green Tea Ночная маска с экстрактом зелёного чая, 10 мл</t>
  </si>
  <si>
    <t>60ed7d7e03c3783266367390</t>
  </si>
  <si>
    <t>Satisfyer Стимулятор 2 Next Gen, rose gold/white</t>
  </si>
  <si>
    <t>60f27eb7863e4e02e795f9ea</t>
  </si>
  <si>
    <t>60f28f345a3951434c521415</t>
  </si>
  <si>
    <t>60f2a7d98927ca3eb8436444</t>
  </si>
  <si>
    <t>60eddd9c32da8376538349e6</t>
  </si>
  <si>
    <t>60f2a9cd3620c2614e136a6c</t>
  </si>
  <si>
    <t>08.07.2021</t>
  </si>
  <si>
    <t>Vivienne Sabo Тушь для ресниц Cabaret Premiere, 04 фиолетовый</t>
  </si>
  <si>
    <t>60f2b8b40fe9954e8d91076b</t>
  </si>
  <si>
    <t>Pigeon Щетка для бутылочек с губкой, зеленый</t>
  </si>
  <si>
    <t>60f2ee9edbdc3121d5292e0f</t>
  </si>
  <si>
    <t>60f2eeaf7399012b9da2cd31</t>
  </si>
  <si>
    <t>60f2fc972af6cd3709f1ad58</t>
  </si>
  <si>
    <t>60edbaf4792ab1197a29a0e0</t>
  </si>
  <si>
    <t>YokoSun трусики Eco L (9-14 кг), 44 шт.</t>
  </si>
  <si>
    <t>60f3025d9066f473709f457f</t>
  </si>
  <si>
    <t>60f306280fe9957183910769</t>
  </si>
  <si>
    <t>Goo.N трусики XL (12-20 кг) 38 шт.</t>
  </si>
  <si>
    <t>60f31425bed21e7d22aaac04</t>
  </si>
  <si>
    <t>YokoSun трусики Eco XL (12-20 кг), 38 шт.</t>
  </si>
  <si>
    <t>60f31db4c3080f68a60b47a4</t>
  </si>
  <si>
    <t>60f32248b9f8ed06c0fe8966</t>
  </si>
  <si>
    <t>60f3229e3b31767b0ee24726</t>
  </si>
  <si>
    <t>60f3245f9066f445ad9f457a</t>
  </si>
  <si>
    <t>60f3300f94d5279389c46cf1</t>
  </si>
  <si>
    <t>Протеин Optimum Nutrition 100% Whey Gold Standard (2100-2353 г) двойной шоколад</t>
  </si>
  <si>
    <t>60f2d16c7153b3b7ae8ed218</t>
  </si>
  <si>
    <t>Goo.N трусики S (5-9 кг) 62 шт.</t>
  </si>
  <si>
    <t>18.07.2021</t>
  </si>
  <si>
    <t>60f1726d5a3951a9cde8b875</t>
  </si>
  <si>
    <t>YokoSun трусики Premium XL (12-20 кг) 38 шт.</t>
  </si>
  <si>
    <t>60f365772af6cd4c7ff1ad61</t>
  </si>
  <si>
    <t>Смесь Kabrita 2 GOLD для комфортного пищеварения, 6-12 месяцев, 800 г</t>
  </si>
  <si>
    <t>60f365dd954f6b735873b39d</t>
  </si>
  <si>
    <t>60f3666cc3080f2a3e0b47b2</t>
  </si>
  <si>
    <t>60f374d083b1f22b8ab12e7b</t>
  </si>
  <si>
    <t>60f387fddbdc314c75292dfd</t>
  </si>
  <si>
    <t>60f393c9dff13b106dc3e3d7</t>
  </si>
  <si>
    <t>60f39b50c5311b31b55ba6d9</t>
  </si>
  <si>
    <t>60ef591d7153b30c791caa5c</t>
  </si>
  <si>
    <t>Жидкость для стирки NS FaFa Japan Workers для сильнозагрязненной одежды, 2 кг, дой-пак</t>
  </si>
  <si>
    <t>60eed2bff78dba1e3c5efa92</t>
  </si>
  <si>
    <t>60f3a0792af6cd1ce6f1ad5a</t>
  </si>
  <si>
    <t>60f3a180863e4e3ac75048f0</t>
  </si>
  <si>
    <t>Гель для душа Biore Бодрящий цитрус, 480 мл</t>
  </si>
  <si>
    <t>60f3a1b8f9880120b8087da0</t>
  </si>
  <si>
    <t>60f0409804e9430f12937f5a</t>
  </si>
  <si>
    <t>60f3ac7e8927ca0b7e436437</t>
  </si>
  <si>
    <t>тонер Deoproce Hydro Pomergranate, 380 мл</t>
  </si>
  <si>
    <t>60f3b6968927ca1d1643644d</t>
  </si>
  <si>
    <t>60f3ba5cdff13b7becc3e3d3</t>
  </si>
  <si>
    <t>Протеин Optimum Nutrition 100% Whey Gold Standard (4545-4704 г) молочный шоколад</t>
  </si>
  <si>
    <t>60f3bbb8f78dba383e250a7d</t>
  </si>
  <si>
    <t>60f3d99df9880130c0087dab</t>
  </si>
  <si>
    <t>Гейнер Optimum Nutrition Serious Mass (5.44 кг) банан</t>
  </si>
  <si>
    <t>60f3de865a395149be52140a</t>
  </si>
  <si>
    <t>Зубная паста Lion Xylident с фтором, 120 г</t>
  </si>
  <si>
    <t>60f3dfc02af6cd61c3f1ad61</t>
  </si>
  <si>
    <t>YokoSun трусики Premium L (9-14 кг) 44 шт.</t>
  </si>
  <si>
    <t>60f41165f78dba6d02250a7c</t>
  </si>
  <si>
    <t>Pigeon Бутылочка Перистальтик Плюс с широким горлом PP, 160 мл, с рождения, бесцветный</t>
  </si>
  <si>
    <t>60f41fdedbdc312df6292e04</t>
  </si>
  <si>
    <t>Joonies трусики Premium Soft L (9-14 кг), 44 шт.</t>
  </si>
  <si>
    <t>60f42b3420d51d3ac2a308c0</t>
  </si>
  <si>
    <t>60eef826dbdc3118e6a7a3ab</t>
  </si>
  <si>
    <t>Deoproce гель Hyaluronic Cooling, SPF 50, 50 г, 1 шт</t>
  </si>
  <si>
    <t>60f45228dff13b3de5c3e3dc</t>
  </si>
  <si>
    <t>Goo.N трусики XXL (13-25 кг) 28 шт.</t>
  </si>
  <si>
    <t>60f45a1e0fe9951dfc91076f</t>
  </si>
  <si>
    <t>60f46155863e4e034f5048f3</t>
  </si>
  <si>
    <t>60f4748994d5273e6bc46cea</t>
  </si>
  <si>
    <t>60f485d0954f6bb04f73b388</t>
  </si>
  <si>
    <t>Гель для душа Biore Экстра увлажняющий, 480 мл</t>
  </si>
  <si>
    <t>60f4ad7594d527b8fcc46ce7</t>
  </si>
  <si>
    <t>YokoSun подгузники Premium NB (0-5 кг) 36 шт.</t>
  </si>
  <si>
    <t>60f4b2cb3b317634bae24721</t>
  </si>
  <si>
    <t>60f4bc21f988017db7087da0</t>
  </si>
  <si>
    <t>60f4bc53f78dba320d250a79</t>
  </si>
  <si>
    <t>60f4bff894d5271a90c46cd6</t>
  </si>
  <si>
    <t>Гейнер Optimum Nutrition Serious Mass (5.44 кг) клубника</t>
  </si>
  <si>
    <t>60f4c336739901392e9bde30</t>
  </si>
  <si>
    <t>60f4779f3620c23a4de03a12</t>
  </si>
  <si>
    <t>Протеин Optimum Nutrition 100% Whey Gold Standard (2100-2353 г) кофе</t>
  </si>
  <si>
    <t>60f4153e4f5c6e7e30242d0b</t>
  </si>
  <si>
    <t>Щипцы для завивки ресниц Vivienne Sabo Salon-a-Maison Eyelashes Curler фиолетовый</t>
  </si>
  <si>
    <t>60f4c521b9f8ed9551fe8948</t>
  </si>
  <si>
    <t>60f4c6855a39510922521403</t>
  </si>
  <si>
    <t>60f4002cdbdc3156feca30ac</t>
  </si>
  <si>
    <t>60f4cb01863e4e4c3e5048fb</t>
  </si>
  <si>
    <t>Стиральный порошок Lion Top Platinum Clear, 0.9 кг</t>
  </si>
  <si>
    <t>60f2e18b32da83b41a4e0604</t>
  </si>
  <si>
    <t>60f3289c3b31760c77cce090</t>
  </si>
  <si>
    <t>Стиральный порошок Lion Shoushu Blue Dia, 0.9 кг</t>
  </si>
  <si>
    <t>60f4d4352af6cd7d9cf1ad59</t>
  </si>
  <si>
    <t>60f4d6af94d5273af0c46cde</t>
  </si>
  <si>
    <t>60f4d929dbdc31892d292e07</t>
  </si>
  <si>
    <t>60f2229173990127e0ae9631</t>
  </si>
  <si>
    <t>60f4df524f5c6e37a63b1759</t>
  </si>
  <si>
    <t>YokoSun подгузники Premium M (5-10 кг) 62 шт.</t>
  </si>
  <si>
    <t>60f4e70e792ab1085137d129</t>
  </si>
  <si>
    <t>Набор Esthetic House CP-1 Intense nourishing v2.0, шампунь, 500 мл и кондиционер, 500 мл</t>
  </si>
  <si>
    <t>60f4f4668927ca089043643b</t>
  </si>
  <si>
    <t>60f4f4d24f5c6e7ef63b1755</t>
  </si>
  <si>
    <t>Трубка газоотводная Windi для новорожденных, 10 шт.</t>
  </si>
  <si>
    <t>Возврат платежа за скидку маркетплейса</t>
  </si>
  <si>
    <t>60f18cd494d5271c2ead7386</t>
  </si>
  <si>
    <t>06.07.2021</t>
  </si>
  <si>
    <t>Возврат платежа за скидку по баллам Яндекс.Плюса</t>
  </si>
  <si>
    <t>60f1ca2299d6ef5137844e93</t>
  </si>
  <si>
    <t>60f26a7d863e4e3fa995fa33</t>
  </si>
  <si>
    <t>60f2dfed04e94335072e6c7a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</si>
</sst>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308052.0</v>
      </c>
    </row>
    <row r="4" spans="1:9" s="3" customFormat="1" x14ac:dyDescent="0.2" ht="16.0" customHeight="true">
      <c r="A4" s="3" t="s">
        <v>34</v>
      </c>
      <c r="B4" s="10" t="n">
        <v>50045.0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5.4616083E7</v>
      </c>
      <c r="B8" s="8" t="s">
        <v>51</v>
      </c>
      <c r="C8" s="8" t="n">
        <f>IF(false,"003-276", "003-276")</f>
      </c>
      <c r="D8" s="8" t="s">
        <v>52</v>
      </c>
      <c r="E8" s="8" t="n">
        <v>1.0</v>
      </c>
      <c r="F8" s="8" t="n">
        <v>46.0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5.4310434E7</v>
      </c>
      <c r="B9" t="s" s="8">
        <v>56</v>
      </c>
      <c r="C9" t="n" s="8">
        <f>IF(false,"003-318", "003-318")</f>
      </c>
      <c r="D9" t="s" s="8">
        <v>57</v>
      </c>
      <c r="E9" t="n" s="8">
        <v>1.0</v>
      </c>
      <c r="F9" t="n" s="8">
        <v>110.0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5.4475432E7</v>
      </c>
      <c r="B10" s="8" t="s">
        <v>51</v>
      </c>
      <c r="C10" s="8" t="n">
        <f>IF(false,"003-318", "003-318")</f>
      </c>
      <c r="D10" s="8" t="s">
        <v>57</v>
      </c>
      <c r="E10" s="8" t="n">
        <v>1.0</v>
      </c>
      <c r="F10" s="8" t="n">
        <v>130.0</v>
      </c>
      <c r="G10" s="8" t="s">
        <v>58</v>
      </c>
      <c r="H10" t="s" s="8">
        <v>54</v>
      </c>
      <c r="I10" t="s" s="8">
        <v>60</v>
      </c>
    </row>
    <row r="11" ht="16.0" customHeight="true">
      <c r="A11" t="n" s="7">
        <v>5.4266267E7</v>
      </c>
      <c r="B11" t="s" s="8">
        <v>56</v>
      </c>
      <c r="C11" t="n" s="8">
        <f>IF(false,"120922389", "120922389")</f>
      </c>
      <c r="D11" t="s" s="8">
        <v>61</v>
      </c>
      <c r="E11" t="n" s="8">
        <v>1.0</v>
      </c>
      <c r="F11" t="n" s="8">
        <v>104.0</v>
      </c>
      <c r="G11" t="s" s="8">
        <v>58</v>
      </c>
      <c r="H11" t="s" s="8">
        <v>54</v>
      </c>
      <c r="I11" t="s" s="8">
        <v>62</v>
      </c>
    </row>
    <row r="12" spans="1:9" x14ac:dyDescent="0.2" ht="16.0" customHeight="true">
      <c r="A12" s="7" t="n">
        <v>5.2462496E7</v>
      </c>
      <c r="B12" t="s" s="8">
        <v>63</v>
      </c>
      <c r="C12" t="n" s="8">
        <f>IF(false,"120921818", "120921818")</f>
      </c>
      <c r="D12" t="s" s="8">
        <v>64</v>
      </c>
      <c r="E12" t="n" s="8">
        <v>1.0</v>
      </c>
      <c r="F12" t="n" s="8">
        <v>148.0</v>
      </c>
      <c r="G12" t="s" s="8">
        <v>58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5.4350849E7</v>
      </c>
      <c r="B13" s="8" t="s">
        <v>66</v>
      </c>
      <c r="C13" s="8" t="n">
        <f>IF(false,"120923136", "120923136")</f>
      </c>
      <c r="D13" s="8" t="s">
        <v>67</v>
      </c>
      <c r="E13" s="8" t="n">
        <v>2.0</v>
      </c>
      <c r="F13" s="8" t="n">
        <v>1000.0</v>
      </c>
      <c r="G13" s="8" t="s">
        <v>58</v>
      </c>
      <c r="H13" s="8" t="s">
        <v>54</v>
      </c>
      <c r="I13" s="8" t="s">
        <v>68</v>
      </c>
    </row>
    <row r="14" spans="1:9" x14ac:dyDescent="0.2" ht="16.0" customHeight="true">
      <c r="A14" s="7" t="n">
        <v>5.4486134E7</v>
      </c>
      <c r="B14" s="8" t="s">
        <v>51</v>
      </c>
      <c r="C14" s="8" t="n">
        <f>IF(false,"005-1105", "005-1105")</f>
      </c>
      <c r="D14" s="8" t="s">
        <v>69</v>
      </c>
      <c r="E14" s="8" t="n">
        <v>1.0</v>
      </c>
      <c r="F14" s="8" t="n">
        <v>110.0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5.4863949E7</v>
      </c>
      <c r="B15" t="s" s="8">
        <v>71</v>
      </c>
      <c r="C15" t="n" s="8">
        <f>IF(false,"120922035", "120922035")</f>
      </c>
      <c r="D15" t="s" s="8">
        <v>72</v>
      </c>
      <c r="E15" t="n" s="8">
        <v>2.0</v>
      </c>
      <c r="F15" t="n" s="8">
        <v>75.0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5.424388E7</v>
      </c>
      <c r="B16" t="s" s="8">
        <v>56</v>
      </c>
      <c r="C16" t="n" s="8">
        <f>IF(false,"01-004211", "01-004211")</f>
      </c>
      <c r="D16" t="s" s="8">
        <v>74</v>
      </c>
      <c r="E16" t="n" s="8">
        <v>1.0</v>
      </c>
      <c r="F16" s="8" t="n">
        <v>621.0</v>
      </c>
      <c r="G16" s="8" t="s">
        <v>58</v>
      </c>
      <c r="H16" s="8" t="s">
        <v>54</v>
      </c>
      <c r="I16" s="8" t="s">
        <v>75</v>
      </c>
    </row>
    <row r="17" spans="1:9" x14ac:dyDescent="0.2" ht="16.0" customHeight="true">
      <c r="A17" s="7" t="n">
        <v>5.380893E7</v>
      </c>
      <c r="B17" s="8" t="s">
        <v>76</v>
      </c>
      <c r="C17" s="8" t="n">
        <f>IF(false,"120921872", "120921872")</f>
      </c>
      <c r="D17" s="8" t="s">
        <v>77</v>
      </c>
      <c r="E17" s="8" t="n">
        <v>1.0</v>
      </c>
      <c r="F17" s="8" t="n">
        <v>68.0</v>
      </c>
      <c r="G17" s="8" t="s">
        <v>58</v>
      </c>
      <c r="H17" s="8" t="s">
        <v>54</v>
      </c>
      <c r="I17" s="8" t="s">
        <v>78</v>
      </c>
    </row>
    <row r="18" spans="1:9" x14ac:dyDescent="0.2" ht="16.0" customHeight="true">
      <c r="A18" s="7" t="n">
        <v>5.4486682E7</v>
      </c>
      <c r="B18" t="s" s="8">
        <v>51</v>
      </c>
      <c r="C18" t="n" s="8">
        <f>IF(false,"005-1516", "005-1516")</f>
      </c>
      <c r="D18" t="s" s="8">
        <v>79</v>
      </c>
      <c r="E18" t="n" s="8">
        <v>3.0</v>
      </c>
      <c r="F18" t="n" s="8">
        <v>435.0</v>
      </c>
      <c r="G18" t="s" s="8">
        <v>58</v>
      </c>
      <c r="H18" t="s" s="8">
        <v>54</v>
      </c>
      <c r="I18" t="s" s="8">
        <v>80</v>
      </c>
    </row>
    <row r="19" spans="1:9" ht="16.0" x14ac:dyDescent="0.2" customHeight="true">
      <c r="A19" s="7" t="n">
        <v>5.437199E7</v>
      </c>
      <c r="B19" s="8" t="s">
        <v>66</v>
      </c>
      <c r="C19" s="8" t="n">
        <f>IF(false,"01-004211", "01-004211")</f>
      </c>
      <c r="D19" s="8" t="s">
        <v>74</v>
      </c>
      <c r="E19" s="8" t="n">
        <v>2.0</v>
      </c>
      <c r="F19" s="8" t="n">
        <v>894.0</v>
      </c>
      <c r="G19" s="8" t="s">
        <v>58</v>
      </c>
      <c r="H19" s="8" t="s">
        <v>54</v>
      </c>
      <c r="I19" s="8" t="s">
        <v>81</v>
      </c>
    </row>
    <row r="20" spans="1:9" x14ac:dyDescent="0.2" ht="16.0" customHeight="true">
      <c r="A20" s="7" t="n">
        <v>5.3768094E7</v>
      </c>
      <c r="B20" s="8" t="s">
        <v>76</v>
      </c>
      <c r="C20" s="8" t="n">
        <f>IF(false,"005-1080", "005-1080")</f>
      </c>
      <c r="D20" s="8" t="s">
        <v>82</v>
      </c>
      <c r="E20" s="8" t="n">
        <v>1.0</v>
      </c>
      <c r="F20" s="8" t="n">
        <v>331.0</v>
      </c>
      <c r="G20" s="8" t="s">
        <v>58</v>
      </c>
      <c r="H20" s="8" t="s">
        <v>54</v>
      </c>
      <c r="I20" s="8" t="s">
        <v>83</v>
      </c>
    </row>
    <row r="21" ht="16.0" customHeight="true">
      <c r="A21" t="n" s="7">
        <v>5.4496247E7</v>
      </c>
      <c r="B21" t="s" s="8">
        <v>51</v>
      </c>
      <c r="C21" t="n" s="8">
        <f>IF(false,"01-004211", "01-004211")</f>
      </c>
      <c r="D21" t="s" s="8">
        <v>74</v>
      </c>
      <c r="E21" t="n" s="8">
        <v>1.0</v>
      </c>
      <c r="F21" t="n" s="8">
        <v>491.0</v>
      </c>
      <c r="G21" t="s" s="8">
        <v>58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5.3823482E7</v>
      </c>
      <c r="B22" t="s" s="8">
        <v>76</v>
      </c>
      <c r="C22" t="n" s="8">
        <f>IF(false,"003-318", "003-318")</f>
      </c>
      <c r="D22" t="s" s="8">
        <v>57</v>
      </c>
      <c r="E22" t="n" s="8">
        <v>2.0</v>
      </c>
      <c r="F22" s="8" t="n">
        <v>540.0</v>
      </c>
      <c r="G22" s="8" t="s">
        <v>58</v>
      </c>
      <c r="H22" s="8" t="s">
        <v>54</v>
      </c>
      <c r="I22" s="8" t="s">
        <v>85</v>
      </c>
    </row>
    <row r="23" spans="1:9" x14ac:dyDescent="0.2" ht="16.0" customHeight="true">
      <c r="A23" s="7" t="n">
        <v>5.349802E7</v>
      </c>
      <c r="B23" s="8" t="s">
        <v>86</v>
      </c>
      <c r="C23" s="8" t="n">
        <f>IF(false,"120922389", "120922389")</f>
      </c>
      <c r="D23" s="8" t="s">
        <v>61</v>
      </c>
      <c r="E23" s="8" t="n">
        <v>1.0</v>
      </c>
      <c r="F23" s="8" t="n">
        <v>70.0</v>
      </c>
      <c r="G23" s="8" t="s">
        <v>58</v>
      </c>
      <c r="H23" s="8" t="s">
        <v>54</v>
      </c>
      <c r="I23" s="8" t="s">
        <v>87</v>
      </c>
    </row>
    <row r="24" ht="16.0" customHeight="true">
      <c r="A24" t="n" s="7">
        <v>5.4658237E7</v>
      </c>
      <c r="B24" t="s" s="8">
        <v>51</v>
      </c>
      <c r="C24" t="n" s="8">
        <f>IF(false,"120922872", "120922872")</f>
      </c>
      <c r="D24" t="s" s="8">
        <v>88</v>
      </c>
      <c r="E24" t="n" s="8">
        <v>1.0</v>
      </c>
      <c r="F24" t="n" s="8">
        <v>675.0</v>
      </c>
      <c r="G24" t="s" s="8">
        <v>58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5.4658237E7</v>
      </c>
      <c r="B25" t="s" s="8">
        <v>51</v>
      </c>
      <c r="C25" t="n" s="8">
        <f>IF(false,"120922876", "120922876")</f>
      </c>
      <c r="D25" t="s" s="8">
        <v>90</v>
      </c>
      <c r="E25" t="n" s="8">
        <v>1.0</v>
      </c>
      <c r="F25" t="n" s="8">
        <v>325.0</v>
      </c>
      <c r="G25" t="s" s="8">
        <v>58</v>
      </c>
      <c r="H25" t="s" s="8">
        <v>54</v>
      </c>
      <c r="I25" t="s" s="8">
        <v>89</v>
      </c>
    </row>
    <row r="26" ht="16.0" customHeight="true">
      <c r="A26" t="n" s="7">
        <v>5.4646319E7</v>
      </c>
      <c r="B26" t="s" s="8">
        <v>51</v>
      </c>
      <c r="C26" t="n" s="8">
        <f>IF(false,"005-1250", "005-1250")</f>
      </c>
      <c r="D26" t="s" s="8">
        <v>91</v>
      </c>
      <c r="E26" t="n" s="8">
        <v>1.0</v>
      </c>
      <c r="F26" t="n" s="8">
        <v>340.0</v>
      </c>
      <c r="G26" t="s" s="8">
        <v>58</v>
      </c>
      <c r="H26" t="s" s="8">
        <v>54</v>
      </c>
      <c r="I26" t="s" s="8">
        <v>92</v>
      </c>
    </row>
    <row r="27" ht="16.0" customHeight="true">
      <c r="A27" t="n" s="7">
        <v>5.4646319E7</v>
      </c>
      <c r="B27" t="s" s="8">
        <v>51</v>
      </c>
      <c r="C27" t="n" s="8">
        <f>IF(false,"005-1250", "005-1250")</f>
      </c>
      <c r="D27" t="s" s="8">
        <v>91</v>
      </c>
      <c r="E27" t="n" s="8">
        <v>1.0</v>
      </c>
      <c r="F27" t="n" s="8">
        <v>149.0</v>
      </c>
      <c r="G27" t="s" s="8">
        <v>53</v>
      </c>
      <c r="H27" t="s" s="8">
        <v>54</v>
      </c>
      <c r="I27" t="s" s="8">
        <v>93</v>
      </c>
    </row>
    <row r="28" ht="16.0" customHeight="true">
      <c r="A28" t="n" s="7">
        <v>5.4658237E7</v>
      </c>
      <c r="B28" t="s" s="8">
        <v>51</v>
      </c>
      <c r="C28" t="n" s="8">
        <f>IF(false,"120922872", "120922872")</f>
      </c>
      <c r="D28" t="s" s="8">
        <v>88</v>
      </c>
      <c r="E28" t="n" s="8">
        <v>1.0</v>
      </c>
      <c r="F28" t="n" s="8">
        <v>161.0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5.4658237E7</v>
      </c>
      <c r="B29" t="s" s="8">
        <v>51</v>
      </c>
      <c r="C29" t="n" s="8">
        <f>IF(false,"120922876", "120922876")</f>
      </c>
      <c r="D29" t="s" s="8">
        <v>90</v>
      </c>
      <c r="E29" t="n" s="8">
        <v>1.0</v>
      </c>
      <c r="F29" t="n" s="8">
        <v>78.0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5.4598562E7</v>
      </c>
      <c r="B30" t="s" s="8">
        <v>51</v>
      </c>
      <c r="C30" t="n" s="8">
        <f>IF(false,"120921202", "120921202")</f>
      </c>
      <c r="D30" t="s" s="8">
        <v>95</v>
      </c>
      <c r="E30" t="n" s="8">
        <v>5.0</v>
      </c>
      <c r="F30" t="n" s="8">
        <v>1390.0</v>
      </c>
      <c r="G30" t="s" s="8">
        <v>58</v>
      </c>
      <c r="H30" t="s" s="8">
        <v>54</v>
      </c>
      <c r="I30" t="s" s="8">
        <v>96</v>
      </c>
    </row>
    <row r="31" ht="16.0" customHeight="true">
      <c r="A31" t="n" s="7">
        <v>5.4324453E7</v>
      </c>
      <c r="B31" t="s" s="8">
        <v>66</v>
      </c>
      <c r="C31" t="n" s="8">
        <f>IF(false,"005-1250", "005-1250")</f>
      </c>
      <c r="D31" t="s" s="8">
        <v>91</v>
      </c>
      <c r="E31" t="n" s="8">
        <v>3.0</v>
      </c>
      <c r="F31" t="n" s="8">
        <v>1629.0</v>
      </c>
      <c r="G31" t="s" s="8">
        <v>58</v>
      </c>
      <c r="H31" t="s" s="8">
        <v>54</v>
      </c>
      <c r="I31" t="s" s="8">
        <v>97</v>
      </c>
    </row>
    <row r="32" ht="16.0" customHeight="true">
      <c r="A32" t="n" s="7">
        <v>5.4095111E7</v>
      </c>
      <c r="B32" t="s" s="8">
        <v>98</v>
      </c>
      <c r="C32" t="n" s="8">
        <f>IF(false,"120921853", "120921853")</f>
      </c>
      <c r="D32" t="s" s="8">
        <v>99</v>
      </c>
      <c r="E32" t="n" s="8">
        <v>1.0</v>
      </c>
      <c r="F32" t="n" s="8">
        <v>270.0</v>
      </c>
      <c r="G32" t="s" s="8">
        <v>58</v>
      </c>
      <c r="H32" t="s" s="8">
        <v>54</v>
      </c>
      <c r="I32" t="s" s="8">
        <v>100</v>
      </c>
    </row>
    <row r="33" ht="16.0" customHeight="true">
      <c r="A33" t="n" s="7">
        <v>5.4201664E7</v>
      </c>
      <c r="B33" t="s" s="8">
        <v>101</v>
      </c>
      <c r="C33" t="n" s="8">
        <f>IF(false,"120921899", "120921899")</f>
      </c>
      <c r="D33" t="s" s="8">
        <v>102</v>
      </c>
      <c r="E33" t="n" s="8">
        <v>1.0</v>
      </c>
      <c r="F33" t="n" s="8">
        <v>412.0</v>
      </c>
      <c r="G33" t="s" s="8">
        <v>58</v>
      </c>
      <c r="H33" t="s" s="8">
        <v>54</v>
      </c>
      <c r="I33" t="s" s="8">
        <v>103</v>
      </c>
    </row>
    <row r="34" ht="16.0" customHeight="true">
      <c r="A34" t="n" s="7">
        <v>5.4444718E7</v>
      </c>
      <c r="B34" t="s" s="8">
        <v>66</v>
      </c>
      <c r="C34" t="n" s="8">
        <f>IF(false,"000-631", "000-631")</f>
      </c>
      <c r="D34" t="s" s="8">
        <v>104</v>
      </c>
      <c r="E34" t="n" s="8">
        <v>6.0</v>
      </c>
      <c r="F34" t="n" s="8">
        <v>744.0</v>
      </c>
      <c r="G34" t="s" s="8">
        <v>58</v>
      </c>
      <c r="H34" t="s" s="8">
        <v>54</v>
      </c>
      <c r="I34" t="s" s="8">
        <v>105</v>
      </c>
    </row>
    <row r="35" ht="16.0" customHeight="true">
      <c r="A35" t="n" s="7">
        <v>5.4327281E7</v>
      </c>
      <c r="B35" t="s" s="8">
        <v>66</v>
      </c>
      <c r="C35" t="n" s="8">
        <f>IF(false,"120923128", "120923128")</f>
      </c>
      <c r="D35" t="s" s="8">
        <v>106</v>
      </c>
      <c r="E35" t="n" s="8">
        <v>1.0</v>
      </c>
      <c r="F35" t="n" s="8">
        <v>501.0</v>
      </c>
      <c r="G35" t="s" s="8">
        <v>58</v>
      </c>
      <c r="H35" t="s" s="8">
        <v>54</v>
      </c>
      <c r="I35" t="s" s="8">
        <v>107</v>
      </c>
    </row>
    <row r="36" ht="16.0" customHeight="true">
      <c r="A36" t="n" s="7">
        <v>5.421186E7</v>
      </c>
      <c r="B36" t="s" s="8">
        <v>56</v>
      </c>
      <c r="C36" t="n" s="8">
        <f>IF(false,"120921202", "120921202")</f>
      </c>
      <c r="D36" t="s" s="8">
        <v>95</v>
      </c>
      <c r="E36" t="n" s="8">
        <v>8.0</v>
      </c>
      <c r="F36" t="n" s="8">
        <v>1504.0</v>
      </c>
      <c r="G36" t="s" s="8">
        <v>58</v>
      </c>
      <c r="H36" t="s" s="8">
        <v>54</v>
      </c>
      <c r="I36" t="s" s="8">
        <v>108</v>
      </c>
    </row>
    <row r="37" ht="16.0" customHeight="true">
      <c r="A37" t="n" s="7">
        <v>5.4365953E7</v>
      </c>
      <c r="B37" t="s" s="8">
        <v>66</v>
      </c>
      <c r="C37" t="n" s="8">
        <f>IF(false,"005-1110", "005-1110")</f>
      </c>
      <c r="D37" t="s" s="8">
        <v>109</v>
      </c>
      <c r="E37" t="n" s="8">
        <v>1.0</v>
      </c>
      <c r="F37" t="n" s="8">
        <v>450.0</v>
      </c>
      <c r="G37" t="s" s="8">
        <v>58</v>
      </c>
      <c r="H37" t="s" s="8">
        <v>54</v>
      </c>
      <c r="I37" t="s" s="8">
        <v>110</v>
      </c>
    </row>
    <row r="38" ht="16.0" customHeight="true">
      <c r="A38" t="n" s="7">
        <v>5.4365953E7</v>
      </c>
      <c r="B38" t="s" s="8">
        <v>66</v>
      </c>
      <c r="C38" t="n" s="8">
        <f>IF(false,"005-1250", "005-1250")</f>
      </c>
      <c r="D38" t="s" s="8">
        <v>91</v>
      </c>
      <c r="E38" t="n" s="8">
        <v>1.0</v>
      </c>
      <c r="F38" t="n" s="8">
        <v>340.0</v>
      </c>
      <c r="G38" t="s" s="8">
        <v>58</v>
      </c>
      <c r="H38" t="s" s="8">
        <v>54</v>
      </c>
      <c r="I38" t="s" s="8">
        <v>110</v>
      </c>
    </row>
    <row r="39" ht="16.0" customHeight="true">
      <c r="A39" t="n" s="7">
        <v>5.4441811E7</v>
      </c>
      <c r="B39" t="s" s="8">
        <v>66</v>
      </c>
      <c r="C39" t="n" s="8">
        <f>IF(false,"005-1127", "005-1127")</f>
      </c>
      <c r="D39" t="s" s="8">
        <v>111</v>
      </c>
      <c r="E39" t="n" s="8">
        <v>1.0</v>
      </c>
      <c r="F39" t="n" s="8">
        <v>69.0</v>
      </c>
      <c r="G39" t="s" s="8">
        <v>58</v>
      </c>
      <c r="H39" t="s" s="8">
        <v>54</v>
      </c>
      <c r="I39" t="s" s="8">
        <v>112</v>
      </c>
    </row>
    <row r="40" ht="16.0" customHeight="true">
      <c r="A40" t="n" s="7">
        <v>5.380875E7</v>
      </c>
      <c r="B40" t="s" s="8">
        <v>76</v>
      </c>
      <c r="C40" t="n" s="8">
        <f>IF(false,"120922090", "120922090")</f>
      </c>
      <c r="D40" t="s" s="8">
        <v>113</v>
      </c>
      <c r="E40" t="n" s="8">
        <v>2.0</v>
      </c>
      <c r="F40" t="n" s="8">
        <v>450.0</v>
      </c>
      <c r="G40" t="s" s="8">
        <v>58</v>
      </c>
      <c r="H40" t="s" s="8">
        <v>54</v>
      </c>
      <c r="I40" t="s" s="8">
        <v>114</v>
      </c>
    </row>
    <row r="41" ht="16.0" customHeight="true">
      <c r="A41" t="n" s="7">
        <v>5.4059228E7</v>
      </c>
      <c r="B41" t="s" s="8">
        <v>98</v>
      </c>
      <c r="C41" t="n" s="8">
        <f>IF(false,"120921853", "120921853")</f>
      </c>
      <c r="D41" t="s" s="8">
        <v>99</v>
      </c>
      <c r="E41" t="n" s="8">
        <v>1.0</v>
      </c>
      <c r="F41" t="n" s="8">
        <v>270.0</v>
      </c>
      <c r="G41" t="s" s="8">
        <v>58</v>
      </c>
      <c r="H41" t="s" s="8">
        <v>54</v>
      </c>
      <c r="I41" t="s" s="8">
        <v>115</v>
      </c>
    </row>
    <row r="42" ht="16.0" customHeight="true">
      <c r="A42" t="n" s="7">
        <v>5.4281563E7</v>
      </c>
      <c r="B42" t="s" s="8">
        <v>56</v>
      </c>
      <c r="C42" t="n" s="8">
        <f>IF(false,"120921945", "120921945")</f>
      </c>
      <c r="D42" t="s" s="8">
        <v>116</v>
      </c>
      <c r="E42" t="n" s="8">
        <v>1.0</v>
      </c>
      <c r="F42" t="n" s="8">
        <v>34.0</v>
      </c>
      <c r="G42" t="s" s="8">
        <v>58</v>
      </c>
      <c r="H42" t="s" s="8">
        <v>54</v>
      </c>
      <c r="I42" t="s" s="8">
        <v>117</v>
      </c>
    </row>
    <row r="43" ht="16.0" customHeight="true">
      <c r="A43" t="n" s="7">
        <v>5.4286669E7</v>
      </c>
      <c r="B43" t="s" s="8">
        <v>56</v>
      </c>
      <c r="C43" t="n" s="8">
        <f>IF(false,"000-631", "000-631")</f>
      </c>
      <c r="D43" t="s" s="8">
        <v>104</v>
      </c>
      <c r="E43" t="n" s="8">
        <v>1.0</v>
      </c>
      <c r="F43" t="n" s="8">
        <v>26.0</v>
      </c>
      <c r="G43" t="s" s="8">
        <v>58</v>
      </c>
      <c r="H43" t="s" s="8">
        <v>54</v>
      </c>
      <c r="I43" t="s" s="8">
        <v>118</v>
      </c>
    </row>
    <row r="44" ht="16.0" customHeight="true">
      <c r="A44" t="n" s="7">
        <v>5.4155697E7</v>
      </c>
      <c r="B44" t="s" s="8">
        <v>101</v>
      </c>
      <c r="C44" t="n" s="8">
        <f>IF(false,"120922642", "120922642")</f>
      </c>
      <c r="D44" t="s" s="8">
        <v>119</v>
      </c>
      <c r="E44" t="n" s="8">
        <v>1.0</v>
      </c>
      <c r="F44" t="n" s="8">
        <v>139.0</v>
      </c>
      <c r="G44" t="s" s="8">
        <v>58</v>
      </c>
      <c r="H44" t="s" s="8">
        <v>120</v>
      </c>
      <c r="I44" t="s" s="8">
        <v>121</v>
      </c>
    </row>
    <row r="45" ht="16.0" customHeight="true">
      <c r="A45" t="n" s="7">
        <v>5.422526E7</v>
      </c>
      <c r="B45" t="s" s="8">
        <v>56</v>
      </c>
      <c r="C45" t="n" s="8">
        <f>IF(false,"120922756", "120922756")</f>
      </c>
      <c r="D45" t="s" s="8">
        <v>122</v>
      </c>
      <c r="E45" t="n" s="8">
        <v>1.0</v>
      </c>
      <c r="F45" t="n" s="8">
        <v>528.0</v>
      </c>
      <c r="G45" t="s" s="8">
        <v>58</v>
      </c>
      <c r="H45" t="s" s="8">
        <v>120</v>
      </c>
      <c r="I45" t="s" s="8">
        <v>123</v>
      </c>
    </row>
    <row r="46" ht="16.0" customHeight="true">
      <c r="A46" t="n" s="7">
        <v>5.4303841E7</v>
      </c>
      <c r="B46" t="s" s="8">
        <v>56</v>
      </c>
      <c r="C46" t="n" s="8">
        <f>IF(false,"120921900", "120921900")</f>
      </c>
      <c r="D46" t="s" s="8">
        <v>124</v>
      </c>
      <c r="E46" t="n" s="8">
        <v>1.0</v>
      </c>
      <c r="F46" t="n" s="8">
        <v>253.0</v>
      </c>
      <c r="G46" t="s" s="8">
        <v>58</v>
      </c>
      <c r="H46" t="s" s="8">
        <v>120</v>
      </c>
      <c r="I46" t="s" s="8">
        <v>125</v>
      </c>
    </row>
    <row r="47" ht="16.0" customHeight="true">
      <c r="A47" t="n" s="7">
        <v>5.4557718E7</v>
      </c>
      <c r="B47" t="s" s="8">
        <v>51</v>
      </c>
      <c r="C47" t="n" s="8">
        <f>IF(false,"003-318", "003-318")</f>
      </c>
      <c r="D47" t="s" s="8">
        <v>57</v>
      </c>
      <c r="E47" t="n" s="8">
        <v>1.0</v>
      </c>
      <c r="F47" t="n" s="8">
        <v>110.0</v>
      </c>
      <c r="G47" t="s" s="8">
        <v>58</v>
      </c>
      <c r="H47" t="s" s="8">
        <v>120</v>
      </c>
      <c r="I47" t="s" s="8">
        <v>126</v>
      </c>
    </row>
    <row r="48" ht="16.0" customHeight="true">
      <c r="A48" t="n" s="7">
        <v>5.4895679E7</v>
      </c>
      <c r="B48" t="s" s="8">
        <v>71</v>
      </c>
      <c r="C48" t="n" s="8">
        <f>IF(false,"005-1127", "005-1127")</f>
      </c>
      <c r="D48" t="s" s="8">
        <v>111</v>
      </c>
      <c r="E48" t="n" s="8">
        <v>1.0</v>
      </c>
      <c r="F48" t="n" s="8">
        <v>76.0</v>
      </c>
      <c r="G48" t="s" s="8">
        <v>58</v>
      </c>
      <c r="H48" t="s" s="8">
        <v>120</v>
      </c>
      <c r="I48" t="s" s="8">
        <v>127</v>
      </c>
    </row>
    <row r="49" ht="16.0" customHeight="true">
      <c r="A49" t="n" s="7">
        <v>5.4630704E7</v>
      </c>
      <c r="B49" t="s" s="8">
        <v>51</v>
      </c>
      <c r="C49" t="n" s="8">
        <f>IF(false,"005-1250", "005-1250")</f>
      </c>
      <c r="D49" t="s" s="8">
        <v>91</v>
      </c>
      <c r="E49" t="n" s="8">
        <v>2.0</v>
      </c>
      <c r="F49" t="n" s="8">
        <v>1084.0</v>
      </c>
      <c r="G49" t="s" s="8">
        <v>58</v>
      </c>
      <c r="H49" t="s" s="8">
        <v>120</v>
      </c>
      <c r="I49" t="s" s="8">
        <v>128</v>
      </c>
    </row>
    <row r="50" ht="16.0" customHeight="true">
      <c r="A50" t="n" s="7">
        <v>5.457443E7</v>
      </c>
      <c r="B50" t="s" s="8">
        <v>51</v>
      </c>
      <c r="C50" t="n" s="8">
        <f>IF(false,"120922194", "120922194")</f>
      </c>
      <c r="D50" t="s" s="8">
        <v>129</v>
      </c>
      <c r="E50" t="n" s="8">
        <v>1.0</v>
      </c>
      <c r="F50" t="n" s="8">
        <v>153.0</v>
      </c>
      <c r="G50" t="s" s="8">
        <v>58</v>
      </c>
      <c r="H50" t="s" s="8">
        <v>120</v>
      </c>
      <c r="I50" t="s" s="8">
        <v>130</v>
      </c>
    </row>
    <row r="51" ht="16.0" customHeight="true">
      <c r="A51" t="n" s="7">
        <v>5.4661185E7</v>
      </c>
      <c r="B51" t="s" s="8">
        <v>131</v>
      </c>
      <c r="C51" t="n" s="8">
        <f>IF(false,"120923014", "120923014")</f>
      </c>
      <c r="D51" t="s" s="8">
        <v>132</v>
      </c>
      <c r="E51" t="n" s="8">
        <v>1.0</v>
      </c>
      <c r="F51" t="n" s="8">
        <v>42.0</v>
      </c>
      <c r="G51" t="s" s="8">
        <v>58</v>
      </c>
      <c r="H51" t="s" s="8">
        <v>120</v>
      </c>
      <c r="I51" t="s" s="8">
        <v>133</v>
      </c>
    </row>
    <row r="52" ht="16.0" customHeight="true">
      <c r="A52" t="n" s="7">
        <v>5.4577234E7</v>
      </c>
      <c r="B52" t="s" s="8">
        <v>51</v>
      </c>
      <c r="C52" t="n" s="8">
        <f>IF(false,"002-105", "002-105")</f>
      </c>
      <c r="D52" t="s" s="8">
        <v>134</v>
      </c>
      <c r="E52" t="n" s="8">
        <v>1.0</v>
      </c>
      <c r="F52" t="n" s="8">
        <v>77.0</v>
      </c>
      <c r="G52" t="s" s="8">
        <v>58</v>
      </c>
      <c r="H52" t="s" s="8">
        <v>120</v>
      </c>
      <c r="I52" t="s" s="8">
        <v>135</v>
      </c>
    </row>
    <row r="53" ht="16.0" customHeight="true">
      <c r="A53" t="n" s="7">
        <v>5.4904398E7</v>
      </c>
      <c r="B53" t="s" s="8">
        <v>71</v>
      </c>
      <c r="C53" t="n" s="8">
        <f>IF(false,"003-318", "003-318")</f>
      </c>
      <c r="D53" t="s" s="8">
        <v>57</v>
      </c>
      <c r="E53" t="n" s="8">
        <v>1.0</v>
      </c>
      <c r="F53" t="n" s="8">
        <v>51.0</v>
      </c>
      <c r="G53" t="s" s="8">
        <v>53</v>
      </c>
      <c r="H53" t="s" s="8">
        <v>120</v>
      </c>
      <c r="I53" t="s" s="8">
        <v>136</v>
      </c>
    </row>
    <row r="54" ht="16.0" customHeight="true">
      <c r="A54" t="n" s="7">
        <v>5.4685934E7</v>
      </c>
      <c r="B54" t="s" s="8">
        <v>131</v>
      </c>
      <c r="C54" t="n" s="8">
        <f>IF(false,"005-1250", "005-1250")</f>
      </c>
      <c r="D54" t="s" s="8">
        <v>91</v>
      </c>
      <c r="E54" t="n" s="8">
        <v>2.0</v>
      </c>
      <c r="F54" t="n" s="8">
        <v>1084.0</v>
      </c>
      <c r="G54" t="s" s="8">
        <v>58</v>
      </c>
      <c r="H54" t="s" s="8">
        <v>120</v>
      </c>
      <c r="I54" t="s" s="8">
        <v>137</v>
      </c>
    </row>
    <row r="55" ht="16.0" customHeight="true">
      <c r="A55" t="n" s="7">
        <v>5.4700152E7</v>
      </c>
      <c r="B55" t="s" s="8">
        <v>131</v>
      </c>
      <c r="C55" t="n" s="8">
        <f>IF(false,"005-1250", "005-1250")</f>
      </c>
      <c r="D55" t="s" s="8">
        <v>91</v>
      </c>
      <c r="E55" t="n" s="8">
        <v>1.0</v>
      </c>
      <c r="F55" t="n" s="8">
        <v>340.0</v>
      </c>
      <c r="G55" t="s" s="8">
        <v>58</v>
      </c>
      <c r="H55" t="s" s="8">
        <v>120</v>
      </c>
      <c r="I55" t="s" s="8">
        <v>138</v>
      </c>
    </row>
    <row r="56" ht="16.0" customHeight="true">
      <c r="A56" t="n" s="7">
        <v>5.4152769E7</v>
      </c>
      <c r="B56" t="s" s="8">
        <v>101</v>
      </c>
      <c r="C56" t="n" s="8">
        <f>IF(false,"005-1254", "005-1254")</f>
      </c>
      <c r="D56" t="s" s="8">
        <v>139</v>
      </c>
      <c r="E56" t="n" s="8">
        <v>1.0</v>
      </c>
      <c r="F56" t="n" s="8">
        <v>216.0</v>
      </c>
      <c r="G56" t="s" s="8">
        <v>58</v>
      </c>
      <c r="H56" t="s" s="8">
        <v>120</v>
      </c>
      <c r="I56" t="s" s="8">
        <v>140</v>
      </c>
    </row>
    <row r="57" ht="16.0" customHeight="true">
      <c r="A57" t="n" s="7">
        <v>5.4224669E7</v>
      </c>
      <c r="B57" t="s" s="8">
        <v>56</v>
      </c>
      <c r="C57" t="n" s="8">
        <f>IF(false,"002-101", "002-101")</f>
      </c>
      <c r="D57" t="s" s="8">
        <v>141</v>
      </c>
      <c r="E57" t="n" s="8">
        <v>1.0</v>
      </c>
      <c r="F57" t="n" s="8">
        <v>194.0</v>
      </c>
      <c r="G57" t="s" s="8">
        <v>58</v>
      </c>
      <c r="H57" t="s" s="8">
        <v>120</v>
      </c>
      <c r="I57" t="s" s="8">
        <v>142</v>
      </c>
    </row>
    <row r="58" ht="16.0" customHeight="true">
      <c r="A58" t="n" s="7">
        <v>5.4354627E7</v>
      </c>
      <c r="B58" t="s" s="8">
        <v>66</v>
      </c>
      <c r="C58" t="n" s="8">
        <f>IF(false,"120923129", "120923129")</f>
      </c>
      <c r="D58" t="s" s="8">
        <v>143</v>
      </c>
      <c r="E58" t="n" s="8">
        <v>1.0</v>
      </c>
      <c r="F58" t="n" s="8">
        <v>1000.0</v>
      </c>
      <c r="G58" t="s" s="8">
        <v>58</v>
      </c>
      <c r="H58" t="s" s="8">
        <v>120</v>
      </c>
      <c r="I58" t="s" s="8">
        <v>144</v>
      </c>
    </row>
    <row r="59" ht="16.0" customHeight="true">
      <c r="A59" t="n" s="7">
        <v>5.4649368E7</v>
      </c>
      <c r="B59" t="s" s="8">
        <v>51</v>
      </c>
      <c r="C59" t="n" s="8">
        <f>IF(false,"005-1246", "005-1246")</f>
      </c>
      <c r="D59" t="s" s="8">
        <v>145</v>
      </c>
      <c r="E59" t="n" s="8">
        <v>1.0</v>
      </c>
      <c r="F59" t="n" s="8">
        <v>44.0</v>
      </c>
      <c r="G59" t="s" s="8">
        <v>58</v>
      </c>
      <c r="H59" t="s" s="8">
        <v>120</v>
      </c>
      <c r="I59" t="s" s="8">
        <v>146</v>
      </c>
    </row>
    <row r="60" ht="16.0" customHeight="true">
      <c r="A60" t="n" s="7">
        <v>5.4636061E7</v>
      </c>
      <c r="B60" t="s" s="8">
        <v>51</v>
      </c>
      <c r="C60" t="n" s="8">
        <f>IF(false,"002-101", "002-101")</f>
      </c>
      <c r="D60" t="s" s="8">
        <v>141</v>
      </c>
      <c r="E60" t="n" s="8">
        <v>1.0</v>
      </c>
      <c r="F60" t="n" s="8">
        <v>210.0</v>
      </c>
      <c r="G60" t="s" s="8">
        <v>58</v>
      </c>
      <c r="H60" t="s" s="8">
        <v>120</v>
      </c>
      <c r="I60" t="s" s="8">
        <v>147</v>
      </c>
    </row>
    <row r="61" ht="16.0" customHeight="true">
      <c r="A61" t="n" s="7">
        <v>5.3378906E7</v>
      </c>
      <c r="B61" t="s" s="8">
        <v>148</v>
      </c>
      <c r="C61" t="n" s="8">
        <f>IF(false,"120922389", "120922389")</f>
      </c>
      <c r="D61" t="s" s="8">
        <v>61</v>
      </c>
      <c r="E61" t="n" s="8">
        <v>1.0</v>
      </c>
      <c r="F61" t="n" s="8">
        <v>119.0</v>
      </c>
      <c r="G61" t="s" s="8">
        <v>58</v>
      </c>
      <c r="H61" t="s" s="8">
        <v>120</v>
      </c>
      <c r="I61" t="s" s="8">
        <v>149</v>
      </c>
    </row>
    <row r="62" ht="16.0" customHeight="true">
      <c r="A62" t="n" s="7">
        <v>5.421073E7</v>
      </c>
      <c r="B62" t="s" s="8">
        <v>101</v>
      </c>
      <c r="C62" t="n" s="8">
        <f>IF(false,"120922009", "120922009")</f>
      </c>
      <c r="D62" t="s" s="8">
        <v>150</v>
      </c>
      <c r="E62" t="n" s="8">
        <v>1.0</v>
      </c>
      <c r="F62" t="n" s="8">
        <v>63.0</v>
      </c>
      <c r="G62" t="s" s="8">
        <v>58</v>
      </c>
      <c r="H62" t="s" s="8">
        <v>120</v>
      </c>
      <c r="I62" t="s" s="8">
        <v>151</v>
      </c>
    </row>
    <row r="63" ht="16.0" customHeight="true">
      <c r="A63" t="n" s="7">
        <v>5.421073E7</v>
      </c>
      <c r="B63" t="s" s="8">
        <v>101</v>
      </c>
      <c r="C63" t="n" s="8">
        <f>IF(false,"120922012", "120922012")</f>
      </c>
      <c r="D63" t="s" s="8">
        <v>152</v>
      </c>
      <c r="E63" t="n" s="8">
        <v>1.0</v>
      </c>
      <c r="F63" t="n" s="8">
        <v>60.0</v>
      </c>
      <c r="G63" t="s" s="8">
        <v>58</v>
      </c>
      <c r="H63" t="s" s="8">
        <v>120</v>
      </c>
      <c r="I63" t="s" s="8">
        <v>151</v>
      </c>
    </row>
    <row r="64" ht="16.0" customHeight="true">
      <c r="A64" t="n" s="7">
        <v>5.421073E7</v>
      </c>
      <c r="B64" t="s" s="8">
        <v>101</v>
      </c>
      <c r="C64" t="n" s="8">
        <f>IF(false,"120922010", "120922010")</f>
      </c>
      <c r="D64" t="s" s="8">
        <v>153</v>
      </c>
      <c r="E64" t="n" s="8">
        <v>1.0</v>
      </c>
      <c r="F64" t="n" s="8">
        <v>60.0</v>
      </c>
      <c r="G64" t="s" s="8">
        <v>58</v>
      </c>
      <c r="H64" t="s" s="8">
        <v>120</v>
      </c>
      <c r="I64" t="s" s="8">
        <v>151</v>
      </c>
    </row>
    <row r="65" ht="16.0" customHeight="true">
      <c r="A65" t="n" s="7">
        <v>5.4596778E7</v>
      </c>
      <c r="B65" t="s" s="8">
        <v>51</v>
      </c>
      <c r="C65" t="n" s="8">
        <f>IF(false,"120921202", "120921202")</f>
      </c>
      <c r="D65" t="s" s="8">
        <v>95</v>
      </c>
      <c r="E65" t="n" s="8">
        <v>2.0</v>
      </c>
      <c r="F65" t="n" s="8">
        <v>264.0</v>
      </c>
      <c r="G65" t="s" s="8">
        <v>53</v>
      </c>
      <c r="H65" t="s" s="8">
        <v>120</v>
      </c>
      <c r="I65" t="s" s="8">
        <v>154</v>
      </c>
    </row>
    <row r="66" ht="16.0" customHeight="true">
      <c r="A66" t="n" s="7">
        <v>5.4561813E7</v>
      </c>
      <c r="B66" t="s" s="8">
        <v>51</v>
      </c>
      <c r="C66" t="n" s="8">
        <f>IF(false,"120921950", "120921950")</f>
      </c>
      <c r="D66" t="s" s="8">
        <v>155</v>
      </c>
      <c r="E66" t="n" s="8">
        <v>1.0</v>
      </c>
      <c r="F66" t="n" s="8">
        <v>47.0</v>
      </c>
      <c r="G66" t="s" s="8">
        <v>53</v>
      </c>
      <c r="H66" t="s" s="8">
        <v>120</v>
      </c>
      <c r="I66" t="s" s="8">
        <v>156</v>
      </c>
    </row>
    <row r="67" ht="16.0" customHeight="true">
      <c r="A67" t="n" s="7">
        <v>5.5036484E7</v>
      </c>
      <c r="B67" t="s" s="8">
        <v>120</v>
      </c>
      <c r="C67" t="n" s="8">
        <f>IF(false,"120922940", "120922940")</f>
      </c>
      <c r="D67" t="s" s="8">
        <v>157</v>
      </c>
      <c r="E67" t="n" s="8">
        <v>1.0</v>
      </c>
      <c r="F67" t="n" s="8">
        <v>355.0</v>
      </c>
      <c r="G67" t="s" s="8">
        <v>53</v>
      </c>
      <c r="H67" t="s" s="8">
        <v>120</v>
      </c>
      <c r="I67" t="s" s="8">
        <v>158</v>
      </c>
    </row>
    <row r="68" ht="16.0" customHeight="true">
      <c r="A68" t="n" s="7">
        <v>5.3466056E7</v>
      </c>
      <c r="B68" t="s" s="8">
        <v>148</v>
      </c>
      <c r="C68" t="n" s="8">
        <f>IF(false,"120922389", "120922389")</f>
      </c>
      <c r="D68" t="s" s="8">
        <v>61</v>
      </c>
      <c r="E68" t="n" s="8">
        <v>4.0</v>
      </c>
      <c r="F68" t="n" s="8">
        <v>456.0</v>
      </c>
      <c r="G68" t="s" s="8">
        <v>58</v>
      </c>
      <c r="H68" t="s" s="8">
        <v>120</v>
      </c>
      <c r="I68" t="s" s="8">
        <v>159</v>
      </c>
    </row>
    <row r="69" ht="16.0" customHeight="true">
      <c r="A69" t="n" s="7">
        <v>5.4643311E7</v>
      </c>
      <c r="B69" t="s" s="8">
        <v>51</v>
      </c>
      <c r="C69" t="n" s="8">
        <f>IF(false,"002-101", "002-101")</f>
      </c>
      <c r="D69" t="s" s="8">
        <v>141</v>
      </c>
      <c r="E69" t="n" s="8">
        <v>1.0</v>
      </c>
      <c r="F69" t="n" s="8">
        <v>210.0</v>
      </c>
      <c r="G69" t="s" s="8">
        <v>58</v>
      </c>
      <c r="H69" t="s" s="8">
        <v>120</v>
      </c>
      <c r="I69" t="s" s="8">
        <v>160</v>
      </c>
    </row>
    <row r="70" ht="16.0" customHeight="true">
      <c r="A70" t="n" s="7">
        <v>5.4643311E7</v>
      </c>
      <c r="B70" t="s" s="8">
        <v>51</v>
      </c>
      <c r="C70" t="n" s="8">
        <f>IF(false,"002-101", "002-101")</f>
      </c>
      <c r="D70" t="s" s="8">
        <v>141</v>
      </c>
      <c r="E70" t="n" s="8">
        <v>1.0</v>
      </c>
      <c r="F70" t="n" s="8">
        <v>671.0</v>
      </c>
      <c r="G70" t="s" s="8">
        <v>53</v>
      </c>
      <c r="H70" t="s" s="8">
        <v>120</v>
      </c>
      <c r="I70" t="s" s="8">
        <v>161</v>
      </c>
    </row>
    <row r="71" ht="16.0" customHeight="true">
      <c r="A71" t="n" s="7">
        <v>5.4856276E7</v>
      </c>
      <c r="B71" t="s" s="8">
        <v>71</v>
      </c>
      <c r="C71" t="n" s="8">
        <f>IF(false,"120923128", "120923128")</f>
      </c>
      <c r="D71" t="s" s="8">
        <v>106</v>
      </c>
      <c r="E71" t="n" s="8">
        <v>2.0</v>
      </c>
      <c r="F71" t="n" s="8">
        <v>1200.0</v>
      </c>
      <c r="G71" t="s" s="8">
        <v>58</v>
      </c>
      <c r="H71" t="s" s="8">
        <v>120</v>
      </c>
      <c r="I71" t="s" s="8">
        <v>162</v>
      </c>
    </row>
    <row r="72" ht="16.0" customHeight="true">
      <c r="A72" t="n" s="7">
        <v>5.3941575E7</v>
      </c>
      <c r="B72" t="s" s="8">
        <v>163</v>
      </c>
      <c r="C72" t="n" s="8">
        <f>IF(false,"120922391", "120922391")</f>
      </c>
      <c r="D72" t="s" s="8">
        <v>164</v>
      </c>
      <c r="E72" t="n" s="8">
        <v>1.0</v>
      </c>
      <c r="F72" t="n" s="8">
        <v>93.0</v>
      </c>
      <c r="G72" t="s" s="8">
        <v>58</v>
      </c>
      <c r="H72" t="s" s="8">
        <v>120</v>
      </c>
      <c r="I72" t="s" s="8">
        <v>165</v>
      </c>
    </row>
    <row r="73" ht="16.0" customHeight="true">
      <c r="A73" t="n" s="7">
        <v>5.4405844E7</v>
      </c>
      <c r="B73" t="s" s="8">
        <v>66</v>
      </c>
      <c r="C73" t="n" s="8">
        <f>IF(false,"005-1264", "005-1264")</f>
      </c>
      <c r="D73" t="s" s="8">
        <v>166</v>
      </c>
      <c r="E73" t="n" s="8">
        <v>1.0</v>
      </c>
      <c r="F73" t="n" s="8">
        <v>205.0</v>
      </c>
      <c r="G73" t="s" s="8">
        <v>58</v>
      </c>
      <c r="H73" t="s" s="8">
        <v>120</v>
      </c>
      <c r="I73" t="s" s="8">
        <v>167</v>
      </c>
    </row>
    <row r="74" ht="16.0" customHeight="true">
      <c r="A74" t="n" s="7">
        <v>5.4580784E7</v>
      </c>
      <c r="B74" t="s" s="8">
        <v>51</v>
      </c>
      <c r="C74" t="n" s="8">
        <f>IF(false,"005-1250", "005-1250")</f>
      </c>
      <c r="D74" t="s" s="8">
        <v>91</v>
      </c>
      <c r="E74" t="n" s="8">
        <v>1.0</v>
      </c>
      <c r="F74" t="n" s="8">
        <v>340.0</v>
      </c>
      <c r="G74" t="s" s="8">
        <v>58</v>
      </c>
      <c r="H74" t="s" s="8">
        <v>120</v>
      </c>
      <c r="I74" t="s" s="8">
        <v>168</v>
      </c>
    </row>
    <row r="75" ht="16.0" customHeight="true">
      <c r="A75" t="n" s="7">
        <v>5.3844752E7</v>
      </c>
      <c r="B75" t="s" s="8">
        <v>76</v>
      </c>
      <c r="C75" t="n" s="8">
        <f>IF(false,"120921202", "120921202")</f>
      </c>
      <c r="D75" t="s" s="8">
        <v>95</v>
      </c>
      <c r="E75" t="n" s="8">
        <v>2.0</v>
      </c>
      <c r="F75" t="n" s="8">
        <v>900.0</v>
      </c>
      <c r="G75" t="s" s="8">
        <v>58</v>
      </c>
      <c r="H75" t="s" s="8">
        <v>120</v>
      </c>
      <c r="I75" t="s" s="8">
        <v>169</v>
      </c>
    </row>
    <row r="76" ht="16.0" customHeight="true">
      <c r="A76" t="n" s="7">
        <v>5.4624781E7</v>
      </c>
      <c r="B76" t="s" s="8">
        <v>51</v>
      </c>
      <c r="C76" t="n" s="8">
        <f>IF(false,"005-1250", "005-1250")</f>
      </c>
      <c r="D76" t="s" s="8">
        <v>91</v>
      </c>
      <c r="E76" t="n" s="8">
        <v>1.0</v>
      </c>
      <c r="F76" t="n" s="8">
        <v>44.0</v>
      </c>
      <c r="G76" t="s" s="8">
        <v>53</v>
      </c>
      <c r="H76" t="s" s="8">
        <v>120</v>
      </c>
      <c r="I76" t="s" s="8">
        <v>170</v>
      </c>
    </row>
    <row r="77" ht="16.0" customHeight="true">
      <c r="A77" t="n" s="7">
        <v>5.454356E7</v>
      </c>
      <c r="B77" t="s" s="8">
        <v>51</v>
      </c>
      <c r="C77" t="n" s="8">
        <f>IF(false,"120922769", "120922769")</f>
      </c>
      <c r="D77" t="s" s="8">
        <v>171</v>
      </c>
      <c r="E77" t="n" s="8">
        <v>1.0</v>
      </c>
      <c r="F77" t="n" s="8">
        <v>132.0</v>
      </c>
      <c r="G77" t="s" s="8">
        <v>58</v>
      </c>
      <c r="H77" t="s" s="8">
        <v>120</v>
      </c>
      <c r="I77" t="s" s="8">
        <v>172</v>
      </c>
    </row>
    <row r="78" ht="16.0" customHeight="true">
      <c r="A78" t="n" s="7">
        <v>5.4171544E7</v>
      </c>
      <c r="B78" t="s" s="8">
        <v>101</v>
      </c>
      <c r="C78" t="n" s="8">
        <f>IF(false,"120922391", "120922391")</f>
      </c>
      <c r="D78" t="s" s="8">
        <v>164</v>
      </c>
      <c r="E78" t="n" s="8">
        <v>1.0</v>
      </c>
      <c r="F78" t="n" s="8">
        <v>87.0</v>
      </c>
      <c r="G78" t="s" s="8">
        <v>58</v>
      </c>
      <c r="H78" t="s" s="8">
        <v>120</v>
      </c>
      <c r="I78" t="s" s="8">
        <v>173</v>
      </c>
    </row>
    <row r="79" ht="16.0" customHeight="true">
      <c r="A79" t="n" s="7">
        <v>5.421148E7</v>
      </c>
      <c r="B79" t="s" s="8">
        <v>56</v>
      </c>
      <c r="C79" t="n" s="8">
        <f>IF(false,"005-1519", "005-1519")</f>
      </c>
      <c r="D79" t="s" s="8">
        <v>174</v>
      </c>
      <c r="E79" t="n" s="8">
        <v>2.0</v>
      </c>
      <c r="F79" t="n" s="8">
        <v>410.0</v>
      </c>
      <c r="G79" t="s" s="8">
        <v>58</v>
      </c>
      <c r="H79" t="s" s="8">
        <v>120</v>
      </c>
      <c r="I79" t="s" s="8">
        <v>175</v>
      </c>
    </row>
    <row r="80" ht="16.0" customHeight="true">
      <c r="A80" t="n" s="7">
        <v>5.4402344E7</v>
      </c>
      <c r="B80" t="s" s="8">
        <v>66</v>
      </c>
      <c r="C80" t="n" s="8">
        <f>IF(false,"120923117", "120923117")</f>
      </c>
      <c r="D80" t="s" s="8">
        <v>176</v>
      </c>
      <c r="E80" t="n" s="8">
        <v>4.0</v>
      </c>
      <c r="F80" t="n" s="8">
        <v>880.0</v>
      </c>
      <c r="G80" t="s" s="8">
        <v>58</v>
      </c>
      <c r="H80" t="s" s="8">
        <v>120</v>
      </c>
      <c r="I80" t="s" s="8">
        <v>177</v>
      </c>
    </row>
    <row r="81" ht="16.0" customHeight="true">
      <c r="A81" t="n" s="7">
        <v>5.4091808E7</v>
      </c>
      <c r="B81" t="s" s="8">
        <v>98</v>
      </c>
      <c r="C81" t="n" s="8">
        <f>IF(false,"120921853", "120921853")</f>
      </c>
      <c r="D81" t="s" s="8">
        <v>99</v>
      </c>
      <c r="E81" t="n" s="8">
        <v>2.0</v>
      </c>
      <c r="F81" t="n" s="8">
        <v>540.0</v>
      </c>
      <c r="G81" t="s" s="8">
        <v>58</v>
      </c>
      <c r="H81" t="s" s="8">
        <v>120</v>
      </c>
      <c r="I81" t="s" s="8">
        <v>178</v>
      </c>
    </row>
    <row r="82" ht="16.0" customHeight="true">
      <c r="A82" t="n" s="7">
        <v>5.4743183E7</v>
      </c>
      <c r="B82" t="s" s="8">
        <v>131</v>
      </c>
      <c r="C82" t="n" s="8">
        <f>IF(false,"120922035", "120922035")</f>
      </c>
      <c r="D82" t="s" s="8">
        <v>72</v>
      </c>
      <c r="E82" t="n" s="8">
        <v>1.0</v>
      </c>
      <c r="F82" t="n" s="8">
        <v>53.0</v>
      </c>
      <c r="G82" t="s" s="8">
        <v>58</v>
      </c>
      <c r="H82" t="s" s="8">
        <v>120</v>
      </c>
      <c r="I82" t="s" s="8">
        <v>179</v>
      </c>
    </row>
    <row r="83" ht="16.0" customHeight="true">
      <c r="A83" t="n" s="7">
        <v>5.4631121E7</v>
      </c>
      <c r="B83" t="s" s="8">
        <v>51</v>
      </c>
      <c r="C83" t="n" s="8">
        <f>IF(false,"005-1250", "005-1250")</f>
      </c>
      <c r="D83" t="s" s="8">
        <v>91</v>
      </c>
      <c r="E83" t="n" s="8">
        <v>4.0</v>
      </c>
      <c r="F83" t="n" s="8">
        <v>1360.0</v>
      </c>
      <c r="G83" t="s" s="8">
        <v>58</v>
      </c>
      <c r="H83" t="s" s="8">
        <v>120</v>
      </c>
      <c r="I83" t="s" s="8">
        <v>180</v>
      </c>
    </row>
    <row r="84" ht="16.0" customHeight="true">
      <c r="A84" t="n" s="7">
        <v>5.4613369E7</v>
      </c>
      <c r="B84" t="s" s="8">
        <v>51</v>
      </c>
      <c r="C84" t="n" s="8">
        <f>IF(false,"005-1127", "005-1127")</f>
      </c>
      <c r="D84" t="s" s="8">
        <v>111</v>
      </c>
      <c r="E84" t="n" s="8">
        <v>1.0</v>
      </c>
      <c r="F84" t="n" s="8">
        <v>211.0</v>
      </c>
      <c r="G84" t="s" s="8">
        <v>58</v>
      </c>
      <c r="H84" t="s" s="8">
        <v>120</v>
      </c>
      <c r="I84" t="s" s="8">
        <v>181</v>
      </c>
    </row>
    <row r="85" ht="16.0" customHeight="true">
      <c r="A85" t="n" s="7">
        <v>5.5079272E7</v>
      </c>
      <c r="B85" t="s" s="8">
        <v>120</v>
      </c>
      <c r="C85" t="n" s="8">
        <f>IF(false,"120923161", "120923161")</f>
      </c>
      <c r="D85" t="s" s="8">
        <v>182</v>
      </c>
      <c r="E85" t="n" s="8">
        <v>1.0</v>
      </c>
      <c r="F85" t="n" s="8">
        <v>601.0</v>
      </c>
      <c r="G85" t="s" s="8">
        <v>53</v>
      </c>
      <c r="H85" t="s" s="8">
        <v>120</v>
      </c>
      <c r="I85" t="s" s="8">
        <v>183</v>
      </c>
    </row>
    <row r="86" ht="16.0" customHeight="true">
      <c r="A86" t="n" s="7">
        <v>5.4962518E7</v>
      </c>
      <c r="B86" t="s" s="8">
        <v>54</v>
      </c>
      <c r="C86" t="n" s="8">
        <f>IF(false,"002-106", "002-106")</f>
      </c>
      <c r="D86" t="s" s="8">
        <v>184</v>
      </c>
      <c r="E86" t="n" s="8">
        <v>1.0</v>
      </c>
      <c r="F86" t="n" s="8">
        <v>301.0</v>
      </c>
      <c r="G86" t="s" s="8">
        <v>53</v>
      </c>
      <c r="H86" t="s" s="8">
        <v>185</v>
      </c>
      <c r="I86" t="s" s="8">
        <v>186</v>
      </c>
    </row>
    <row r="87" ht="16.0" customHeight="true">
      <c r="A87" t="n" s="7">
        <v>5.503103E7</v>
      </c>
      <c r="B87" t="s" s="8">
        <v>120</v>
      </c>
      <c r="C87" t="n" s="8">
        <f>IF(false,"120921901", "120921901")</f>
      </c>
      <c r="D87" t="s" s="8">
        <v>187</v>
      </c>
      <c r="E87" t="n" s="8">
        <v>3.0</v>
      </c>
      <c r="F87" t="n" s="8">
        <v>585.0</v>
      </c>
      <c r="G87" t="s" s="8">
        <v>58</v>
      </c>
      <c r="H87" t="s" s="8">
        <v>185</v>
      </c>
      <c r="I87" t="s" s="8">
        <v>188</v>
      </c>
    </row>
    <row r="88" ht="16.0" customHeight="true">
      <c r="A88" t="n" s="7">
        <v>5.5008392E7</v>
      </c>
      <c r="B88" t="s" s="8">
        <v>54</v>
      </c>
      <c r="C88" t="n" s="8">
        <f>IF(false,"120921201", "120921201")</f>
      </c>
      <c r="D88" t="s" s="8">
        <v>189</v>
      </c>
      <c r="E88" t="n" s="8">
        <v>3.0</v>
      </c>
      <c r="F88" t="n" s="8">
        <v>549.0</v>
      </c>
      <c r="G88" t="s" s="8">
        <v>58</v>
      </c>
      <c r="H88" t="s" s="8">
        <v>185</v>
      </c>
      <c r="I88" t="s" s="8">
        <v>190</v>
      </c>
    </row>
    <row r="89" ht="16.0" customHeight="true">
      <c r="A89" t="n" s="7">
        <v>5.4917686E7</v>
      </c>
      <c r="B89" t="s" s="8">
        <v>54</v>
      </c>
      <c r="C89" t="n" s="8">
        <f>IF(false,"120921201", "120921201")</f>
      </c>
      <c r="D89" t="s" s="8">
        <v>189</v>
      </c>
      <c r="E89" t="n" s="8">
        <v>3.0</v>
      </c>
      <c r="F89" t="n" s="8">
        <v>549.0</v>
      </c>
      <c r="G89" t="s" s="8">
        <v>58</v>
      </c>
      <c r="H89" t="s" s="8">
        <v>185</v>
      </c>
      <c r="I89" t="s" s="8">
        <v>191</v>
      </c>
    </row>
    <row r="90" ht="16.0" customHeight="true">
      <c r="A90" t="n" s="7">
        <v>5.4863949E7</v>
      </c>
      <c r="B90" t="s" s="8">
        <v>71</v>
      </c>
      <c r="C90" t="n" s="8">
        <f>IF(false,"120922035", "120922035")</f>
      </c>
      <c r="D90" t="s" s="8">
        <v>72</v>
      </c>
      <c r="E90" t="n" s="8">
        <v>2.0</v>
      </c>
      <c r="F90" t="n" s="8">
        <v>316.0</v>
      </c>
      <c r="G90" t="s" s="8">
        <v>58</v>
      </c>
      <c r="H90" t="s" s="8">
        <v>185</v>
      </c>
      <c r="I90" t="s" s="8">
        <v>192</v>
      </c>
    </row>
    <row r="91" ht="16.0" customHeight="true">
      <c r="A91" t="n" s="7">
        <v>5.502046E7</v>
      </c>
      <c r="B91" t="s" s="8">
        <v>120</v>
      </c>
      <c r="C91" t="n" s="8">
        <f>IF(false,"120921201", "120921201")</f>
      </c>
      <c r="D91" t="s" s="8">
        <v>189</v>
      </c>
      <c r="E91" t="n" s="8">
        <v>3.0</v>
      </c>
      <c r="F91" t="n" s="8">
        <v>567.0</v>
      </c>
      <c r="G91" t="s" s="8">
        <v>58</v>
      </c>
      <c r="H91" t="s" s="8">
        <v>185</v>
      </c>
      <c r="I91" t="s" s="8">
        <v>193</v>
      </c>
    </row>
    <row r="92" ht="16.0" customHeight="true">
      <c r="A92" t="n" s="7">
        <v>5.4924223E7</v>
      </c>
      <c r="B92" t="s" s="8">
        <v>54</v>
      </c>
      <c r="C92" t="n" s="8">
        <f>IF(false,"005-1519", "005-1519")</f>
      </c>
      <c r="D92" t="s" s="8">
        <v>174</v>
      </c>
      <c r="E92" t="n" s="8">
        <v>1.0</v>
      </c>
      <c r="F92" t="n" s="8">
        <v>84.0</v>
      </c>
      <c r="G92" t="s" s="8">
        <v>58</v>
      </c>
      <c r="H92" t="s" s="8">
        <v>185</v>
      </c>
      <c r="I92" t="s" s="8">
        <v>194</v>
      </c>
    </row>
    <row r="93" ht="16.0" customHeight="true">
      <c r="A93" t="n" s="7">
        <v>5.4788153E7</v>
      </c>
      <c r="B93" t="s" s="8">
        <v>71</v>
      </c>
      <c r="C93" t="n" s="8">
        <f>IF(false,"003-318", "003-318")</f>
      </c>
      <c r="D93" t="s" s="8">
        <v>57</v>
      </c>
      <c r="E93" t="n" s="8">
        <v>1.0</v>
      </c>
      <c r="F93" t="n" s="8">
        <v>223.0</v>
      </c>
      <c r="G93" t="s" s="8">
        <v>58</v>
      </c>
      <c r="H93" t="s" s="8">
        <v>185</v>
      </c>
      <c r="I93" t="s" s="8">
        <v>195</v>
      </c>
    </row>
    <row r="94" ht="16.0" customHeight="true">
      <c r="A94" t="n" s="7">
        <v>5.4788153E7</v>
      </c>
      <c r="B94" t="s" s="8">
        <v>71</v>
      </c>
      <c r="C94" t="n" s="8">
        <f>IF(false,"003-318", "003-318")</f>
      </c>
      <c r="D94" t="s" s="8">
        <v>57</v>
      </c>
      <c r="E94" t="n" s="8">
        <v>1.0</v>
      </c>
      <c r="F94" t="n" s="8">
        <v>94.0</v>
      </c>
      <c r="G94" t="s" s="8">
        <v>53</v>
      </c>
      <c r="H94" t="s" s="8">
        <v>185</v>
      </c>
      <c r="I94" t="s" s="8">
        <v>196</v>
      </c>
    </row>
    <row r="95" ht="16.0" customHeight="true">
      <c r="A95" t="n" s="7">
        <v>5.4726464E7</v>
      </c>
      <c r="B95" t="s" s="8">
        <v>131</v>
      </c>
      <c r="C95" t="n" s="8">
        <f>IF(false,"120923022", "120923022")</f>
      </c>
      <c r="D95" t="s" s="8">
        <v>197</v>
      </c>
      <c r="E95" t="n" s="8">
        <v>1.0</v>
      </c>
      <c r="F95" t="n" s="8">
        <v>54.0</v>
      </c>
      <c r="G95" t="s" s="8">
        <v>53</v>
      </c>
      <c r="H95" t="s" s="8">
        <v>185</v>
      </c>
      <c r="I95" t="s" s="8">
        <v>198</v>
      </c>
    </row>
    <row r="96" ht="16.0" customHeight="true">
      <c r="A96" t="n" s="7">
        <v>5.3957287E7</v>
      </c>
      <c r="B96" t="s" s="8">
        <v>163</v>
      </c>
      <c r="C96" t="n" s="8">
        <f>IF(false,"120921202", "120921202")</f>
      </c>
      <c r="D96" t="s" s="8">
        <v>95</v>
      </c>
      <c r="E96" t="n" s="8">
        <v>3.0</v>
      </c>
      <c r="F96" t="n" s="8">
        <v>1350.0</v>
      </c>
      <c r="G96" t="s" s="8">
        <v>58</v>
      </c>
      <c r="H96" t="s" s="8">
        <v>185</v>
      </c>
      <c r="I96" t="s" s="8">
        <v>199</v>
      </c>
    </row>
    <row r="97" ht="16.0" customHeight="true">
      <c r="A97" t="n" s="7">
        <v>5.4962518E7</v>
      </c>
      <c r="B97" t="s" s="8">
        <v>54</v>
      </c>
      <c r="C97" t="n" s="8">
        <f>IF(false,"002-106", "002-106")</f>
      </c>
      <c r="D97" t="s" s="8">
        <v>184</v>
      </c>
      <c r="E97" t="n" s="8">
        <v>1.0</v>
      </c>
      <c r="F97" t="n" s="8">
        <v>170.0</v>
      </c>
      <c r="G97" t="s" s="8">
        <v>58</v>
      </c>
      <c r="H97" t="s" s="8">
        <v>185</v>
      </c>
      <c r="I97" t="s" s="8">
        <v>200</v>
      </c>
    </row>
    <row r="98" ht="16.0" customHeight="true">
      <c r="A98" t="n" s="7">
        <v>5.4987984E7</v>
      </c>
      <c r="B98" t="s" s="8">
        <v>54</v>
      </c>
      <c r="C98" t="n" s="8">
        <f>IF(false,"005-1521", "005-1521")</f>
      </c>
      <c r="D98" t="s" s="8">
        <v>201</v>
      </c>
      <c r="E98" t="n" s="8">
        <v>1.0</v>
      </c>
      <c r="F98" t="n" s="8">
        <v>79.0</v>
      </c>
      <c r="G98" t="s" s="8">
        <v>58</v>
      </c>
      <c r="H98" t="s" s="8">
        <v>185</v>
      </c>
      <c r="I98" t="s" s="8">
        <v>202</v>
      </c>
    </row>
    <row r="99" ht="16.0" customHeight="true">
      <c r="A99" t="n" s="7">
        <v>5.4863031E7</v>
      </c>
      <c r="B99" t="s" s="8">
        <v>71</v>
      </c>
      <c r="C99" t="n" s="8">
        <f>IF(false,"120922876", "120922876")</f>
      </c>
      <c r="D99" t="s" s="8">
        <v>90</v>
      </c>
      <c r="E99" t="n" s="8">
        <v>1.0</v>
      </c>
      <c r="F99" t="n" s="8">
        <v>15.0</v>
      </c>
      <c r="G99" t="s" s="8">
        <v>53</v>
      </c>
      <c r="H99" t="s" s="8">
        <v>185</v>
      </c>
      <c r="I99" t="s" s="8">
        <v>203</v>
      </c>
    </row>
    <row r="100" ht="16.0" customHeight="true">
      <c r="A100" t="n" s="7">
        <v>5.4321604E7</v>
      </c>
      <c r="B100" t="s" s="8">
        <v>66</v>
      </c>
      <c r="C100" t="n" s="8">
        <f>IF(false,"003-318", "003-318")</f>
      </c>
      <c r="D100" t="s" s="8">
        <v>57</v>
      </c>
      <c r="E100" t="n" s="8">
        <v>1.0</v>
      </c>
      <c r="F100" t="n" s="8">
        <v>110.0</v>
      </c>
      <c r="G100" t="s" s="8">
        <v>58</v>
      </c>
      <c r="H100" t="s" s="8">
        <v>185</v>
      </c>
      <c r="I100" t="s" s="8">
        <v>204</v>
      </c>
    </row>
    <row r="101" ht="16.0" customHeight="true">
      <c r="A101" t="n" s="7">
        <v>5.490239E7</v>
      </c>
      <c r="B101" t="s" s="8">
        <v>71</v>
      </c>
      <c r="C101" t="n" s="8">
        <f>IF(false,"120922960", "120922960")</f>
      </c>
      <c r="D101" t="s" s="8">
        <v>205</v>
      </c>
      <c r="E101" t="n" s="8">
        <v>1.0</v>
      </c>
      <c r="F101" t="n" s="8">
        <v>39.0</v>
      </c>
      <c r="G101" t="s" s="8">
        <v>58</v>
      </c>
      <c r="H101" t="s" s="8">
        <v>185</v>
      </c>
      <c r="I101" t="s" s="8">
        <v>206</v>
      </c>
    </row>
    <row r="102" ht="16.0" customHeight="true">
      <c r="A102" t="n" s="7">
        <v>5.4624781E7</v>
      </c>
      <c r="B102" t="s" s="8">
        <v>51</v>
      </c>
      <c r="C102" t="n" s="8">
        <f>IF(false,"005-1250", "005-1250")</f>
      </c>
      <c r="D102" t="s" s="8">
        <v>91</v>
      </c>
      <c r="E102" t="n" s="8">
        <v>1.0</v>
      </c>
      <c r="F102" t="n" s="8">
        <v>340.0</v>
      </c>
      <c r="G102" t="s" s="8">
        <v>58</v>
      </c>
      <c r="H102" t="s" s="8">
        <v>185</v>
      </c>
      <c r="I102" t="s" s="8">
        <v>207</v>
      </c>
    </row>
    <row r="103" ht="16.0" customHeight="true">
      <c r="A103" t="n" s="7">
        <v>5.5034745E7</v>
      </c>
      <c r="B103" t="s" s="8">
        <v>120</v>
      </c>
      <c r="C103" t="n" s="8">
        <f>IF(false,"120923134", "120923134")</f>
      </c>
      <c r="D103" t="s" s="8">
        <v>208</v>
      </c>
      <c r="E103" t="n" s="8">
        <v>1.0</v>
      </c>
      <c r="F103" t="n" s="8">
        <v>1000.0</v>
      </c>
      <c r="G103" t="s" s="8">
        <v>58</v>
      </c>
      <c r="H103" t="s" s="8">
        <v>185</v>
      </c>
      <c r="I103" t="s" s="8">
        <v>209</v>
      </c>
    </row>
    <row r="104" ht="16.0" customHeight="true">
      <c r="A104" t="n" s="7">
        <v>5.4925144E7</v>
      </c>
      <c r="B104" t="s" s="8">
        <v>54</v>
      </c>
      <c r="C104" t="n" s="8">
        <f>IF(false,"120922756", "120922756")</f>
      </c>
      <c r="D104" t="s" s="8">
        <v>122</v>
      </c>
      <c r="E104" t="n" s="8">
        <v>1.0</v>
      </c>
      <c r="F104" t="n" s="8">
        <v>391.0</v>
      </c>
      <c r="G104" t="s" s="8">
        <v>58</v>
      </c>
      <c r="H104" t="s" s="8">
        <v>185</v>
      </c>
      <c r="I104" t="s" s="8">
        <v>210</v>
      </c>
    </row>
    <row r="105" ht="16.0" customHeight="true">
      <c r="A105" t="n" s="7">
        <v>5.4947027E7</v>
      </c>
      <c r="B105" t="s" s="8">
        <v>54</v>
      </c>
      <c r="C105" t="n" s="8">
        <f>IF(false,"120923124", "120923124")</f>
      </c>
      <c r="D105" t="s" s="8">
        <v>211</v>
      </c>
      <c r="E105" t="n" s="8">
        <v>1.0</v>
      </c>
      <c r="F105" t="n" s="8">
        <v>611.0</v>
      </c>
      <c r="G105" t="s" s="8">
        <v>58</v>
      </c>
      <c r="H105" t="s" s="8">
        <v>185</v>
      </c>
      <c r="I105" t="s" s="8">
        <v>212</v>
      </c>
    </row>
    <row r="106" ht="16.0" customHeight="true">
      <c r="A106" t="n" s="7">
        <v>5.4307808E7</v>
      </c>
      <c r="B106" t="s" s="8">
        <v>56</v>
      </c>
      <c r="C106" t="n" s="8">
        <f>IF(false,"120922628", "120922628")</f>
      </c>
      <c r="D106" t="s" s="8">
        <v>213</v>
      </c>
      <c r="E106" t="n" s="8">
        <v>1.0</v>
      </c>
      <c r="F106" t="n" s="8">
        <v>104.0</v>
      </c>
      <c r="G106" t="s" s="8">
        <v>58</v>
      </c>
      <c r="H106" t="s" s="8">
        <v>185</v>
      </c>
      <c r="I106" t="s" s="8">
        <v>214</v>
      </c>
    </row>
    <row r="107" ht="16.0" customHeight="true">
      <c r="A107" t="n" s="7">
        <v>5.4314186E7</v>
      </c>
      <c r="B107" t="s" s="8">
        <v>56</v>
      </c>
      <c r="C107" t="n" s="8">
        <f>IF(false,"120921995", "120921995")</f>
      </c>
      <c r="D107" t="s" s="8">
        <v>215</v>
      </c>
      <c r="E107" t="n" s="8">
        <v>2.0</v>
      </c>
      <c r="F107" t="n" s="8">
        <v>502.0</v>
      </c>
      <c r="G107" t="s" s="8">
        <v>58</v>
      </c>
      <c r="H107" t="s" s="8">
        <v>185</v>
      </c>
      <c r="I107" t="s" s="8">
        <v>216</v>
      </c>
    </row>
    <row r="108" ht="16.0" customHeight="true">
      <c r="A108" t="n" s="7">
        <v>5.3862119E7</v>
      </c>
      <c r="B108" t="s" s="8">
        <v>76</v>
      </c>
      <c r="C108" t="n" s="8">
        <f>IF(false,"005-1255", "005-1255")</f>
      </c>
      <c r="D108" t="s" s="8">
        <v>217</v>
      </c>
      <c r="E108" t="n" s="8">
        <v>1.0</v>
      </c>
      <c r="F108" t="n" s="8">
        <v>177.0</v>
      </c>
      <c r="G108" t="s" s="8">
        <v>58</v>
      </c>
      <c r="H108" t="s" s="8">
        <v>185</v>
      </c>
      <c r="I108" t="s" s="8">
        <v>218</v>
      </c>
    </row>
    <row r="109" ht="16.0" customHeight="true">
      <c r="A109" t="n" s="7">
        <v>5.4660707E7</v>
      </c>
      <c r="B109" t="s" s="8">
        <v>131</v>
      </c>
      <c r="C109" t="n" s="8">
        <f>IF(false,"01-003884", "01-003884")</f>
      </c>
      <c r="D109" t="s" s="8">
        <v>219</v>
      </c>
      <c r="E109" t="n" s="8">
        <v>1.0</v>
      </c>
      <c r="F109" t="n" s="8">
        <v>110.0</v>
      </c>
      <c r="G109" t="s" s="8">
        <v>58</v>
      </c>
      <c r="H109" t="s" s="8">
        <v>185</v>
      </c>
      <c r="I109" t="s" s="8">
        <v>220</v>
      </c>
    </row>
    <row r="110" ht="16.0" customHeight="true">
      <c r="A110" t="n" s="7">
        <v>5.4746079E7</v>
      </c>
      <c r="B110" t="s" s="8">
        <v>131</v>
      </c>
      <c r="C110" t="n" s="8">
        <f>IF(false,"002-101", "002-101")</f>
      </c>
      <c r="D110" t="s" s="8">
        <v>141</v>
      </c>
      <c r="E110" t="n" s="8">
        <v>1.0</v>
      </c>
      <c r="F110" t="n" s="8">
        <v>1358.0</v>
      </c>
      <c r="G110" t="s" s="8">
        <v>53</v>
      </c>
      <c r="H110" t="s" s="8">
        <v>185</v>
      </c>
      <c r="I110" t="s" s="8">
        <v>221</v>
      </c>
    </row>
    <row r="111" ht="16.0" customHeight="true">
      <c r="A111" t="n" s="7">
        <v>5.3856597E7</v>
      </c>
      <c r="B111" t="s" s="8">
        <v>76</v>
      </c>
      <c r="C111" t="n" s="8">
        <f>IF(false,"120921712", "120921712")</f>
      </c>
      <c r="D111" t="s" s="8">
        <v>222</v>
      </c>
      <c r="E111" t="n" s="8">
        <v>4.0</v>
      </c>
      <c r="F111" t="n" s="8">
        <v>640.0</v>
      </c>
      <c r="G111" t="s" s="8">
        <v>58</v>
      </c>
      <c r="H111" t="s" s="8">
        <v>185</v>
      </c>
      <c r="I111" t="s" s="8">
        <v>223</v>
      </c>
    </row>
    <row r="112" ht="16.0" customHeight="true">
      <c r="A112" t="n" s="7">
        <v>5.4980884E7</v>
      </c>
      <c r="B112" t="s" s="8">
        <v>54</v>
      </c>
      <c r="C112" t="n" s="8">
        <f>IF(false,"005-1520", "005-1520")</f>
      </c>
      <c r="D112" t="s" s="8">
        <v>224</v>
      </c>
      <c r="E112" t="n" s="8">
        <v>1.0</v>
      </c>
      <c r="F112" t="n" s="8">
        <v>70.0</v>
      </c>
      <c r="G112" t="s" s="8">
        <v>58</v>
      </c>
      <c r="H112" t="s" s="8">
        <v>185</v>
      </c>
      <c r="I112" t="s" s="8">
        <v>225</v>
      </c>
    </row>
    <row r="113" ht="16.0" customHeight="true">
      <c r="A113" t="n" s="7">
        <v>5.4746079E7</v>
      </c>
      <c r="B113" t="s" s="8">
        <v>131</v>
      </c>
      <c r="C113" t="n" s="8">
        <f>IF(false,"002-101", "002-101")</f>
      </c>
      <c r="D113" t="s" s="8">
        <v>141</v>
      </c>
      <c r="E113" t="n" s="8">
        <v>1.0</v>
      </c>
      <c r="F113" t="n" s="8">
        <v>210.0</v>
      </c>
      <c r="G113" t="s" s="8">
        <v>58</v>
      </c>
      <c r="H113" t="s" s="8">
        <v>185</v>
      </c>
      <c r="I113" t="s" s="8">
        <v>226</v>
      </c>
    </row>
    <row r="114" ht="16.0" customHeight="true">
      <c r="A114" t="n" s="7">
        <v>5.4294797E7</v>
      </c>
      <c r="B114" t="s" s="8">
        <v>56</v>
      </c>
      <c r="C114" t="n" s="8">
        <f>IF(false,"120921900", "120921900")</f>
      </c>
      <c r="D114" t="s" s="8">
        <v>124</v>
      </c>
      <c r="E114" t="n" s="8">
        <v>1.0</v>
      </c>
      <c r="F114" t="n" s="8">
        <v>79.0</v>
      </c>
      <c r="G114" t="s" s="8">
        <v>58</v>
      </c>
      <c r="H114" t="s" s="8">
        <v>185</v>
      </c>
      <c r="I114" t="s" s="8">
        <v>227</v>
      </c>
    </row>
    <row r="115" ht="16.0" customHeight="true">
      <c r="A115" t="n" s="7">
        <v>5.4879881E7</v>
      </c>
      <c r="B115" t="s" s="8">
        <v>71</v>
      </c>
      <c r="C115" t="n" s="8">
        <f>IF(false,"120922035", "120922035")</f>
      </c>
      <c r="D115" t="s" s="8">
        <v>72</v>
      </c>
      <c r="E115" t="n" s="8">
        <v>1.0</v>
      </c>
      <c r="F115" t="n" s="8">
        <v>158.0</v>
      </c>
      <c r="G115" t="s" s="8">
        <v>58</v>
      </c>
      <c r="H115" t="s" s="8">
        <v>185</v>
      </c>
      <c r="I115" t="s" s="8">
        <v>228</v>
      </c>
    </row>
    <row r="116" ht="16.0" customHeight="true">
      <c r="A116" t="n" s="7">
        <v>5.4254404E7</v>
      </c>
      <c r="B116" t="s" s="8">
        <v>56</v>
      </c>
      <c r="C116" t="n" s="8">
        <f>IF(false,"120922570", "120922570")</f>
      </c>
      <c r="D116" t="s" s="8">
        <v>229</v>
      </c>
      <c r="E116" t="n" s="8">
        <v>1.0</v>
      </c>
      <c r="F116" t="n" s="8">
        <v>110.0</v>
      </c>
      <c r="G116" t="s" s="8">
        <v>58</v>
      </c>
      <c r="H116" t="s" s="8">
        <v>50</v>
      </c>
      <c r="I116" t="s" s="8">
        <v>230</v>
      </c>
    </row>
    <row r="117" ht="16.0" customHeight="true">
      <c r="A117" t="n" s="7">
        <v>5.466267E7</v>
      </c>
      <c r="B117" t="s" s="8">
        <v>131</v>
      </c>
      <c r="C117" t="n" s="8">
        <f>IF(false,"120921902", "120921902")</f>
      </c>
      <c r="D117" t="s" s="8">
        <v>231</v>
      </c>
      <c r="E117" t="n" s="8">
        <v>1.0</v>
      </c>
      <c r="F117" t="n" s="8">
        <v>74.0</v>
      </c>
      <c r="G117" t="s" s="8">
        <v>58</v>
      </c>
      <c r="H117" t="s" s="8">
        <v>50</v>
      </c>
      <c r="I117" t="s" s="8">
        <v>232</v>
      </c>
    </row>
    <row r="118" ht="16.0" customHeight="true">
      <c r="A118" t="n" s="7">
        <v>5.5122063E7</v>
      </c>
      <c r="B118" t="s" s="8">
        <v>120</v>
      </c>
      <c r="C118" t="n" s="8">
        <f>IF(false,"120921901", "120921901")</f>
      </c>
      <c r="D118" t="s" s="8">
        <v>187</v>
      </c>
      <c r="E118" t="n" s="8">
        <v>3.0</v>
      </c>
      <c r="F118" t="n" s="8">
        <v>237.0</v>
      </c>
      <c r="G118" t="s" s="8">
        <v>58</v>
      </c>
      <c r="H118" t="s" s="8">
        <v>50</v>
      </c>
      <c r="I118" t="s" s="8">
        <v>233</v>
      </c>
    </row>
    <row r="119" ht="16.0" customHeight="true">
      <c r="A119" t="n" s="7">
        <v>5.5036175E7</v>
      </c>
      <c r="B119" t="s" s="8">
        <v>120</v>
      </c>
      <c r="C119" t="n" s="8">
        <f>IF(false,"120921201", "120921201")</f>
      </c>
      <c r="D119" t="s" s="8">
        <v>189</v>
      </c>
      <c r="E119" t="n" s="8">
        <v>2.0</v>
      </c>
      <c r="F119" t="n" s="8">
        <v>380.0</v>
      </c>
      <c r="G119" t="s" s="8">
        <v>58</v>
      </c>
      <c r="H119" t="s" s="8">
        <v>50</v>
      </c>
      <c r="I119" t="s" s="8">
        <v>234</v>
      </c>
    </row>
    <row r="120" ht="16.0" customHeight="true">
      <c r="A120" t="n" s="7">
        <v>5.5118343E7</v>
      </c>
      <c r="B120" t="s" s="8">
        <v>120</v>
      </c>
      <c r="C120" t="n" s="8">
        <f>IF(false,"120921901", "120921901")</f>
      </c>
      <c r="D120" t="s" s="8">
        <v>187</v>
      </c>
      <c r="E120" t="n" s="8">
        <v>1.0</v>
      </c>
      <c r="F120" t="n" s="8">
        <v>79.0</v>
      </c>
      <c r="G120" t="s" s="8">
        <v>58</v>
      </c>
      <c r="H120" t="s" s="8">
        <v>50</v>
      </c>
      <c r="I120" t="s" s="8">
        <v>235</v>
      </c>
    </row>
    <row r="121" ht="16.0" customHeight="true">
      <c r="A121" t="n" s="7">
        <v>5.5046335E7</v>
      </c>
      <c r="B121" t="s" s="8">
        <v>120</v>
      </c>
      <c r="C121" t="n" s="8">
        <f>IF(false,"120923171", "120923171")</f>
      </c>
      <c r="D121" t="s" s="8">
        <v>236</v>
      </c>
      <c r="E121" t="n" s="8">
        <v>1.0</v>
      </c>
      <c r="F121" t="n" s="8">
        <v>810.0</v>
      </c>
      <c r="G121" t="s" s="8">
        <v>58</v>
      </c>
      <c r="H121" t="s" s="8">
        <v>50</v>
      </c>
      <c r="I121" t="s" s="8">
        <v>237</v>
      </c>
    </row>
    <row r="122" ht="16.0" customHeight="true">
      <c r="A122" t="n" s="7">
        <v>5.5228432E7</v>
      </c>
      <c r="B122" t="s" s="8">
        <v>185</v>
      </c>
      <c r="C122" t="n" s="8">
        <f>IF(false,"002-101", "002-101")</f>
      </c>
      <c r="D122" t="s" s="8">
        <v>141</v>
      </c>
      <c r="E122" t="n" s="8">
        <v>1.0</v>
      </c>
      <c r="F122" t="n" s="8">
        <v>31.0</v>
      </c>
      <c r="G122" t="s" s="8">
        <v>53</v>
      </c>
      <c r="H122" t="s" s="8">
        <v>50</v>
      </c>
      <c r="I122" t="s" s="8">
        <v>238</v>
      </c>
    </row>
    <row r="123" ht="16.0" customHeight="true">
      <c r="A123" t="n" s="7">
        <v>5.5180434E7</v>
      </c>
      <c r="B123" t="s" s="8">
        <v>185</v>
      </c>
      <c r="C123" t="n" s="8">
        <f>IF(false,"120923126", "120923126")</f>
      </c>
      <c r="D123" t="s" s="8">
        <v>239</v>
      </c>
      <c r="E123" t="n" s="8">
        <v>1.0</v>
      </c>
      <c r="F123" t="n" s="8">
        <v>379.0</v>
      </c>
      <c r="G123" t="s" s="8">
        <v>53</v>
      </c>
      <c r="H123" t="s" s="8">
        <v>50</v>
      </c>
      <c r="I123" t="s" s="8">
        <v>240</v>
      </c>
    </row>
    <row r="124" ht="16.0" customHeight="true">
      <c r="A124" t="n" s="7">
        <v>5.5119098E7</v>
      </c>
      <c r="B124" t="s" s="8">
        <v>120</v>
      </c>
      <c r="C124" t="n" s="8">
        <f>IF(false,"215240029", "215240029")</f>
      </c>
      <c r="D124" t="s" s="8">
        <v>241</v>
      </c>
      <c r="E124" t="n" s="8">
        <v>1.0</v>
      </c>
      <c r="F124" t="n" s="8">
        <v>214.0</v>
      </c>
      <c r="G124" t="s" s="8">
        <v>58</v>
      </c>
      <c r="H124" t="s" s="8">
        <v>50</v>
      </c>
      <c r="I124" t="s" s="8">
        <v>242</v>
      </c>
    </row>
    <row r="125" ht="16.0" customHeight="true">
      <c r="A125" t="n" s="7">
        <v>5.5064286E7</v>
      </c>
      <c r="B125" t="s" s="8">
        <v>120</v>
      </c>
      <c r="C125" t="n" s="8">
        <f>IF(false,"01-003884", "01-003884")</f>
      </c>
      <c r="D125" t="s" s="8">
        <v>219</v>
      </c>
      <c r="E125" t="n" s="8">
        <v>4.0</v>
      </c>
      <c r="F125" t="n" s="8">
        <v>996.0</v>
      </c>
      <c r="G125" t="s" s="8">
        <v>58</v>
      </c>
      <c r="H125" t="s" s="8">
        <v>50</v>
      </c>
      <c r="I125" t="s" s="8">
        <v>243</v>
      </c>
    </row>
    <row r="126" ht="16.0" customHeight="true">
      <c r="A126" t="n" s="7">
        <v>5.5168709E7</v>
      </c>
      <c r="B126" t="s" s="8">
        <v>185</v>
      </c>
      <c r="C126" t="n" s="8">
        <f>IF(false,"005-1250", "005-1250")</f>
      </c>
      <c r="D126" t="s" s="8">
        <v>91</v>
      </c>
      <c r="E126" t="n" s="8">
        <v>3.0</v>
      </c>
      <c r="F126" t="n" s="8">
        <v>1224.0</v>
      </c>
      <c r="G126" t="s" s="8">
        <v>53</v>
      </c>
      <c r="H126" t="s" s="8">
        <v>50</v>
      </c>
      <c r="I126" t="s" s="8">
        <v>244</v>
      </c>
    </row>
    <row r="127" ht="16.0" customHeight="true">
      <c r="A127" t="n" s="7">
        <v>5.4904398E7</v>
      </c>
      <c r="B127" t="s" s="8">
        <v>71</v>
      </c>
      <c r="C127" t="n" s="8">
        <f>IF(false,"003-318", "003-318")</f>
      </c>
      <c r="D127" t="s" s="8">
        <v>57</v>
      </c>
      <c r="E127" t="n" s="8">
        <v>1.0</v>
      </c>
      <c r="F127" t="n" s="8">
        <v>224.0</v>
      </c>
      <c r="G127" t="s" s="8">
        <v>58</v>
      </c>
      <c r="H127" t="s" s="8">
        <v>50</v>
      </c>
      <c r="I127" t="s" s="8">
        <v>245</v>
      </c>
    </row>
    <row r="128" ht="16.0" customHeight="true">
      <c r="A128" t="n" s="7">
        <v>5.5087345E7</v>
      </c>
      <c r="B128" t="s" s="8">
        <v>120</v>
      </c>
      <c r="C128" t="n" s="8">
        <f>IF(false,"002-899", "002-899")</f>
      </c>
      <c r="D128" t="s" s="8">
        <v>246</v>
      </c>
      <c r="E128" t="n" s="8">
        <v>1.0</v>
      </c>
      <c r="F128" t="n" s="8">
        <v>500.0</v>
      </c>
      <c r="G128" t="s" s="8">
        <v>53</v>
      </c>
      <c r="H128" t="s" s="8">
        <v>50</v>
      </c>
      <c r="I128" t="s" s="8">
        <v>247</v>
      </c>
    </row>
    <row r="129" ht="16.0" customHeight="true">
      <c r="A129" t="n" s="7">
        <v>5.5117006E7</v>
      </c>
      <c r="B129" t="s" s="8">
        <v>120</v>
      </c>
      <c r="C129" t="n" s="8">
        <f>IF(false,"003-318", "003-318")</f>
      </c>
      <c r="D129" t="s" s="8">
        <v>57</v>
      </c>
      <c r="E129" t="n" s="8">
        <v>1.0</v>
      </c>
      <c r="F129" t="n" s="8">
        <v>1487.0</v>
      </c>
      <c r="G129" t="s" s="8">
        <v>53</v>
      </c>
      <c r="H129" t="s" s="8">
        <v>50</v>
      </c>
      <c r="I129" t="s" s="8">
        <v>248</v>
      </c>
    </row>
    <row r="130" ht="16.0" customHeight="true">
      <c r="A130" t="n" s="7">
        <v>5.508759E7</v>
      </c>
      <c r="B130" t="s" s="8">
        <v>120</v>
      </c>
      <c r="C130" t="n" s="8">
        <f>IF(false,"002-931", "002-931")</f>
      </c>
      <c r="D130" t="s" s="8">
        <v>249</v>
      </c>
      <c r="E130" t="n" s="8">
        <v>2.0</v>
      </c>
      <c r="F130" t="n" s="8">
        <v>156.0</v>
      </c>
      <c r="G130" t="s" s="8">
        <v>58</v>
      </c>
      <c r="H130" t="s" s="8">
        <v>50</v>
      </c>
      <c r="I130" t="s" s="8">
        <v>250</v>
      </c>
    </row>
    <row r="131" ht="16.0" customHeight="true">
      <c r="A131" t="n" s="7">
        <v>5.465767E7</v>
      </c>
      <c r="B131" t="s" s="8">
        <v>51</v>
      </c>
      <c r="C131" t="n" s="8">
        <f>IF(false,"003-318", "003-318")</f>
      </c>
      <c r="D131" t="s" s="8">
        <v>57</v>
      </c>
      <c r="E131" t="n" s="8">
        <v>3.0</v>
      </c>
      <c r="F131" t="n" s="8">
        <v>669.0</v>
      </c>
      <c r="G131" t="s" s="8">
        <v>58</v>
      </c>
      <c r="H131" t="s" s="8">
        <v>50</v>
      </c>
      <c r="I131" t="s" s="8">
        <v>251</v>
      </c>
    </row>
    <row r="132" ht="16.0" customHeight="true">
      <c r="A132" t="n" s="7">
        <v>5.5021883E7</v>
      </c>
      <c r="B132" t="s" s="8">
        <v>120</v>
      </c>
      <c r="C132" t="n" s="8">
        <f>IF(false,"120923128", "120923128")</f>
      </c>
      <c r="D132" t="s" s="8">
        <v>106</v>
      </c>
      <c r="E132" t="n" s="8">
        <v>1.0</v>
      </c>
      <c r="F132" t="n" s="8">
        <v>300.0</v>
      </c>
      <c r="G132" t="s" s="8">
        <v>58</v>
      </c>
      <c r="H132" t="s" s="8">
        <v>50</v>
      </c>
      <c r="I132" t="s" s="8">
        <v>252</v>
      </c>
    </row>
    <row r="133" ht="16.0" customHeight="true">
      <c r="A133" t="n" s="7">
        <v>5.5021883E7</v>
      </c>
      <c r="B133" t="s" s="8">
        <v>120</v>
      </c>
      <c r="C133" t="n" s="8">
        <f>IF(false,"120923128", "120923128")</f>
      </c>
      <c r="D133" t="s" s="8">
        <v>106</v>
      </c>
      <c r="E133" t="n" s="8">
        <v>1.0</v>
      </c>
      <c r="F133" t="n" s="8">
        <v>665.0</v>
      </c>
      <c r="G133" t="s" s="8">
        <v>53</v>
      </c>
      <c r="H133" t="s" s="8">
        <v>50</v>
      </c>
      <c r="I133" t="s" s="8">
        <v>253</v>
      </c>
    </row>
    <row r="134" ht="16.0" customHeight="true">
      <c r="A134" t="n" s="7">
        <v>5.4656809E7</v>
      </c>
      <c r="B134" t="s" s="8">
        <v>51</v>
      </c>
      <c r="C134" t="n" s="8">
        <f>IF(false,"005-1250", "005-1250")</f>
      </c>
      <c r="D134" t="s" s="8">
        <v>91</v>
      </c>
      <c r="E134" t="n" s="8">
        <v>1.0</v>
      </c>
      <c r="F134" t="n" s="8">
        <v>547.0</v>
      </c>
      <c r="G134" t="s" s="8">
        <v>58</v>
      </c>
      <c r="H134" t="s" s="8">
        <v>50</v>
      </c>
      <c r="I134" t="s" s="8">
        <v>254</v>
      </c>
    </row>
    <row r="135" ht="16.0" customHeight="true">
      <c r="A135" t="n" s="7">
        <v>5.4986405E7</v>
      </c>
      <c r="B135" t="s" s="8">
        <v>54</v>
      </c>
      <c r="C135" t="n" s="8">
        <f>IF(false,"120921898", "120921898")</f>
      </c>
      <c r="D135" t="s" s="8">
        <v>255</v>
      </c>
      <c r="E135" t="n" s="8">
        <v>1.0</v>
      </c>
      <c r="F135" t="n" s="8">
        <v>98.0</v>
      </c>
      <c r="G135" t="s" s="8">
        <v>58</v>
      </c>
      <c r="H135" t="s" s="8">
        <v>50</v>
      </c>
      <c r="I135" t="s" s="8">
        <v>256</v>
      </c>
    </row>
    <row r="136" ht="16.0" customHeight="true">
      <c r="A136" t="n" s="7">
        <v>5.436333E7</v>
      </c>
      <c r="B136" t="s" s="8">
        <v>66</v>
      </c>
      <c r="C136" t="n" s="8">
        <f>IF(false,"120921942", "120921942")</f>
      </c>
      <c r="D136" t="s" s="8">
        <v>257</v>
      </c>
      <c r="E136" t="n" s="8">
        <v>1.0</v>
      </c>
      <c r="F136" t="n" s="8">
        <v>267.0</v>
      </c>
      <c r="G136" t="s" s="8">
        <v>58</v>
      </c>
      <c r="H136" t="s" s="8">
        <v>50</v>
      </c>
      <c r="I136" t="s" s="8">
        <v>258</v>
      </c>
    </row>
    <row r="137" ht="16.0" customHeight="true">
      <c r="A137" t="n" s="7">
        <v>5.4381613E7</v>
      </c>
      <c r="B137" t="s" s="8">
        <v>66</v>
      </c>
      <c r="C137" t="n" s="8">
        <f>IF(false,"120922756", "120922756")</f>
      </c>
      <c r="D137" t="s" s="8">
        <v>122</v>
      </c>
      <c r="E137" t="n" s="8">
        <v>1.0</v>
      </c>
      <c r="F137" t="n" s="8">
        <v>790.0</v>
      </c>
      <c r="G137" t="s" s="8">
        <v>58</v>
      </c>
      <c r="H137" t="s" s="8">
        <v>50</v>
      </c>
      <c r="I137" t="s" s="8">
        <v>259</v>
      </c>
    </row>
    <row r="138" ht="16.0" customHeight="true"/>
    <row r="139" ht="16.0" customHeight="true">
      <c r="A139" t="s" s="1">
        <v>37</v>
      </c>
      <c r="B139" s="1"/>
      <c r="C139" s="1"/>
      <c r="D139" s="1"/>
      <c r="E139" s="1"/>
      <c r="F139" t="n" s="8">
        <v>51024.0</v>
      </c>
      <c r="G139" s="2"/>
    </row>
    <row r="140" ht="16.0" customHeight="true"/>
    <row r="141" ht="16.0" customHeight="true">
      <c r="A141" t="s" s="1">
        <v>36</v>
      </c>
    </row>
    <row r="142" ht="34.0" customHeight="true">
      <c r="A142" t="s" s="9">
        <v>38</v>
      </c>
      <c r="B142" t="s" s="9">
        <v>0</v>
      </c>
      <c r="C142" t="s" s="9">
        <v>43</v>
      </c>
      <c r="D142" t="s" s="9">
        <v>1</v>
      </c>
      <c r="E142" t="s" s="9">
        <v>2</v>
      </c>
      <c r="F142" t="s" s="9">
        <v>39</v>
      </c>
      <c r="G142" t="s" s="9">
        <v>5</v>
      </c>
      <c r="H142" t="s" s="9">
        <v>3</v>
      </c>
      <c r="I142" t="s" s="9">
        <v>4</v>
      </c>
    </row>
    <row r="143" ht="16.0" customHeight="true">
      <c r="A143" t="n" s="8">
        <v>5.4037838E7</v>
      </c>
      <c r="B143" t="s" s="8">
        <v>98</v>
      </c>
      <c r="C143" t="n" s="8">
        <f>IF(false,"005-1181", "005-1181")</f>
      </c>
      <c r="D143" t="s" s="8">
        <v>260</v>
      </c>
      <c r="E143" t="n" s="8">
        <v>1.0</v>
      </c>
      <c r="F143" t="n" s="8">
        <v>-251.0</v>
      </c>
      <c r="G143" t="s" s="8">
        <v>261</v>
      </c>
      <c r="H143" t="s" s="8">
        <v>54</v>
      </c>
      <c r="I143" t="s" s="8">
        <v>262</v>
      </c>
    </row>
    <row r="144" ht="16.0" customHeight="true">
      <c r="A144" t="n" s="8">
        <v>5.3666794E7</v>
      </c>
      <c r="B144" t="s" s="8">
        <v>263</v>
      </c>
      <c r="C144" t="n" s="8">
        <f>IF(false,"120921202", "120921202")</f>
      </c>
      <c r="D144" t="s" s="8">
        <v>95</v>
      </c>
      <c r="E144" t="n" s="8">
        <v>1.0</v>
      </c>
      <c r="F144" t="n" s="8">
        <v>-201.0</v>
      </c>
      <c r="G144" t="s" s="8">
        <v>264</v>
      </c>
      <c r="H144" t="s" s="8">
        <v>54</v>
      </c>
      <c r="I144" t="s" s="8">
        <v>265</v>
      </c>
    </row>
    <row r="145" ht="16.0" customHeight="true">
      <c r="A145" t="n" s="8">
        <v>5.4660834E7</v>
      </c>
      <c r="B145" t="s" s="8">
        <v>131</v>
      </c>
      <c r="C145" t="n" s="8">
        <f>IF(false,"120921202", "120921202")</f>
      </c>
      <c r="D145" t="s" s="8">
        <v>95</v>
      </c>
      <c r="E145" t="n" s="8">
        <v>2.0</v>
      </c>
      <c r="F145" t="n" s="8">
        <v>-399.0</v>
      </c>
      <c r="G145" t="s" s="8">
        <v>264</v>
      </c>
      <c r="H145" t="s" s="8">
        <v>120</v>
      </c>
      <c r="I145" t="s" s="8">
        <v>266</v>
      </c>
    </row>
    <row r="146" ht="16.0" customHeight="true">
      <c r="A146" t="n" s="8">
        <v>5.4211896E7</v>
      </c>
      <c r="B146" t="s" s="8">
        <v>56</v>
      </c>
      <c r="C146" t="n" s="8">
        <f>IF(false,"120921945", "120921945")</f>
      </c>
      <c r="D146" t="s" s="8">
        <v>116</v>
      </c>
      <c r="E146" t="n" s="8">
        <v>1.0</v>
      </c>
      <c r="F146" t="n" s="8">
        <v>-128.0</v>
      </c>
      <c r="G146" t="s" s="8">
        <v>261</v>
      </c>
      <c r="H146" t="s" s="8">
        <v>120</v>
      </c>
      <c r="I146" t="s" s="8">
        <v>267</v>
      </c>
    </row>
    <row r="147" ht="16.0" customHeight="true"/>
    <row r="148" ht="16.0" customHeight="true">
      <c r="A148" t="s" s="1">
        <v>37</v>
      </c>
      <c r="F148" t="n" s="8">
        <v>-979.0</v>
      </c>
      <c r="G148" s="2"/>
      <c r="H148" s="0"/>
      <c r="I148" s="0"/>
    </row>
    <row r="149" ht="16.0" customHeight="true">
      <c r="A149" s="1"/>
      <c r="B149" s="1"/>
      <c r="C149" s="1"/>
      <c r="D149" s="1"/>
      <c r="E149" s="1"/>
      <c r="F149" s="1"/>
      <c r="G149" s="1"/>
      <c r="H149" s="1"/>
      <c r="I149" s="1"/>
    </row>
    <row r="150" ht="16.0" customHeight="true">
      <c r="A150" t="s" s="1">
        <v>40</v>
      </c>
    </row>
    <row r="151" ht="34.0" customHeight="true">
      <c r="A151" t="s" s="9">
        <v>47</v>
      </c>
      <c r="B151" t="s" s="9">
        <v>48</v>
      </c>
      <c r="C151" s="9"/>
      <c r="D151" s="9"/>
      <c r="E151" s="9"/>
      <c r="F151" t="s" s="9">
        <v>39</v>
      </c>
      <c r="G151" t="s" s="9">
        <v>5</v>
      </c>
      <c r="H151" t="s" s="9">
        <v>3</v>
      </c>
      <c r="I151" t="s" s="9">
        <v>4</v>
      </c>
    </row>
    <row r="152" ht="16.0" customHeight="true"/>
    <row r="153" ht="16.0" customHeight="true">
      <c r="A153" t="s" s="1">
        <v>37</v>
      </c>
      <c r="F153" t="n" s="8">
        <v>0.0</v>
      </c>
      <c r="G153" s="2"/>
      <c r="H153" s="0"/>
      <c r="I153" s="0"/>
    </row>
    <row r="154" ht="16.0" customHeight="true">
      <c r="A154" s="1"/>
      <c r="B154" s="1"/>
      <c r="C154" s="1"/>
      <c r="D154" s="1"/>
      <c r="E154" s="1"/>
      <c r="F154" s="1"/>
      <c r="G154" s="1"/>
      <c r="H154" s="1"/>
      <c r="I15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