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>
    <mc:Choice Requires="x15">
      <x15ac:absPath xmlns:x15ac="http://schemas.microsoft.com/office/spreadsheetml/2010/11/ac" url="/Users/don-dron/arc/arcadia/market/mbi/mbi/report-generator/src/main/resources/netting/"/>
    </mc:Choice>
  </mc:AlternateContent>
  <xr:revisionPtr revIDLastSave="0" documentId="13_ncr:1_{9CEDBCEF-C0B0-B647-B3B4-482DD0A79DAD}" xr6:coauthVersionLast="46" xr6:coauthVersionMax="46" xr10:uidLastSave="{00000000-0000-0000-0000-000000000000}"/>
  <bookViews>
    <workbookView xWindow="0" yWindow="460" windowWidth="28800" windowHeight="14180" xr2:uid="{00000000-000D-0000-FFFF-FFFF00000000}"/>
  </bookViews>
  <sheets>
    <sheet name="Отчет по одному ПП" sheetId="2" r:id="rId1"/>
  </sheets>
  <calcPr calcId="152511" calcOnSave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Illarionov</author>
  </authors>
  <commentList/>
</comments>
</file>

<file path=xl/sharedStrings.xml><?xml version="1.0" encoding="utf-8"?>
<sst xmlns="http://schemas.openxmlformats.org/spreadsheetml/2006/main" count="2582" uniqueCount="377">
  <si>
    <t>Дата оформления</t>
  </si>
  <si>
    <t>Название товара</t>
  </si>
  <si>
    <t>Количество</t>
  </si>
  <si>
    <t>Дата транзакции</t>
  </si>
  <si>
    <t>ID транзакции</t>
  </si>
  <si>
    <t>Источник транзакции</t>
  </si>
  <si>
    <t>${header.date}</t>
  </si>
  <si>
    <t>${header.bankOrderId}</t>
  </si>
  <si>
    <t>${header.sum}</t>
  </si>
  <si>
    <t>${payment.orderId}</t>
  </si>
  <si>
    <t>${payment.creationDate}</t>
  </si>
  <si>
    <t>${payment.offerName}</t>
  </si>
  <si>
    <t>${payment.itemCount}</t>
  </si>
  <si>
    <t>${payment.itemSum}</t>
  </si>
  <si>
    <t>${payment.paymentType}</t>
  </si>
  <si>
    <t>${payment.trantime}</t>
  </si>
  <si>
    <t>${payment.trustId}</t>
  </si>
  <si>
    <t>${header.paymentSum}</t>
  </si>
  <si>
    <t>${refund.orderId}</t>
  </si>
  <si>
    <t>${refund.creationDate}</t>
  </si>
  <si>
    <t>${refund.offerName}</t>
  </si>
  <si>
    <t>${refund.itemCount}</t>
  </si>
  <si>
    <t>${refund.itemSum}</t>
  </si>
  <si>
    <t>${refund.paymentType}</t>
  </si>
  <si>
    <t>${refund.trantime}</t>
  </si>
  <si>
    <t>${refund.trustId}</t>
  </si>
  <si>
    <t>${header.refundSum}</t>
  </si>
  <si>
    <t>${commission.itemSum}</t>
  </si>
  <si>
    <t>${commission.paymentType}</t>
  </si>
  <si>
    <t>${commission.trantime}</t>
  </si>
  <si>
    <t>${commission.trustId}</t>
  </si>
  <si>
    <t>${header.commissionSum}</t>
  </si>
  <si>
    <t>Дата платёжного поручения</t>
  </si>
  <si>
    <t>Номер платёжного поручения</t>
  </si>
  <si>
    <t>Сумма платёжного поручения</t>
  </si>
  <si>
    <t>Начисления</t>
  </si>
  <si>
    <t>Возвраты и компенсации покупателям</t>
  </si>
  <si>
    <t>Всего</t>
  </si>
  <si>
    <t>Номер заказа</t>
  </si>
  <si>
    <t>Сумма транзакции, руб.</t>
  </si>
  <si>
    <t>Удержания для оплаты услуг</t>
  </si>
  <si>
    <t>$[IF(${header.whiteMarket},"${payment.offerId}", "${payment.shopSku}")]</t>
  </si>
  <si>
    <t>$[IF(${header.whiteMarket},"${refund.offerId}", "${refund.shopSku}")]</t>
  </si>
  <si>
    <t>Ваш SKU</t>
  </si>
  <si>
    <t>${commission.orderId}</t>
  </si>
  <si>
    <t>${commission.creationDate}</t>
  </si>
  <si>
    <t>Отчет о платежном поручении</t>
  </si>
  <si>
    <t>Номер акта об оказанных услугах</t>
  </si>
  <si>
    <t>Дата акта об оказанных услугах</t>
  </si>
  <si>
    <t/>
  </si>
  <si>
    <t>08.04.2021</t>
  </si>
  <si>
    <t>04.04.2021</t>
  </si>
  <si>
    <t>Goo.N подгузники Ultra XL (12-20 кг) 52 шт.</t>
  </si>
  <si>
    <t>Платёж покупателя</t>
  </si>
  <si>
    <t>06.04.2021</t>
  </si>
  <si>
    <t>606a0d908927ca2bd0719f32</t>
  </si>
  <si>
    <t>05.04.2021</t>
  </si>
  <si>
    <t>YokoSun трусики Premium L (9-14 кг) 44 шт.</t>
  </si>
  <si>
    <t>07.04.2021</t>
  </si>
  <si>
    <t>606aff2b03c378d1fe12b78f</t>
  </si>
  <si>
    <t>YokoSun подгузники M (5-10 кг) 62 шт.</t>
  </si>
  <si>
    <t>606962232fe09865ff522950</t>
  </si>
  <si>
    <t>Joonies трусики Comfort XL (12-17 кг) 38 шт.</t>
  </si>
  <si>
    <t>6069890820d51d740c3fb819</t>
  </si>
  <si>
    <t>Joonies трусики Comfort L (9-14 кг) 44 шт.</t>
  </si>
  <si>
    <t>606952e720d51d7bdb3fb8e1</t>
  </si>
  <si>
    <t>Esthetic House шампунь для волос CP-1 Ginger Purifying, 500 мл</t>
  </si>
  <si>
    <t>60699113f4c0cb48cf269ffa</t>
  </si>
  <si>
    <t>6069bd2cc5311b06b427ca27</t>
  </si>
  <si>
    <t>Joonies трусики Premium Soft L (9-14 кг) 44 шт.</t>
  </si>
  <si>
    <t>6069b5fcdbdc31f94dd58349</t>
  </si>
  <si>
    <t>Yokito трусики XL (12+ кг) 34 шт.</t>
  </si>
  <si>
    <t>606b248e99d6ef0fd1483a5f</t>
  </si>
  <si>
    <t>606cb56a5a39513463146fe5</t>
  </si>
  <si>
    <t>YokoSun трусики Econom XXL (15-25 кг) 32 шт.</t>
  </si>
  <si>
    <t>606c0c9bf4c0cb168026a01d</t>
  </si>
  <si>
    <t>ON: THE BODY пенка для умывания с экстрактом цитрусовых, 120 г</t>
  </si>
  <si>
    <t>606c68622fe0980c8bf2ed04</t>
  </si>
  <si>
    <t>Goo.N подгузники S (4-8 кг) 84 шт.</t>
  </si>
  <si>
    <t>606c63c1f988012249fce1f0</t>
  </si>
  <si>
    <t>606c218604e9433a57dd53f8</t>
  </si>
  <si>
    <t>606b733283b1f204e55dbf08</t>
  </si>
  <si>
    <t>606b397220d51d70213fb8d8</t>
  </si>
  <si>
    <t>Missha BB крем Perfect Cover, SPF 42, 20 мл, оттенок: 13 bright beige</t>
  </si>
  <si>
    <t>606ae88fdff13b473e7ce27a</t>
  </si>
  <si>
    <t>31.03.2021</t>
  </si>
  <si>
    <t>Esthetic House маска-филлер CP-1 3 Seconds Hair Ringer (Hair Fill-up Ampoule), 13 мл, 20 шт.</t>
  </si>
  <si>
    <t>606d491ef98801a0126db154</t>
  </si>
  <si>
    <t>YokoSun трусики L (9-14 кг) 44 шт.</t>
  </si>
  <si>
    <t>606cbcf7b9f8ed033a4f2ea9</t>
  </si>
  <si>
    <t>YokoSun трусики XL (12-20 кг) 38 шт.</t>
  </si>
  <si>
    <t>03.04.2021</t>
  </si>
  <si>
    <t>6068162dbed21e624e6a5bca</t>
  </si>
  <si>
    <t>606c2ee620d51d47d33fb8f4</t>
  </si>
  <si>
    <t>30.03.2021</t>
  </si>
  <si>
    <t>606d60840fe9950c4facce4d</t>
  </si>
  <si>
    <t>25.03.2021</t>
  </si>
  <si>
    <t>606d62a54f5c6e5e15785d1f</t>
  </si>
  <si>
    <t>606c7dc4863e4e4124d9beaf</t>
  </si>
  <si>
    <t>606d67ca7153b3245ae82bc7</t>
  </si>
  <si>
    <t>YokoSun подгузники Premium M (5-10 кг) 62 шт.</t>
  </si>
  <si>
    <t>Goo.N подгузники M (6-11 кг) 64 шт.</t>
  </si>
  <si>
    <t>606c429399d6ef1ad4483a43</t>
  </si>
  <si>
    <t>Merries подгузники L (9-14 кг) 64 шт.</t>
  </si>
  <si>
    <t>606c2c464f5c6e1748a134b4</t>
  </si>
  <si>
    <t>606cc0a72fe098597e406d57</t>
  </si>
  <si>
    <t>606bfbc7dff13b70d77ce267</t>
  </si>
  <si>
    <t>01.04.2021</t>
  </si>
  <si>
    <t>YokoSun трусики XL (12-20 кг) 38 шт. 38 шт.</t>
  </si>
  <si>
    <t>606d725720d51d781ed31e4e</t>
  </si>
  <si>
    <t>YokoSun трусики L (9-14 кг) 44 шт. 44 шт.</t>
  </si>
  <si>
    <t>606c94a27153b3913a5d0e00</t>
  </si>
  <si>
    <t>YokoSun подгузники S (до 6 кг) 82 шт.</t>
  </si>
  <si>
    <t>606cb0168927ca35d522d70b</t>
  </si>
  <si>
    <t>606c7969c5311b78af08324d</t>
  </si>
  <si>
    <t>606b8a0783b1f20f815dbe5c</t>
  </si>
  <si>
    <t>Joonies трусики Premium Soft XL (12-17 кг) 38 шт.</t>
  </si>
  <si>
    <t>606bf324739901108fcade1d</t>
  </si>
  <si>
    <t>606d854c2fe0985d1b406cdc</t>
  </si>
  <si>
    <t>Yokito подгузники Premium S (3-6 кг) 64 шт.</t>
  </si>
  <si>
    <t>606d875c2af6cd0d5fedcfd8</t>
  </si>
  <si>
    <t>Manuoki трусики XL (12+ кг) 38 шт.</t>
  </si>
  <si>
    <t>606d8a4c863e4e3214f89797</t>
  </si>
  <si>
    <t>LG H&amp;H салфетки Tech Revolution Цветочный аромат (автомат), картонная пачка, 36 шт.</t>
  </si>
  <si>
    <t>606d8ced9066f42d98676e61</t>
  </si>
  <si>
    <t>02.04.2021</t>
  </si>
  <si>
    <t>YokoSun подгузники Premium M (5-10 кг) 62 шт. 62 шт.</t>
  </si>
  <si>
    <t>606d8cf73620c22a4d5a73ca</t>
  </si>
  <si>
    <t>Гель для душа Holika Holika Aloe 92%, 250 мл</t>
  </si>
  <si>
    <t>606b5836f4c0cb337a26a024</t>
  </si>
  <si>
    <t>12.03.2021</t>
  </si>
  <si>
    <t>Missha BB крем Perfect Cover, SPF 42, 20 мл, оттенок: 21 light beige</t>
  </si>
  <si>
    <t>606d900c3b3176505ec0dac9</t>
  </si>
  <si>
    <t>606d9108f78dba591fcb4091</t>
  </si>
  <si>
    <t>606ad9446a8643426d639224</t>
  </si>
  <si>
    <t>606b6c7b863e4e71ff6c7eef</t>
  </si>
  <si>
    <t>YokoSun трусики M (6-10 кг) 58 шт.</t>
  </si>
  <si>
    <t>606ace17c5311b57c327c9fa</t>
  </si>
  <si>
    <t>26.03.2021</t>
  </si>
  <si>
    <t>Смесь Kabrita 3 GOLD для комфортного пищеварения, старше 12 месяцев, 400 г</t>
  </si>
  <si>
    <t>606d96848927ca73f822d7c0</t>
  </si>
  <si>
    <t>29.03.2021</t>
  </si>
  <si>
    <t>Joonies трусики Premium Soft M (6-11 кг) 56 шт.</t>
  </si>
  <si>
    <t>606d968904e943be19ca3e1b</t>
  </si>
  <si>
    <t>606d9cbe2fe098726e406cc0</t>
  </si>
  <si>
    <t>606b48d2dbdc3159ccd582fe</t>
  </si>
  <si>
    <t>Vivienne Sabo Тушь для ресниц Cabaret Premiere, 04 фиолетовый</t>
  </si>
  <si>
    <t>6069e305863e4e452b6c7ee7</t>
  </si>
  <si>
    <t>YokoSun подгузники Premium NB (0-5 кг) 36 шт.</t>
  </si>
  <si>
    <t>606d9fd95a39512ff0147139</t>
  </si>
  <si>
    <t>Merries трусики XL (12-22 кг) 50 шт.</t>
  </si>
  <si>
    <t>606da68cb9f8ed42734f2f60</t>
  </si>
  <si>
    <t>606da6e57153b3df77e82d4f</t>
  </si>
  <si>
    <t>606da8cc3b3176641dc0daab</t>
  </si>
  <si>
    <t>606b5e4f954f6bb229f365ca</t>
  </si>
  <si>
    <t>60688576fbacea49258a2af3</t>
  </si>
  <si>
    <t>606bd532c3080f3cf72f77db</t>
  </si>
  <si>
    <t>Joydivision тампоны Freedom normal, 3 капли, 10 шт.</t>
  </si>
  <si>
    <t>606af9e0dbdc31d4d4d582fa</t>
  </si>
  <si>
    <t>606b7d6e9066f47cc19d935e</t>
  </si>
  <si>
    <t>606be9d1bed21e1aa66a5c28</t>
  </si>
  <si>
    <t>YokoSun подгузники XL (13+ кг) 42 шт.</t>
  </si>
  <si>
    <t>606b3d0583b1f229985dbf5d</t>
  </si>
  <si>
    <t>606bf1ac04e94344e9dd541b</t>
  </si>
  <si>
    <t>YokoSun подгузники Premium L (9-13 кг) 54 шт.</t>
  </si>
  <si>
    <t>606abf95b9f8edbea7d869f4</t>
  </si>
  <si>
    <t>606ab73ab9f8edc55ed86a33</t>
  </si>
  <si>
    <t>606a1f45863e4e2e326c7ee7</t>
  </si>
  <si>
    <t>606b57e0dbdc31187ed58302</t>
  </si>
  <si>
    <t>606dafc903c378716d109dce</t>
  </si>
  <si>
    <t>606db007954f6b2c33ae37d1</t>
  </si>
  <si>
    <t>606db0263620c2399119e68e</t>
  </si>
  <si>
    <t>Joonies подгузники Premium Soft NB (0-5 кг) 24 шт.</t>
  </si>
  <si>
    <t>606db1857153b3f03ae82c52</t>
  </si>
  <si>
    <t>Bourjois Набор тушь для ресниц Volume Glamour + карандаш для глаз Khol &amp; Contour</t>
  </si>
  <si>
    <t>606db421792ab15c38d53d34</t>
  </si>
  <si>
    <t>Goo.N трусики S (5-9 кг) 62 шт.</t>
  </si>
  <si>
    <t>606db463c5311b383a7bb2a7</t>
  </si>
  <si>
    <t>Joonies подгузники Premium Soft L (9-14 кг) 42 шт.</t>
  </si>
  <si>
    <t>606becbabed21e6bbb6a5c00</t>
  </si>
  <si>
    <t>Joonies подгузники Premium Soft M (6-11 кг) 58 шт.</t>
  </si>
  <si>
    <t>606b587ff78dba5b62a82f4c</t>
  </si>
  <si>
    <t>606b66c7f98801379d872487</t>
  </si>
  <si>
    <t>606b5ce1dff13b39137ce276</t>
  </si>
  <si>
    <t>606b00195a39518fc4957959</t>
  </si>
  <si>
    <t>606ae5d52fe098542f5228cf</t>
  </si>
  <si>
    <t>606ace6a2af6cd2d070bc2a7</t>
  </si>
  <si>
    <t>Гель для стирки Kao Attack Bio EX, 0.77 кг, дой-пак</t>
  </si>
  <si>
    <t>606882265a3951ff6f957906</t>
  </si>
  <si>
    <t>606db91732da8399afe4fe99</t>
  </si>
  <si>
    <t>Manuoki трусики L (9-14 кг) 44 шт.</t>
  </si>
  <si>
    <t>606b67ba6a8643765c639147</t>
  </si>
  <si>
    <t>28.03.2021</t>
  </si>
  <si>
    <t>606dba8a7153b3a82afe7605</t>
  </si>
  <si>
    <t>YokoSun трусики Premium XL (12-20 кг) 38 шт.</t>
  </si>
  <si>
    <t>606be883b9f8eda0c3d86a78</t>
  </si>
  <si>
    <t>606bfea36a86432f0363923c</t>
  </si>
  <si>
    <t>606b672c863e4e1f8d6c7e94</t>
  </si>
  <si>
    <t>La'dor Маска для сухих и поврежденных волос Hydro LPP Treatment, 150 мл</t>
  </si>
  <si>
    <t>606c4401b9f8ed3afed86a10</t>
  </si>
  <si>
    <t>606bf3e6b9f8edc0d4d86adf</t>
  </si>
  <si>
    <t>606b591ffbacea2dc28a2b84</t>
  </si>
  <si>
    <t>606adc3f2af6cd2edd0bc1fa</t>
  </si>
  <si>
    <t>606ab7df2fe098140f5228a4</t>
  </si>
  <si>
    <t>60695f2094d527ceadedd926</t>
  </si>
  <si>
    <t>6068eed8792ab119608143bd</t>
  </si>
  <si>
    <t>Набор Esthetic House CP-1 Intense nourishing v2.0, шампунь, 500 мл и кондиционер, 500 мл</t>
  </si>
  <si>
    <t>6069017404e9432aa7dd5441</t>
  </si>
  <si>
    <t>606cc1bb5a395130a31470c9</t>
  </si>
  <si>
    <t>606b190a5a3951fab19579a3</t>
  </si>
  <si>
    <t>Goo.N трусики XL (12-20 кг) 38 шт.</t>
  </si>
  <si>
    <t>606bf39ab9f8ed1246d86a0e</t>
  </si>
  <si>
    <t>YokoSun трусики Econom XL (12-20 кг) 38 шт.</t>
  </si>
  <si>
    <t>606dc08332da83166de4feae</t>
  </si>
  <si>
    <t>606dc0bf20d51d65d6ae8e91</t>
  </si>
  <si>
    <t>606dc0cb5a3951075f1984df</t>
  </si>
  <si>
    <t>Esthetic House Formula Ampoule AC Tea Tree Сыворотка для лица, 80 мл</t>
  </si>
  <si>
    <t>606ab0158927ca2508719f9e</t>
  </si>
  <si>
    <t>YokoSun трусики Premium M (6-10 кг) 56 шт.</t>
  </si>
  <si>
    <t>606dc2fbf4c0cb3a9cd79b55</t>
  </si>
  <si>
    <t>606dc7487399012cb25597b6</t>
  </si>
  <si>
    <t>606ca40694d52776c75e6af8</t>
  </si>
  <si>
    <t>606dcbc26a864341acbafacc</t>
  </si>
  <si>
    <t>Manuoki подгузники UltraThin M (6-11 кг) 56 шт.</t>
  </si>
  <si>
    <t>606dcf8d03c3780731109ec5</t>
  </si>
  <si>
    <t>606cd296c5311b6c38ef6259</t>
  </si>
  <si>
    <t>606dd3217153b33a4afe7534</t>
  </si>
  <si>
    <t>606dd3e604e943a3828a74d0</t>
  </si>
  <si>
    <t>606ddcc8f4c0cb0fb9d79a83</t>
  </si>
  <si>
    <t>60689edf03c378cc8112b745</t>
  </si>
  <si>
    <t>Max Factor Тушь для ресниц False Lash Effect, black</t>
  </si>
  <si>
    <t>606de6793b31766413eafffd</t>
  </si>
  <si>
    <t>606dea4e3620c22fb019e62b</t>
  </si>
  <si>
    <t>606dec69fbacea346561cabc</t>
  </si>
  <si>
    <t>MEDI-PEEL крем восстанавливающий с центеллой Cica antio, 30 мл</t>
  </si>
  <si>
    <t>606dec6f5a3951130a1985b1</t>
  </si>
  <si>
    <t>Missha Тональный крем Magic Cushion Cover Lasting SPF50+/PA+++, 15 г, оттенок: 21 light beige</t>
  </si>
  <si>
    <t>606decd894d527025ecc2226</t>
  </si>
  <si>
    <t>Goo.N подгузники M (6-11 кг) 64 шт. 64 шт.</t>
  </si>
  <si>
    <t>606dece28927cab15666ab3b</t>
  </si>
  <si>
    <t>Goo.N подгузники S (4-8 кг) 84 шт. 84 шт.</t>
  </si>
  <si>
    <t>Missha Pure Source Pocket Pack Pearl ночная маска с экстрактом жемчуга, 10 мл</t>
  </si>
  <si>
    <t>606ded30c5311b2f0f7bb3b1</t>
  </si>
  <si>
    <t>Missha Pure Source Pocket Pack Tea Tree ночная маска с экстрактом чайного дерева, 10 мл</t>
  </si>
  <si>
    <t>606ded5283b1f2791961f419</t>
  </si>
  <si>
    <t>606df3490fe99551b3927dfa</t>
  </si>
  <si>
    <t>606df42a739901240a5597c1</t>
  </si>
  <si>
    <t>Esthetic House маска-филлер CP-1 3 Seconds Hair Ringer (Hair Fill-up Ampoule), 13 мл, 5 шт.</t>
  </si>
  <si>
    <t>606df63f03c3782e08109daa</t>
  </si>
  <si>
    <t>Farmstay пилинг для лица Escargot Noblesse lntensive Peeling Gel 180 мл</t>
  </si>
  <si>
    <t>606df83432da83db60e4fdea</t>
  </si>
  <si>
    <t>Esthetic House шампунь для волос протеиновый CP-1 Bright Complex Intense Nourishing, 500 мл</t>
  </si>
  <si>
    <t>606df85c04e9439f178a7370</t>
  </si>
  <si>
    <t>Гель для душа Biore Гладкость шелка, 480 мл</t>
  </si>
  <si>
    <t>606dfb5df988010e4f92c116</t>
  </si>
  <si>
    <t>Esthetic House Протеиновая маска для лечения и разглаживания повреждённых волос CP-1 Premium Protein Treatment, 250 мл</t>
  </si>
  <si>
    <t>606df87c20d51d44f7ae8e6d</t>
  </si>
  <si>
    <t>606dff1bc3080f6e2508ff39</t>
  </si>
  <si>
    <t>606dff675a39511383198567</t>
  </si>
  <si>
    <t>6068bcc283b1f207bd5dbfae</t>
  </si>
  <si>
    <t>606e0b44c3080fdcf508ffe3</t>
  </si>
  <si>
    <t>606e0ff320d51d3b60ae8e10</t>
  </si>
  <si>
    <t>606caf004f5c6e4c17785c80</t>
  </si>
  <si>
    <t>Goo.N трусики L (9-14 кг) 44 шт.</t>
  </si>
  <si>
    <t>606b2195c3080f30ce2f7926</t>
  </si>
  <si>
    <t>606aff5320d51d29233fb8e0</t>
  </si>
  <si>
    <t>606a14235a395103f69578d4</t>
  </si>
  <si>
    <t>606cb691863e4e2be1f897ed</t>
  </si>
  <si>
    <t>606afec0dbdc312f8fd58372</t>
  </si>
  <si>
    <t>606d6532c5311b7097ef62d7</t>
  </si>
  <si>
    <t>606c69d6c5311b41d60831b5</t>
  </si>
  <si>
    <t>606c3baa2fe098664f5228d9</t>
  </si>
  <si>
    <t>606ca5ba7153b3c41ae82c7d</t>
  </si>
  <si>
    <t>606cc3f5dbdc3171a34fd1e4</t>
  </si>
  <si>
    <t>Merries подгузники XL (12-20 кг) 44 шт.</t>
  </si>
  <si>
    <t>606c0082954f6b0837f366df</t>
  </si>
  <si>
    <t>Missha BB крем Perfect Cover, SPF 42, 20 мл, оттенок: 23 natural beige</t>
  </si>
  <si>
    <t>606cb9bf99d6ef52111d0806</t>
  </si>
  <si>
    <t>606d5f7604e94331e8ca3dc0</t>
  </si>
  <si>
    <t>606d2cb732da8385ace8e34c</t>
  </si>
  <si>
    <t>606c38653620c26c1374e323</t>
  </si>
  <si>
    <t>606c25853b31764ff5daaec9</t>
  </si>
  <si>
    <t>Goo.N подгузники Ultra S (4-8 кг) 104 шт.</t>
  </si>
  <si>
    <t>606c4155792ab16772814412</t>
  </si>
  <si>
    <t>YokoSun трусики XXL (15-23 кг) 28 шт.</t>
  </si>
  <si>
    <t>606d492e4f5c6e3fae785d26</t>
  </si>
  <si>
    <t>606cc97f32da832fc1e8e404</t>
  </si>
  <si>
    <t>606ae1fe6a86432e67639204</t>
  </si>
  <si>
    <t>Etude House скраб для лица Baking Powder Crunch Pore Scrub для сужения пор с содой 7 г 24 шт.</t>
  </si>
  <si>
    <t>606cd4956a86430c71924913</t>
  </si>
  <si>
    <t>606c0f78f98801422c8724e6</t>
  </si>
  <si>
    <t>Joydivision тампоны Freedom mini, 2 капли, 10 шт.</t>
  </si>
  <si>
    <t>606cbfa5c3080f195b7c3098</t>
  </si>
  <si>
    <t>606c5919f4c0cb0667b151b0</t>
  </si>
  <si>
    <t>606dbdf84f5c6e7cf4ad9918</t>
  </si>
  <si>
    <t>606db726bed21e547c6937b6</t>
  </si>
  <si>
    <t>606cc28194d527a6355e6c19</t>
  </si>
  <si>
    <t>606abc15c5311b415027c9ca</t>
  </si>
  <si>
    <t>606c2add954f6bc825f366aa</t>
  </si>
  <si>
    <t>Manuoki трусики М (6-11 кг) 56 шт.</t>
  </si>
  <si>
    <t>606cd2a47153b35d20e82c2e</t>
  </si>
  <si>
    <t>606cafa6dff13b4d7c27fd67</t>
  </si>
  <si>
    <t>606c76600fe99556a4b670d7</t>
  </si>
  <si>
    <t>606c3013c3080f33422f7820</t>
  </si>
  <si>
    <t>Гель для душа Biore Бодрящий цитрус, 480 мл</t>
  </si>
  <si>
    <t>606d5425fbacea56fce53327</t>
  </si>
  <si>
    <t>606cab87fbacea5ab3e5335b</t>
  </si>
  <si>
    <t>606ce21103c37813c3934ac9</t>
  </si>
  <si>
    <t>606caa30f4c0cb04efe81f6a</t>
  </si>
  <si>
    <t>606c86048927ca1bde438b76</t>
  </si>
  <si>
    <t>Goo.N трусики Ultra XL (12-20 кг) 50 шт.</t>
  </si>
  <si>
    <t>606a043520d51d1c103fb941</t>
  </si>
  <si>
    <t>606cc105792ab1566f25d036</t>
  </si>
  <si>
    <t>YokoSun трусики Econom L (9-14 кг) 44 шт.</t>
  </si>
  <si>
    <t>606c3fd004e94352c0dd5443</t>
  </si>
  <si>
    <t>606c91827399017d8b034957</t>
  </si>
  <si>
    <t>606b733f03c3781b6212b749</t>
  </si>
  <si>
    <t>Manuoki трусики XXL (15+ кг) 36 шт.</t>
  </si>
  <si>
    <t>606c1843f78dba2c36a82f7c</t>
  </si>
  <si>
    <t>606dba9fdbdc31081a622f1b</t>
  </si>
  <si>
    <t>606c690c9066f4759687d21f</t>
  </si>
  <si>
    <t>606ccc6304e9434d46ca3c72</t>
  </si>
  <si>
    <t>606cc198c5311b0205ef6246</t>
  </si>
  <si>
    <t>YokoSun подгузники L (9-13 кг) 54 шт.</t>
  </si>
  <si>
    <t>606c98257153b30c02e82bd2</t>
  </si>
  <si>
    <t>606d23d5b9f8edb3b14f2e0b</t>
  </si>
  <si>
    <t>606cae8520d51d1188d31e2a</t>
  </si>
  <si>
    <t>606c3fc394d5276aecedd94f</t>
  </si>
  <si>
    <t>606c40346a864302e66391cf</t>
  </si>
  <si>
    <t>606cae4032da83a286e8e3fd</t>
  </si>
  <si>
    <t>Takeshi трусики бамбуковые Kid's L (9-14 кг) 44 шт.</t>
  </si>
  <si>
    <t>606c7279f98801323cfce147</t>
  </si>
  <si>
    <t>606c7bc09066f4773787d2d7</t>
  </si>
  <si>
    <t>MEDI-PEEL очищающее средство 2 в 1 Algo-TOX Deep Clear, 150 мл</t>
  </si>
  <si>
    <t>606cafdc94d527b8045e6bc8</t>
  </si>
  <si>
    <t>606caf5b792ab1199b25d0f3</t>
  </si>
  <si>
    <t>606ccd0f863e4e3ecaf89743</t>
  </si>
  <si>
    <t>606ccf0c8927ca6d3022d697</t>
  </si>
  <si>
    <t>606c30724f5c6e4bdaa133f7</t>
  </si>
  <si>
    <t>606b2352dbdc312acdd58286</t>
  </si>
  <si>
    <t>606d484d03c3789343934b00</t>
  </si>
  <si>
    <t>606c9425954f6b715c5aac51</t>
  </si>
  <si>
    <t>606c8620b9f8ed7e03fc1905</t>
  </si>
  <si>
    <t>606cbb2d03c378dcb4934b41</t>
  </si>
  <si>
    <t>606c9bbef4c0cb0920e81ff5</t>
  </si>
  <si>
    <t>606c2d7c8927ca9693719f29</t>
  </si>
  <si>
    <t>606c5903f98801a696fce1f7</t>
  </si>
  <si>
    <t>6069f35ef78dba7002a82f4c</t>
  </si>
  <si>
    <t>60699458bed21e16566a5bb2</t>
  </si>
  <si>
    <t>606949e33620c2764574e2c7</t>
  </si>
  <si>
    <t>606cc0b094d527edc65e6b73</t>
  </si>
  <si>
    <t>606cb665863e4e5d49f89846</t>
  </si>
  <si>
    <t>606c80612af6cd5f1f9e1a0b</t>
  </si>
  <si>
    <t>606dce62dbdc311d0d622fd0</t>
  </si>
  <si>
    <t>606da076dbdc3167b14fd1ad</t>
  </si>
  <si>
    <t>MEDI-PEEL Melanon X Cream Крем для лица осветляющий против пигментации, 30 мл</t>
  </si>
  <si>
    <t>606dd32304e9431ab88a73f0</t>
  </si>
  <si>
    <t>Merries трусики XXL (15-28 кг) 32 шт.</t>
  </si>
  <si>
    <t>606d9782c3080f25bd7c3170</t>
  </si>
  <si>
    <t>Vivienne Sabo Тушь для ресниц Cabaret Premiere, 05 коричневый</t>
  </si>
  <si>
    <t>606c4633863e4e54fed9be73</t>
  </si>
  <si>
    <t>606dcd138927ca4a6966aaad</t>
  </si>
  <si>
    <t>606b36ec7399016141cadd17</t>
  </si>
  <si>
    <t>606e0c437153b32f8afe75af</t>
  </si>
  <si>
    <t>606b4b013b317638b9daaea7</t>
  </si>
  <si>
    <t>606cbd45b9f8ed54484f2e2c</t>
  </si>
  <si>
    <t>606c585a3620c2481c4bb29b</t>
  </si>
  <si>
    <t>606c484e863e4e37fbd9bde7</t>
  </si>
  <si>
    <t>606c2d3004e943e0a0dd5453</t>
  </si>
  <si>
    <t>606c1e7820d51d72033fb83a</t>
  </si>
  <si>
    <t>606c87f48927ca8275438b81</t>
  </si>
  <si>
    <t>606c8697b9f8ed5a4afc1a09</t>
  </si>
  <si>
    <t>606ab52f4f5c6e1b62a133ee</t>
  </si>
  <si>
    <t>Возврат платежа покупателя</t>
  </si>
  <si>
    <t>606dc136dbdc311cb9623037</t>
  </si>
  <si>
    <t>YokoSun подгузники M (5-10 кг) 62 шт. 62 шт.</t>
  </si>
  <si>
    <t>606e4ee0f4c0cb6fd9d79a82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</si>
</sst>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9"/>
      <color rgb="FF000000"/>
      <name val="Tahoma"/>
      <family val="2"/>
      <charset val="204"/>
    </font>
    <font>
      <b/>
      <sz val="18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DBEEF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" fontId="3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vertical="top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5"/>
  <sheetViews>
    <sheetView tabSelected="1" workbookViewId="0">
      <selection activeCell="B5" sqref="B5"/>
    </sheetView>
  </sheetViews>
  <sheetFormatPr baseColWidth="10" defaultColWidth="11" defaultRowHeight="16" x14ac:dyDescent="0.2"/>
  <cols>
    <col min="1" max="1" customWidth="true" width="29.33203125" collapsed="false"/>
    <col min="2" max="2" customWidth="true" width="22.1640625" collapsed="false"/>
    <col min="3" max="3" customWidth="true" width="16.5" collapsed="false"/>
    <col min="4" max="4" customWidth="true" width="19.0" collapsed="false"/>
    <col min="5" max="5" customWidth="true" width="18.1640625" collapsed="false"/>
    <col min="6" max="6" customWidth="true" width="22.1640625" collapsed="false"/>
    <col min="7" max="7" customWidth="true" width="23.1640625" collapsed="false"/>
    <col min="8" max="8" customWidth="true" width="20.83203125" collapsed="false"/>
    <col min="9" max="9" customWidth="true" width="24.0" collapsed="false"/>
  </cols>
  <sheetData>
    <row r="1" spans="1:9" s="3" customFormat="1" ht="24" x14ac:dyDescent="0.3">
      <c r="A1" s="11" t="s">
        <v>46</v>
      </c>
      <c r="B1" s="12"/>
      <c r="C1" s="12"/>
    </row>
    <row r="2" spans="1:9" s="3" customFormat="1" x14ac:dyDescent="0.2" ht="16.0" customHeight="true">
      <c r="A2" s="3" t="s">
        <v>32</v>
      </c>
      <c r="B2" s="4" t="s">
        <v>50</v>
      </c>
    </row>
    <row r="3" spans="1:9" s="3" customFormat="1" x14ac:dyDescent="0.2" ht="16.0" customHeight="true">
      <c r="A3" s="3" t="s">
        <v>33</v>
      </c>
      <c r="B3" s="5" t="n">
        <v>37522.0</v>
      </c>
    </row>
    <row r="4" spans="1:9" s="3" customFormat="1" x14ac:dyDescent="0.2" ht="16.0" customHeight="true">
      <c r="A4" s="3" t="s">
        <v>34</v>
      </c>
      <c r="B4" s="10" t="n">
        <v>280056.0</v>
      </c>
    </row>
    <row r="5" spans="1:9" x14ac:dyDescent="0.2" ht="16.0" customHeight="true">
      <c r="A5" s="3"/>
      <c r="B5" s="6"/>
      <c r="C5" s="3"/>
      <c r="D5" s="3"/>
      <c r="E5" s="3"/>
      <c r="F5" s="3"/>
      <c r="G5" s="3"/>
      <c r="H5" s="3"/>
      <c r="I5" s="3"/>
    </row>
    <row r="6" spans="1:9" ht="19.0" customHeight="true" x14ac:dyDescent="0.2">
      <c r="A6" s="3" t="s">
        <v>35</v>
      </c>
    </row>
    <row r="7" spans="1:9" s="8" customFormat="1" ht="34.0" x14ac:dyDescent="0.2" customHeight="true">
      <c r="A7" s="9" t="s">
        <v>38</v>
      </c>
      <c r="B7" s="9" t="s">
        <v>0</v>
      </c>
      <c r="C7" s="9" t="s">
        <v>43</v>
      </c>
      <c r="D7" s="9" t="s">
        <v>1</v>
      </c>
      <c r="E7" s="9" t="s">
        <v>2</v>
      </c>
      <c r="F7" s="9" t="s">
        <v>39</v>
      </c>
      <c r="G7" s="9" t="s">
        <v>5</v>
      </c>
      <c r="H7" s="9" t="s">
        <v>3</v>
      </c>
      <c r="I7" s="9" t="s">
        <v>4</v>
      </c>
    </row>
    <row r="8" spans="1:9" x14ac:dyDescent="0.2" ht="16.0" customHeight="true">
      <c r="A8" s="7" t="n">
        <v>4.221292E7</v>
      </c>
      <c r="B8" s="8" t="s">
        <v>51</v>
      </c>
      <c r="C8" s="8" t="n">
        <f>IF(false,"005-1114", "005-1114")</f>
      </c>
      <c r="D8" s="8" t="s">
        <v>52</v>
      </c>
      <c r="E8" s="8" t="n">
        <v>4.0</v>
      </c>
      <c r="F8" s="8" t="n">
        <v>4892.0</v>
      </c>
      <c r="G8" s="8" t="s">
        <v>53</v>
      </c>
      <c r="H8" s="8" t="s">
        <v>54</v>
      </c>
      <c r="I8" s="8" t="s">
        <v>55</v>
      </c>
    </row>
    <row r="9" ht="16.0" customHeight="true">
      <c r="A9" t="n" s="7">
        <v>4.2281659E7</v>
      </c>
      <c r="B9" t="s" s="8">
        <v>56</v>
      </c>
      <c r="C9" t="n" s="8">
        <f>IF(false,"120921995", "120921995")</f>
      </c>
      <c r="D9" t="s" s="8">
        <v>57</v>
      </c>
      <c r="E9" t="n" s="8">
        <v>3.0</v>
      </c>
      <c r="F9" t="n" s="8">
        <v>2970.0</v>
      </c>
      <c r="G9" t="s" s="8">
        <v>53</v>
      </c>
      <c r="H9" t="s" s="8">
        <v>58</v>
      </c>
      <c r="I9" t="s" s="8">
        <v>59</v>
      </c>
    </row>
    <row r="10" spans="1:9" x14ac:dyDescent="0.2" ht="16.0" customHeight="true">
      <c r="A10" s="7" t="n">
        <v>4.212477E7</v>
      </c>
      <c r="B10" s="8" t="s">
        <v>51</v>
      </c>
      <c r="C10" s="8" t="n">
        <f>IF(false,"005-1512", "005-1512")</f>
      </c>
      <c r="D10" s="8" t="s">
        <v>60</v>
      </c>
      <c r="E10" s="8" t="n">
        <v>1.0</v>
      </c>
      <c r="F10" s="8" t="n">
        <v>729.0</v>
      </c>
      <c r="G10" s="8" t="s">
        <v>53</v>
      </c>
      <c r="H10" t="s" s="8">
        <v>58</v>
      </c>
      <c r="I10" t="s" s="8">
        <v>61</v>
      </c>
    </row>
    <row r="11" ht="16.0" customHeight="true">
      <c r="A11" t="n" s="7">
        <v>4.214391E7</v>
      </c>
      <c r="B11" t="s" s="8">
        <v>51</v>
      </c>
      <c r="C11" t="n" s="8">
        <f>IF(false,"120922351", "120922351")</f>
      </c>
      <c r="D11" t="s" s="8">
        <v>62</v>
      </c>
      <c r="E11" t="n" s="8">
        <v>1.0</v>
      </c>
      <c r="F11" t="n" s="8">
        <v>815.0</v>
      </c>
      <c r="G11" t="s" s="8">
        <v>53</v>
      </c>
      <c r="H11" t="s" s="8">
        <v>58</v>
      </c>
      <c r="I11" t="s" s="8">
        <v>63</v>
      </c>
    </row>
    <row r="12" spans="1:9" x14ac:dyDescent="0.2" ht="16.0" customHeight="true">
      <c r="A12" s="7" t="n">
        <v>4.2119458E7</v>
      </c>
      <c r="B12" t="s" s="8">
        <v>51</v>
      </c>
      <c r="C12" t="n" s="8">
        <f>IF(false,"120922353", "120922353")</f>
      </c>
      <c r="D12" t="s" s="8">
        <v>64</v>
      </c>
      <c r="E12" t="n" s="8">
        <v>1.0</v>
      </c>
      <c r="F12" t="n" s="8">
        <v>849.0</v>
      </c>
      <c r="G12" t="s" s="8">
        <v>53</v>
      </c>
      <c r="H12" t="s" s="8">
        <v>58</v>
      </c>
      <c r="I12" t="s" s="8">
        <v>65</v>
      </c>
    </row>
    <row r="13" spans="1:9" s="8" customFormat="1" ht="16.0" x14ac:dyDescent="0.2" customHeight="true">
      <c r="A13" s="7" t="n">
        <v>4.2148033E7</v>
      </c>
      <c r="B13" s="8" t="s">
        <v>51</v>
      </c>
      <c r="C13" s="8" t="n">
        <f>IF(false,"120922164", "120922164")</f>
      </c>
      <c r="D13" s="8" t="s">
        <v>66</v>
      </c>
      <c r="E13" s="8" t="n">
        <v>1.0</v>
      </c>
      <c r="F13" s="8" t="n">
        <v>975.0</v>
      </c>
      <c r="G13" s="8" t="s">
        <v>53</v>
      </c>
      <c r="H13" s="8" t="s">
        <v>58</v>
      </c>
      <c r="I13" s="8" t="s">
        <v>67</v>
      </c>
    </row>
    <row r="14" spans="1:9" x14ac:dyDescent="0.2" ht="16.0" customHeight="true">
      <c r="A14" s="7" t="n">
        <v>4.2171219E7</v>
      </c>
      <c r="B14" s="8" t="s">
        <v>51</v>
      </c>
      <c r="C14" s="8" t="n">
        <f>IF(false,"120922351", "120922351")</f>
      </c>
      <c r="D14" s="8" t="s">
        <v>62</v>
      </c>
      <c r="E14" s="8" t="n">
        <v>1.0</v>
      </c>
      <c r="F14" s="8" t="n">
        <v>344.0</v>
      </c>
      <c r="G14" s="8" t="s">
        <v>53</v>
      </c>
      <c r="H14" s="8" t="s">
        <v>58</v>
      </c>
      <c r="I14" s="8" t="s">
        <v>68</v>
      </c>
    </row>
    <row r="15" ht="16.0" customHeight="true">
      <c r="A15" t="n" s="7">
        <v>4.2167355E7</v>
      </c>
      <c r="B15" t="s" s="8">
        <v>51</v>
      </c>
      <c r="C15" t="n" s="8">
        <f>IF(false,"01-003884", "01-003884")</f>
      </c>
      <c r="D15" t="s" s="8">
        <v>69</v>
      </c>
      <c r="E15" t="n" s="8">
        <v>1.0</v>
      </c>
      <c r="F15" t="n" s="8">
        <v>835.0</v>
      </c>
      <c r="G15" t="s" s="8">
        <v>53</v>
      </c>
      <c r="H15" t="s" s="8">
        <v>58</v>
      </c>
      <c r="I15" t="s" s="8">
        <v>70</v>
      </c>
    </row>
    <row r="16" spans="1:9" s="1" customFormat="1" x14ac:dyDescent="0.2" ht="16.0" customHeight="true">
      <c r="A16" s="7" t="n">
        <v>4.2299892E7</v>
      </c>
      <c r="B16" t="s" s="8">
        <v>56</v>
      </c>
      <c r="C16" t="n" s="8">
        <f>IF(false,"120921545", "120921545")</f>
      </c>
      <c r="D16" t="s" s="8">
        <v>71</v>
      </c>
      <c r="E16" t="n" s="8">
        <v>1.0</v>
      </c>
      <c r="F16" s="8" t="n">
        <v>766.0</v>
      </c>
      <c r="G16" s="8" t="s">
        <v>53</v>
      </c>
      <c r="H16" s="8" t="s">
        <v>58</v>
      </c>
      <c r="I16" s="8" t="s">
        <v>72</v>
      </c>
    </row>
    <row r="17" spans="1:9" x14ac:dyDescent="0.2" ht="16.0" customHeight="true">
      <c r="A17" s="7" t="n">
        <v>4.245475E7</v>
      </c>
      <c r="B17" s="8" t="s">
        <v>54</v>
      </c>
      <c r="C17" s="8" t="n">
        <f>IF(false,"01-003884", "01-003884")</f>
      </c>
      <c r="D17" s="8" t="s">
        <v>69</v>
      </c>
      <c r="E17" s="8" t="n">
        <v>1.0</v>
      </c>
      <c r="F17" s="8" t="n">
        <v>680.0</v>
      </c>
      <c r="G17" s="8" t="s">
        <v>53</v>
      </c>
      <c r="H17" s="8" t="s">
        <v>58</v>
      </c>
      <c r="I17" s="8" t="s">
        <v>73</v>
      </c>
    </row>
    <row r="18" spans="1:9" x14ac:dyDescent="0.2" ht="16.0" customHeight="true">
      <c r="A18" s="7" t="n">
        <v>4.2367785E7</v>
      </c>
      <c r="B18" t="s" s="8">
        <v>54</v>
      </c>
      <c r="C18" t="n" s="8">
        <f>IF(false,"120921905", "120921905")</f>
      </c>
      <c r="D18" t="s" s="8">
        <v>74</v>
      </c>
      <c r="E18" t="n" s="8">
        <v>1.0</v>
      </c>
      <c r="F18" t="n" s="8">
        <v>578.0</v>
      </c>
      <c r="G18" t="s" s="8">
        <v>53</v>
      </c>
      <c r="H18" t="s" s="8">
        <v>58</v>
      </c>
      <c r="I18" t="s" s="8">
        <v>75</v>
      </c>
    </row>
    <row r="19" spans="1:9" ht="16.0" x14ac:dyDescent="0.2" customHeight="true">
      <c r="A19" s="7" t="n">
        <v>4.2416592E7</v>
      </c>
      <c r="B19" s="8" t="s">
        <v>54</v>
      </c>
      <c r="C19" s="8" t="n">
        <f>IF(false,"120922480", "120922480")</f>
      </c>
      <c r="D19" s="8" t="s">
        <v>76</v>
      </c>
      <c r="E19" s="8" t="n">
        <v>1.0</v>
      </c>
      <c r="F19" s="8" t="n">
        <v>299.0</v>
      </c>
      <c r="G19" s="8" t="s">
        <v>53</v>
      </c>
      <c r="H19" s="8" t="s">
        <v>58</v>
      </c>
      <c r="I19" s="8" t="s">
        <v>77</v>
      </c>
    </row>
    <row r="20" spans="1:9" x14ac:dyDescent="0.2" ht="16.0" customHeight="true">
      <c r="A20" s="7" t="n">
        <v>4.2414306E7</v>
      </c>
      <c r="B20" s="8" t="s">
        <v>54</v>
      </c>
      <c r="C20" s="8" t="n">
        <f>IF(false,"002-101", "002-101")</f>
      </c>
      <c r="D20" s="8" t="s">
        <v>78</v>
      </c>
      <c r="E20" s="8" t="n">
        <v>1.0</v>
      </c>
      <c r="F20" s="8" t="n">
        <v>1389.0</v>
      </c>
      <c r="G20" s="8" t="s">
        <v>53</v>
      </c>
      <c r="H20" s="8" t="s">
        <v>58</v>
      </c>
      <c r="I20" s="8" t="s">
        <v>79</v>
      </c>
    </row>
    <row r="21" ht="16.0" customHeight="true">
      <c r="A21" t="n" s="7">
        <v>4.2379137E7</v>
      </c>
      <c r="B21" t="s" s="8">
        <v>54</v>
      </c>
      <c r="C21" t="n" s="8">
        <f>IF(false,"120922351", "120922351")</f>
      </c>
      <c r="D21" t="s" s="8">
        <v>62</v>
      </c>
      <c r="E21" t="n" s="8">
        <v>1.0</v>
      </c>
      <c r="F21" t="n" s="8">
        <v>728.0</v>
      </c>
      <c r="G21" t="s" s="8">
        <v>53</v>
      </c>
      <c r="H21" t="s" s="8">
        <v>58</v>
      </c>
      <c r="I21" t="s" s="8">
        <v>80</v>
      </c>
    </row>
    <row r="22" spans="1:9" s="1" customFormat="1" x14ac:dyDescent="0.2" ht="16.0" customHeight="true">
      <c r="A22" s="7" t="n">
        <v>4.2341093E7</v>
      </c>
      <c r="B22" t="s" s="8">
        <v>56</v>
      </c>
      <c r="C22" t="n" s="8">
        <f>IF(false,"01-003884", "01-003884")</f>
      </c>
      <c r="D22" t="s" s="8">
        <v>69</v>
      </c>
      <c r="E22" t="n" s="8">
        <v>1.0</v>
      </c>
      <c r="F22" s="8" t="n">
        <v>571.0</v>
      </c>
      <c r="G22" s="8" t="s">
        <v>53</v>
      </c>
      <c r="H22" s="8" t="s">
        <v>58</v>
      </c>
      <c r="I22" s="8" t="s">
        <v>81</v>
      </c>
    </row>
    <row r="23" spans="1:9" x14ac:dyDescent="0.2" ht="16.0" customHeight="true">
      <c r="A23" s="7" t="n">
        <v>4.2309948E7</v>
      </c>
      <c r="B23" s="8" t="s">
        <v>56</v>
      </c>
      <c r="C23" s="8" t="n">
        <f>IF(false,"01-003884", "01-003884")</f>
      </c>
      <c r="D23" s="8" t="s">
        <v>69</v>
      </c>
      <c r="E23" s="8" t="n">
        <v>1.0</v>
      </c>
      <c r="F23" s="8" t="n">
        <v>939.0</v>
      </c>
      <c r="G23" s="8" t="s">
        <v>53</v>
      </c>
      <c r="H23" s="8" t="s">
        <v>58</v>
      </c>
      <c r="I23" s="8" t="s">
        <v>82</v>
      </c>
    </row>
    <row r="24" ht="16.0" customHeight="true">
      <c r="A24" t="n" s="7">
        <v>4.2269963E7</v>
      </c>
      <c r="B24" t="s" s="8">
        <v>56</v>
      </c>
      <c r="C24" t="n" s="8">
        <f>IF(false,"120922158", "120922158")</f>
      </c>
      <c r="D24" t="s" s="8">
        <v>83</v>
      </c>
      <c r="E24" t="n" s="8">
        <v>1.0</v>
      </c>
      <c r="F24" t="n" s="8">
        <v>497.0</v>
      </c>
      <c r="G24" t="s" s="8">
        <v>53</v>
      </c>
      <c r="H24" t="s" s="8">
        <v>58</v>
      </c>
      <c r="I24" t="s" s="8">
        <v>84</v>
      </c>
    </row>
    <row r="25" spans="1:9" s="1" customFormat="1" x14ac:dyDescent="0.2" ht="16.0" customHeight="true">
      <c r="A25" t="n" s="7">
        <v>4.1660147E7</v>
      </c>
      <c r="B25" t="s" s="8">
        <v>85</v>
      </c>
      <c r="C25" t="n" s="8">
        <f>IF(false,"120921533", "120921533")</f>
      </c>
      <c r="D25" t="s" s="8">
        <v>86</v>
      </c>
      <c r="E25" t="n" s="8">
        <v>1.0</v>
      </c>
      <c r="F25" t="n" s="8">
        <v>1970.0</v>
      </c>
      <c r="G25" t="s" s="8">
        <v>53</v>
      </c>
      <c r="H25" t="s" s="8">
        <v>58</v>
      </c>
      <c r="I25" t="s" s="8">
        <v>87</v>
      </c>
    </row>
    <row r="26" ht="16.0" customHeight="true">
      <c r="A26" t="n" s="7">
        <v>4.245877E7</v>
      </c>
      <c r="B26" t="s" s="8">
        <v>54</v>
      </c>
      <c r="C26" t="n" s="8">
        <f>IF(false,"005-1515", "005-1515")</f>
      </c>
      <c r="D26" t="s" s="8">
        <v>88</v>
      </c>
      <c r="E26" t="n" s="8">
        <v>3.0</v>
      </c>
      <c r="F26" t="n" s="8">
        <v>1884.0</v>
      </c>
      <c r="G26" t="s" s="8">
        <v>53</v>
      </c>
      <c r="H26" t="s" s="8">
        <v>58</v>
      </c>
      <c r="I26" t="s" s="8">
        <v>89</v>
      </c>
    </row>
    <row r="27" ht="16.0" customHeight="true">
      <c r="A27" t="n" s="7">
        <v>4.245877E7</v>
      </c>
      <c r="B27" t="s" s="8">
        <v>54</v>
      </c>
      <c r="C27" t="n" s="8">
        <f>IF(false,"005-1516", "005-1516")</f>
      </c>
      <c r="D27" t="s" s="8">
        <v>90</v>
      </c>
      <c r="E27" t="n" s="8">
        <v>1.0</v>
      </c>
      <c r="F27" t="n" s="8">
        <v>626.0</v>
      </c>
      <c r="G27" t="s" s="8">
        <v>53</v>
      </c>
      <c r="H27" t="s" s="8">
        <v>58</v>
      </c>
      <c r="I27" t="s" s="8">
        <v>89</v>
      </c>
    </row>
    <row r="28" ht="16.0" customHeight="true">
      <c r="A28" t="n" s="7">
        <v>4.2021279E7</v>
      </c>
      <c r="B28" t="s" s="8">
        <v>91</v>
      </c>
      <c r="C28" t="n" s="8">
        <f>IF(false,"005-1515", "005-1515")</f>
      </c>
      <c r="D28" t="s" s="8">
        <v>88</v>
      </c>
      <c r="E28" t="n" s="8">
        <v>1.0</v>
      </c>
      <c r="F28" t="n" s="8">
        <v>953.0</v>
      </c>
      <c r="G28" t="s" s="8">
        <v>53</v>
      </c>
      <c r="H28" t="s" s="8">
        <v>58</v>
      </c>
      <c r="I28" t="s" s="8">
        <v>92</v>
      </c>
    </row>
    <row r="29" spans="1:9" s="1" customFormat="1" x14ac:dyDescent="0.2" ht="16.0" customHeight="true">
      <c r="A29" t="n" s="7">
        <v>4.2386399E7</v>
      </c>
      <c r="B29" t="s" s="8">
        <v>54</v>
      </c>
      <c r="C29" t="n" s="8">
        <f>IF(false,"005-1516", "005-1516")</f>
      </c>
      <c r="D29" t="s" s="8">
        <v>90</v>
      </c>
      <c r="E29" t="n" s="8">
        <v>2.0</v>
      </c>
      <c r="F29" t="n" s="8">
        <v>1515.0</v>
      </c>
      <c r="G29" s="8" t="s">
        <v>53</v>
      </c>
      <c r="H29" t="s" s="8">
        <v>58</v>
      </c>
      <c r="I29" s="8" t="s">
        <v>93</v>
      </c>
    </row>
    <row r="30" ht="16.0" customHeight="true">
      <c r="A30" t="n" s="7">
        <v>4.1557408E7</v>
      </c>
      <c r="B30" t="s" s="8">
        <v>94</v>
      </c>
      <c r="C30" t="n" s="8">
        <f>IF(false,"01-003884", "01-003884")</f>
      </c>
      <c r="D30" t="s" s="8">
        <v>69</v>
      </c>
      <c r="E30" t="n" s="8">
        <v>2.0</v>
      </c>
      <c r="F30" t="n" s="8">
        <v>1576.0</v>
      </c>
      <c r="G30" t="s" s="8">
        <v>53</v>
      </c>
      <c r="H30" t="s" s="8">
        <v>58</v>
      </c>
      <c r="I30" t="s" s="8">
        <v>95</v>
      </c>
    </row>
    <row r="31" ht="16.0" customHeight="true">
      <c r="A31" t="n" s="7">
        <v>4.0932307E7</v>
      </c>
      <c r="B31" t="s" s="8">
        <v>96</v>
      </c>
      <c r="C31" t="n" s="8">
        <f>IF(false,"005-1516", "005-1516")</f>
      </c>
      <c r="D31" t="s" s="8">
        <v>90</v>
      </c>
      <c r="E31" t="n" s="8">
        <v>3.0</v>
      </c>
      <c r="F31" t="n" s="8">
        <v>2859.0</v>
      </c>
      <c r="G31" t="s" s="8">
        <v>53</v>
      </c>
      <c r="H31" t="s" s="8">
        <v>58</v>
      </c>
      <c r="I31" t="s" s="8">
        <v>97</v>
      </c>
    </row>
    <row r="32" ht="16.0" customHeight="true">
      <c r="A32" t="n" s="7">
        <v>4.2426405E7</v>
      </c>
      <c r="B32" t="s" s="8">
        <v>54</v>
      </c>
      <c r="C32" t="n" s="8">
        <f>IF(false,"01-003884", "01-003884")</f>
      </c>
      <c r="D32" t="s" s="8">
        <v>69</v>
      </c>
      <c r="E32" t="n" s="8">
        <v>1.0</v>
      </c>
      <c r="F32" t="n" s="8">
        <v>761.0</v>
      </c>
      <c r="G32" t="s" s="8">
        <v>53</v>
      </c>
      <c r="H32" t="s" s="8">
        <v>58</v>
      </c>
      <c r="I32" t="s" s="8">
        <v>98</v>
      </c>
    </row>
    <row r="33" ht="16.0" customHeight="true">
      <c r="A33" t="n" s="7">
        <v>4.1662954E7</v>
      </c>
      <c r="B33" t="s" s="8">
        <v>85</v>
      </c>
      <c r="C33" t="n" s="8">
        <f>IF(false,"005-1512", "005-1512")</f>
      </c>
      <c r="D33" t="s" s="8">
        <v>60</v>
      </c>
      <c r="E33" t="n" s="8">
        <v>2.0</v>
      </c>
      <c r="F33" t="n" s="8">
        <v>1566.0</v>
      </c>
      <c r="G33" t="s" s="8">
        <v>53</v>
      </c>
      <c r="H33" t="s" s="8">
        <v>58</v>
      </c>
      <c r="I33" t="s" s="8">
        <v>99</v>
      </c>
    </row>
    <row r="34" ht="16.0" customHeight="true">
      <c r="A34" t="n" s="7">
        <v>4.1662954E7</v>
      </c>
      <c r="B34" t="s" s="8">
        <v>85</v>
      </c>
      <c r="C34" t="n" s="8">
        <f>IF(false,"120921898", "120921898")</f>
      </c>
      <c r="D34" t="s" s="8">
        <v>100</v>
      </c>
      <c r="E34" t="n" s="8">
        <v>1.0</v>
      </c>
      <c r="F34" t="n" s="8">
        <v>990.0</v>
      </c>
      <c r="G34" t="s" s="8">
        <v>53</v>
      </c>
      <c r="H34" t="s" s="8">
        <v>58</v>
      </c>
      <c r="I34" t="s" s="8">
        <v>99</v>
      </c>
    </row>
    <row r="35" ht="16.0" customHeight="true">
      <c r="A35" t="n" s="7">
        <v>4.2396897E7</v>
      </c>
      <c r="B35" t="s" s="8">
        <v>54</v>
      </c>
      <c r="C35" t="n" s="8">
        <f>IF(false,"002-100", "002-100")</f>
      </c>
      <c r="D35" t="s" s="8">
        <v>101</v>
      </c>
      <c r="E35" t="n" s="8">
        <v>2.0</v>
      </c>
      <c r="F35" t="n" s="8">
        <v>1773.0</v>
      </c>
      <c r="G35" t="s" s="8">
        <v>53</v>
      </c>
      <c r="H35" t="s" s="8">
        <v>58</v>
      </c>
      <c r="I35" t="s" s="8">
        <v>102</v>
      </c>
    </row>
    <row r="36" ht="16.0" customHeight="true">
      <c r="A36" t="n" s="7">
        <v>4.2384768E7</v>
      </c>
      <c r="B36" t="s" s="8">
        <v>54</v>
      </c>
      <c r="C36" t="n" s="8">
        <f>IF(false,"005-1250", "005-1250")</f>
      </c>
      <c r="D36" t="s" s="8">
        <v>103</v>
      </c>
      <c r="E36" t="n" s="8">
        <v>2.0</v>
      </c>
      <c r="F36" t="n" s="8">
        <v>2702.0</v>
      </c>
      <c r="G36" t="s" s="8">
        <v>53</v>
      </c>
      <c r="H36" t="s" s="8">
        <v>58</v>
      </c>
      <c r="I36" t="s" s="8">
        <v>104</v>
      </c>
    </row>
    <row r="37" ht="16.0" customHeight="true">
      <c r="A37" t="n" s="7">
        <v>4.2460495E7</v>
      </c>
      <c r="B37" t="s" s="8">
        <v>54</v>
      </c>
      <c r="C37" t="n" s="8">
        <f>IF(false,"120921995", "120921995")</f>
      </c>
      <c r="D37" t="s" s="8">
        <v>57</v>
      </c>
      <c r="E37" t="n" s="8">
        <v>1.0</v>
      </c>
      <c r="F37" t="n" s="8">
        <v>989.0</v>
      </c>
      <c r="G37" t="s" s="8">
        <v>53</v>
      </c>
      <c r="H37" t="s" s="8">
        <v>58</v>
      </c>
      <c r="I37" t="s" s="8">
        <v>105</v>
      </c>
    </row>
    <row r="38" ht="16.0" customHeight="true">
      <c r="A38" t="n" s="7">
        <v>4.2359842E7</v>
      </c>
      <c r="B38" t="s" s="8">
        <v>54</v>
      </c>
      <c r="C38" t="n" s="8">
        <f>IF(false,"120921995", "120921995")</f>
      </c>
      <c r="D38" t="s" s="8">
        <v>57</v>
      </c>
      <c r="E38" t="n" s="8">
        <v>1.0</v>
      </c>
      <c r="F38" t="n" s="8">
        <v>951.0</v>
      </c>
      <c r="G38" t="s" s="8">
        <v>53</v>
      </c>
      <c r="H38" t="s" s="8">
        <v>58</v>
      </c>
      <c r="I38" t="s" s="8">
        <v>106</v>
      </c>
    </row>
    <row r="39" ht="16.0" customHeight="true">
      <c r="A39" t="n" s="7">
        <v>4.1857592E7</v>
      </c>
      <c r="B39" t="s" s="8">
        <v>107</v>
      </c>
      <c r="C39" t="n" s="8">
        <f>IF(false,"005-1516", "005-1516")</f>
      </c>
      <c r="D39" t="s" s="8">
        <v>108</v>
      </c>
      <c r="E39" t="n" s="8">
        <v>2.0</v>
      </c>
      <c r="F39" t="n" s="8">
        <v>1524.0</v>
      </c>
      <c r="G39" t="s" s="8">
        <v>53</v>
      </c>
      <c r="H39" t="s" s="8">
        <v>58</v>
      </c>
      <c r="I39" t="s" s="8">
        <v>109</v>
      </c>
    </row>
    <row r="40" ht="16.0" customHeight="true">
      <c r="A40" t="n" s="7">
        <v>4.1857592E7</v>
      </c>
      <c r="B40" t="s" s="8">
        <v>107</v>
      </c>
      <c r="C40" t="n" s="8">
        <f>IF(false,"005-1515", "005-1515")</f>
      </c>
      <c r="D40" t="s" s="8">
        <v>110</v>
      </c>
      <c r="E40" t="n" s="8">
        <v>2.0</v>
      </c>
      <c r="F40" t="n" s="8">
        <v>1524.0</v>
      </c>
      <c r="G40" t="s" s="8">
        <v>53</v>
      </c>
      <c r="H40" t="s" s="8">
        <v>58</v>
      </c>
      <c r="I40" t="s" s="8">
        <v>109</v>
      </c>
    </row>
    <row r="41" ht="16.0" customHeight="true">
      <c r="A41" t="n" s="7">
        <v>4.2437258E7</v>
      </c>
      <c r="B41" t="s" s="8">
        <v>54</v>
      </c>
      <c r="C41" t="n" s="8">
        <f>IF(false,"005-1250", "005-1250")</f>
      </c>
      <c r="D41" t="s" s="8">
        <v>103</v>
      </c>
      <c r="E41" t="n" s="8">
        <v>4.0</v>
      </c>
      <c r="F41" t="n" s="8">
        <v>3500.0</v>
      </c>
      <c r="G41" t="s" s="8">
        <v>53</v>
      </c>
      <c r="H41" t="s" s="8">
        <v>58</v>
      </c>
      <c r="I41" t="s" s="8">
        <v>111</v>
      </c>
    </row>
    <row r="42" ht="16.0" customHeight="true">
      <c r="A42" t="n" s="7">
        <v>4.2452096E7</v>
      </c>
      <c r="B42" t="s" s="8">
        <v>54</v>
      </c>
      <c r="C42" t="n" s="8">
        <f>IF(false,"005-1511", "005-1511")</f>
      </c>
      <c r="D42" t="s" s="8">
        <v>112</v>
      </c>
      <c r="E42" t="n" s="8">
        <v>1.0</v>
      </c>
      <c r="F42" t="n" s="8">
        <v>979.0</v>
      </c>
      <c r="G42" t="s" s="8">
        <v>53</v>
      </c>
      <c r="H42" t="s" s="8">
        <v>58</v>
      </c>
      <c r="I42" t="s" s="8">
        <v>113</v>
      </c>
    </row>
    <row r="43" ht="16.0" customHeight="true">
      <c r="A43" t="n" s="7">
        <v>4.2424581E7</v>
      </c>
      <c r="B43" t="s" s="8">
        <v>54</v>
      </c>
      <c r="C43" t="n" s="8">
        <f>IF(false,"005-1515", "005-1515")</f>
      </c>
      <c r="D43" t="s" s="8">
        <v>88</v>
      </c>
      <c r="E43" t="n" s="8">
        <v>1.0</v>
      </c>
      <c r="F43" t="n" s="8">
        <v>740.0</v>
      </c>
      <c r="G43" t="s" s="8">
        <v>53</v>
      </c>
      <c r="H43" t="s" s="8">
        <v>58</v>
      </c>
      <c r="I43" t="s" s="8">
        <v>114</v>
      </c>
    </row>
    <row r="44" ht="16.0" customHeight="true">
      <c r="A44" t="n" s="7">
        <v>4.2346519E7</v>
      </c>
      <c r="B44" t="s" s="8">
        <v>54</v>
      </c>
      <c r="C44" t="n" s="8">
        <f>IF(false,"120922351", "120922351")</f>
      </c>
      <c r="D44" t="s" s="8">
        <v>62</v>
      </c>
      <c r="E44" t="n" s="8">
        <v>5.0</v>
      </c>
      <c r="F44" t="n" s="8">
        <v>3360.0</v>
      </c>
      <c r="G44" t="s" s="8">
        <v>53</v>
      </c>
      <c r="H44" t="s" s="8">
        <v>58</v>
      </c>
      <c r="I44" t="s" s="8">
        <v>115</v>
      </c>
    </row>
    <row r="45" ht="16.0" customHeight="true">
      <c r="A45" t="n" s="7">
        <v>4.2346519E7</v>
      </c>
      <c r="B45" t="s" s="8">
        <v>54</v>
      </c>
      <c r="C45" t="n" s="8">
        <f>IF(false,"120921853", "120921853")</f>
      </c>
      <c r="D45" t="s" s="8">
        <v>116</v>
      </c>
      <c r="E45" t="n" s="8">
        <v>1.0</v>
      </c>
      <c r="F45" t="n" s="8">
        <v>733.0</v>
      </c>
      <c r="G45" t="s" s="8">
        <v>53</v>
      </c>
      <c r="H45" t="s" s="8">
        <v>58</v>
      </c>
      <c r="I45" t="s" s="8">
        <v>115</v>
      </c>
    </row>
    <row r="46" ht="16.0" customHeight="true">
      <c r="A46" t="n" s="7">
        <v>4.2356733E7</v>
      </c>
      <c r="B46" t="s" s="8">
        <v>54</v>
      </c>
      <c r="C46" t="n" s="8">
        <f>IF(false,"01-003884", "01-003884")</f>
      </c>
      <c r="D46" t="s" s="8">
        <v>69</v>
      </c>
      <c r="E46" t="n" s="8">
        <v>1.0</v>
      </c>
      <c r="F46" t="n" s="8">
        <v>613.0</v>
      </c>
      <c r="G46" t="s" s="8">
        <v>53</v>
      </c>
      <c r="H46" t="s" s="8">
        <v>58</v>
      </c>
      <c r="I46" t="s" s="8">
        <v>117</v>
      </c>
    </row>
    <row r="47" ht="16.0" customHeight="true">
      <c r="A47" t="n" s="7">
        <v>4.2129544E7</v>
      </c>
      <c r="B47" t="s" s="8">
        <v>51</v>
      </c>
      <c r="C47" t="n" s="8">
        <f>IF(false,"01-003884", "01-003884")</f>
      </c>
      <c r="D47" t="s" s="8">
        <v>69</v>
      </c>
      <c r="E47" t="n" s="8">
        <v>2.0</v>
      </c>
      <c r="F47" t="n" s="8">
        <v>1586.0</v>
      </c>
      <c r="G47" t="s" s="8">
        <v>53</v>
      </c>
      <c r="H47" t="s" s="8">
        <v>58</v>
      </c>
      <c r="I47" t="s" s="8">
        <v>118</v>
      </c>
    </row>
    <row r="48" ht="16.0" customHeight="true">
      <c r="A48" t="n" s="7">
        <v>4.157193E7</v>
      </c>
      <c r="B48" t="s" s="8">
        <v>94</v>
      </c>
      <c r="C48" t="n" s="8">
        <f>IF(false,"120921546", "120921546")</f>
      </c>
      <c r="D48" t="s" s="8">
        <v>119</v>
      </c>
      <c r="E48" t="n" s="8">
        <v>1.0</v>
      </c>
      <c r="F48" t="n" s="8">
        <v>799.0</v>
      </c>
      <c r="G48" t="s" s="8">
        <v>53</v>
      </c>
      <c r="H48" t="s" s="8">
        <v>58</v>
      </c>
      <c r="I48" t="s" s="8">
        <v>120</v>
      </c>
    </row>
    <row r="49" ht="16.0" customHeight="true">
      <c r="A49" t="n" s="7">
        <v>4.2334631E7</v>
      </c>
      <c r="B49" t="s" s="8">
        <v>56</v>
      </c>
      <c r="C49" t="n" s="8">
        <f>IF(false,"008-577", "008-577")</f>
      </c>
      <c r="D49" t="s" s="8">
        <v>121</v>
      </c>
      <c r="E49" t="n" s="8">
        <v>2.0</v>
      </c>
      <c r="F49" t="n" s="8">
        <v>1918.0</v>
      </c>
      <c r="G49" t="s" s="8">
        <v>53</v>
      </c>
      <c r="H49" t="s" s="8">
        <v>58</v>
      </c>
      <c r="I49" t="s" s="8">
        <v>122</v>
      </c>
    </row>
    <row r="50" ht="16.0" customHeight="true">
      <c r="A50" t="n" s="7">
        <v>4.18132E7</v>
      </c>
      <c r="B50" t="s" s="8">
        <v>107</v>
      </c>
      <c r="C50" t="n" s="8">
        <f>IF(false,"120922742", "120922742")</f>
      </c>
      <c r="D50" t="s" s="8">
        <v>123</v>
      </c>
      <c r="E50" t="n" s="8">
        <v>1.0</v>
      </c>
      <c r="F50" t="n" s="8">
        <v>1038.0</v>
      </c>
      <c r="G50" t="s" s="8">
        <v>53</v>
      </c>
      <c r="H50" t="s" s="8">
        <v>58</v>
      </c>
      <c r="I50" t="s" s="8">
        <v>124</v>
      </c>
    </row>
    <row r="51" ht="16.0" customHeight="true">
      <c r="A51" t="n" s="7">
        <v>4.1973917E7</v>
      </c>
      <c r="B51" t="s" s="8">
        <v>125</v>
      </c>
      <c r="C51" t="n" s="8">
        <f>IF(false,"120921898", "120921898")</f>
      </c>
      <c r="D51" t="s" s="8">
        <v>126</v>
      </c>
      <c r="E51" t="n" s="8">
        <v>2.0</v>
      </c>
      <c r="F51" t="n" s="8">
        <v>1982.0</v>
      </c>
      <c r="G51" t="s" s="8">
        <v>53</v>
      </c>
      <c r="H51" t="s" s="8">
        <v>58</v>
      </c>
      <c r="I51" t="s" s="8">
        <v>127</v>
      </c>
    </row>
    <row r="52" ht="16.0" customHeight="true">
      <c r="A52" t="n" s="7">
        <v>4.2326864E7</v>
      </c>
      <c r="B52" t="s" s="8">
        <v>56</v>
      </c>
      <c r="C52" t="n" s="8">
        <f>IF(false,"01-003924", "01-003924")</f>
      </c>
      <c r="D52" t="s" s="8">
        <v>128</v>
      </c>
      <c r="E52" t="n" s="8">
        <v>1.0</v>
      </c>
      <c r="F52" t="n" s="8">
        <v>522.0</v>
      </c>
      <c r="G52" t="s" s="8">
        <v>53</v>
      </c>
      <c r="H52" t="s" s="8">
        <v>58</v>
      </c>
      <c r="I52" t="s" s="8">
        <v>129</v>
      </c>
    </row>
    <row r="53" ht="16.0" customHeight="true">
      <c r="A53" t="n" s="7">
        <v>3.9496617E7</v>
      </c>
      <c r="B53" t="s" s="8">
        <v>130</v>
      </c>
      <c r="C53" t="n" s="8">
        <f>IF(false,"120921439", "120921439")</f>
      </c>
      <c r="D53" t="s" s="8">
        <v>131</v>
      </c>
      <c r="E53" t="n" s="8">
        <v>1.0</v>
      </c>
      <c r="F53" t="n" s="8">
        <v>599.0</v>
      </c>
      <c r="G53" t="s" s="8">
        <v>53</v>
      </c>
      <c r="H53" t="s" s="8">
        <v>58</v>
      </c>
      <c r="I53" t="s" s="8">
        <v>132</v>
      </c>
    </row>
    <row r="54" ht="16.0" customHeight="true">
      <c r="A54" t="n" s="7">
        <v>4.2224775E7</v>
      </c>
      <c r="B54" t="s" s="8">
        <v>51</v>
      </c>
      <c r="C54" t="n" s="8">
        <f>IF(false,"120921995", "120921995")</f>
      </c>
      <c r="D54" t="s" s="8">
        <v>57</v>
      </c>
      <c r="E54" t="n" s="8">
        <v>2.0</v>
      </c>
      <c r="F54" t="n" s="8">
        <v>2438.0</v>
      </c>
      <c r="G54" t="s" s="8">
        <v>53</v>
      </c>
      <c r="H54" t="s" s="8">
        <v>58</v>
      </c>
      <c r="I54" t="s" s="8">
        <v>133</v>
      </c>
    </row>
    <row r="55" ht="16.0" customHeight="true">
      <c r="A55" t="n" s="7">
        <v>4.2262148E7</v>
      </c>
      <c r="B55" t="s" s="8">
        <v>56</v>
      </c>
      <c r="C55" t="n" s="8">
        <f>IF(false,"01-003884", "01-003884")</f>
      </c>
      <c r="D55" t="s" s="8">
        <v>69</v>
      </c>
      <c r="E55" t="n" s="8">
        <v>1.0</v>
      </c>
      <c r="F55" t="n" s="8">
        <v>939.0</v>
      </c>
      <c r="G55" t="s" s="8">
        <v>53</v>
      </c>
      <c r="H55" t="s" s="8">
        <v>58</v>
      </c>
      <c r="I55" t="s" s="8">
        <v>134</v>
      </c>
    </row>
    <row r="56" ht="16.0" customHeight="true">
      <c r="A56" t="n" s="7">
        <v>4.2337809E7</v>
      </c>
      <c r="B56" t="s" s="8">
        <v>56</v>
      </c>
      <c r="C56" t="n" s="8">
        <f>IF(false,"120921995", "120921995")</f>
      </c>
      <c r="D56" t="s" s="8">
        <v>57</v>
      </c>
      <c r="E56" t="n" s="8">
        <v>2.0</v>
      </c>
      <c r="F56" t="n" s="8">
        <v>1610.0</v>
      </c>
      <c r="G56" t="s" s="8">
        <v>53</v>
      </c>
      <c r="H56" t="s" s="8">
        <v>58</v>
      </c>
      <c r="I56" t="s" s="8">
        <v>135</v>
      </c>
    </row>
    <row r="57" ht="16.0" customHeight="true">
      <c r="A57" t="n" s="7">
        <v>4.2256197E7</v>
      </c>
      <c r="B57" t="s" s="8">
        <v>56</v>
      </c>
      <c r="C57" t="n" s="8">
        <f>IF(false,"005-1514", "005-1514")</f>
      </c>
      <c r="D57" t="s" s="8">
        <v>136</v>
      </c>
      <c r="E57" t="n" s="8">
        <v>1.0</v>
      </c>
      <c r="F57" t="n" s="8">
        <v>732.0</v>
      </c>
      <c r="G57" t="s" s="8">
        <v>53</v>
      </c>
      <c r="H57" t="s" s="8">
        <v>58</v>
      </c>
      <c r="I57" t="s" s="8">
        <v>137</v>
      </c>
    </row>
    <row r="58" ht="16.0" customHeight="true">
      <c r="A58" t="n" s="7">
        <v>4.1117965E7</v>
      </c>
      <c r="B58" t="s" s="8">
        <v>138</v>
      </c>
      <c r="C58" t="n" s="8">
        <f>IF(false,"120906023", "120906023")</f>
      </c>
      <c r="D58" t="s" s="8">
        <v>139</v>
      </c>
      <c r="E58" t="n" s="8">
        <v>2.0</v>
      </c>
      <c r="F58" t="n" s="8">
        <v>2178.0</v>
      </c>
      <c r="G58" t="s" s="8">
        <v>53</v>
      </c>
      <c r="H58" t="s" s="8">
        <v>58</v>
      </c>
      <c r="I58" t="s" s="8">
        <v>140</v>
      </c>
    </row>
    <row r="59" ht="16.0" customHeight="true">
      <c r="A59" t="n" s="7">
        <v>4.1480165E7</v>
      </c>
      <c r="B59" t="s" s="8">
        <v>141</v>
      </c>
      <c r="C59" t="n" s="8">
        <f>IF(false,"120922035", "120922035")</f>
      </c>
      <c r="D59" t="s" s="8">
        <v>142</v>
      </c>
      <c r="E59" t="n" s="8">
        <v>1.0</v>
      </c>
      <c r="F59" t="n" s="8">
        <v>989.0</v>
      </c>
      <c r="G59" t="s" s="8">
        <v>53</v>
      </c>
      <c r="H59" t="s" s="8">
        <v>58</v>
      </c>
      <c r="I59" t="s" s="8">
        <v>143</v>
      </c>
    </row>
    <row r="60" ht="16.0" customHeight="true">
      <c r="A60" t="n" s="7">
        <v>4.2105368E7</v>
      </c>
      <c r="B60" t="s" s="8">
        <v>91</v>
      </c>
      <c r="C60" t="n" s="8">
        <f>IF(false,"120922035", "120922035")</f>
      </c>
      <c r="D60" t="s" s="8">
        <v>142</v>
      </c>
      <c r="E60" t="n" s="8">
        <v>2.0</v>
      </c>
      <c r="F60" t="n" s="8">
        <v>1708.0</v>
      </c>
      <c r="G60" t="s" s="8">
        <v>53</v>
      </c>
      <c r="H60" t="s" s="8">
        <v>58</v>
      </c>
      <c r="I60" t="s" s="8">
        <v>144</v>
      </c>
    </row>
    <row r="61" ht="16.0" customHeight="true">
      <c r="A61" t="n" s="7">
        <v>4.2317881E7</v>
      </c>
      <c r="B61" t="s" s="8">
        <v>56</v>
      </c>
      <c r="C61" t="n" s="8">
        <f>IF(false,"002-101", "002-101")</f>
      </c>
      <c r="D61" t="s" s="8">
        <v>78</v>
      </c>
      <c r="E61" t="n" s="8">
        <v>1.0</v>
      </c>
      <c r="F61" t="n" s="8">
        <v>1389.0</v>
      </c>
      <c r="G61" t="s" s="8">
        <v>53</v>
      </c>
      <c r="H61" t="s" s="8">
        <v>58</v>
      </c>
      <c r="I61" t="s" s="8">
        <v>145</v>
      </c>
    </row>
    <row r="62" ht="16.0" customHeight="true">
      <c r="A62" t="n" s="7">
        <v>4.2191181E7</v>
      </c>
      <c r="B62" t="s" s="8">
        <v>51</v>
      </c>
      <c r="C62" t="n" s="8">
        <f>IF(false,"120922391", "120922391")</f>
      </c>
      <c r="D62" t="s" s="8">
        <v>146</v>
      </c>
      <c r="E62" t="n" s="8">
        <v>1.0</v>
      </c>
      <c r="F62" t="n" s="8">
        <v>90.0</v>
      </c>
      <c r="G62" t="s" s="8">
        <v>53</v>
      </c>
      <c r="H62" t="s" s="8">
        <v>58</v>
      </c>
      <c r="I62" t="s" s="8">
        <v>147</v>
      </c>
    </row>
    <row r="63" ht="16.0" customHeight="true">
      <c r="A63" t="n" s="7">
        <v>4.2176765E7</v>
      </c>
      <c r="B63" t="s" s="8">
        <v>51</v>
      </c>
      <c r="C63" t="n" s="8">
        <f>IF(false,"120921902", "120921902")</f>
      </c>
      <c r="D63" t="s" s="8">
        <v>148</v>
      </c>
      <c r="E63" t="n" s="8">
        <v>2.0</v>
      </c>
      <c r="F63" t="n" s="8">
        <v>1256.0</v>
      </c>
      <c r="G63" t="s" s="8">
        <v>53</v>
      </c>
      <c r="H63" t="s" s="8">
        <v>58</v>
      </c>
      <c r="I63" t="s" s="8">
        <v>149</v>
      </c>
    </row>
    <row r="64" ht="16.0" customHeight="true">
      <c r="A64" t="n" s="7">
        <v>4.2097214E7</v>
      </c>
      <c r="B64" t="s" s="8">
        <v>91</v>
      </c>
      <c r="C64" t="n" s="8">
        <f>IF(false,"005-1039", "005-1039")</f>
      </c>
      <c r="D64" t="s" s="8">
        <v>150</v>
      </c>
      <c r="E64" t="n" s="8">
        <v>1.0</v>
      </c>
      <c r="F64" t="n" s="8">
        <v>1493.0</v>
      </c>
      <c r="G64" t="s" s="8">
        <v>53</v>
      </c>
      <c r="H64" t="s" s="8">
        <v>58</v>
      </c>
      <c r="I64" t="s" s="8">
        <v>151</v>
      </c>
    </row>
    <row r="65" ht="16.0" customHeight="true">
      <c r="A65" t="n" s="7">
        <v>4.2191017E7</v>
      </c>
      <c r="B65" t="s" s="8">
        <v>51</v>
      </c>
      <c r="C65" t="n" s="8">
        <f>IF(false,"005-1512", "005-1512")</f>
      </c>
      <c r="D65" t="s" s="8">
        <v>60</v>
      </c>
      <c r="E65" t="n" s="8">
        <v>1.0</v>
      </c>
      <c r="F65" t="n" s="8">
        <v>910.0</v>
      </c>
      <c r="G65" t="s" s="8">
        <v>53</v>
      </c>
      <c r="H65" t="s" s="8">
        <v>58</v>
      </c>
      <c r="I65" t="s" s="8">
        <v>152</v>
      </c>
    </row>
    <row r="66" ht="16.0" customHeight="true">
      <c r="A66" t="n" s="7">
        <v>4.2108385E7</v>
      </c>
      <c r="B66" t="s" s="8">
        <v>51</v>
      </c>
      <c r="C66" t="n" s="8">
        <f>IF(false,"005-1514", "005-1514")</f>
      </c>
      <c r="D66" t="s" s="8">
        <v>136</v>
      </c>
      <c r="E66" t="n" s="8">
        <v>1.0</v>
      </c>
      <c r="F66" t="n" s="8">
        <v>939.0</v>
      </c>
      <c r="G66" t="s" s="8">
        <v>53</v>
      </c>
      <c r="H66" t="s" s="8">
        <v>58</v>
      </c>
      <c r="I66" t="s" s="8">
        <v>153</v>
      </c>
    </row>
    <row r="67" ht="16.0" customHeight="true">
      <c r="A67" t="n" s="7">
        <v>4.2330579E7</v>
      </c>
      <c r="B67" t="s" s="8">
        <v>56</v>
      </c>
      <c r="C67" t="n" s="8">
        <f>IF(false,"005-1516", "005-1516")</f>
      </c>
      <c r="D67" t="s" s="8">
        <v>90</v>
      </c>
      <c r="E67" t="n" s="8">
        <v>1.0</v>
      </c>
      <c r="F67" t="n" s="8">
        <v>762.0</v>
      </c>
      <c r="G67" t="s" s="8">
        <v>53</v>
      </c>
      <c r="H67" t="s" s="8">
        <v>58</v>
      </c>
      <c r="I67" t="s" s="8">
        <v>154</v>
      </c>
    </row>
    <row r="68" ht="16.0" customHeight="true">
      <c r="A68" t="n" s="7">
        <v>4.2073575E7</v>
      </c>
      <c r="B68" t="s" s="8">
        <v>91</v>
      </c>
      <c r="C68" t="n" s="8">
        <f>IF(false,"005-1515", "005-1515")</f>
      </c>
      <c r="D68" t="s" s="8">
        <v>88</v>
      </c>
      <c r="E68" t="n" s="8">
        <v>3.0</v>
      </c>
      <c r="F68" t="n" s="8">
        <v>2627.0</v>
      </c>
      <c r="G68" t="s" s="8">
        <v>53</v>
      </c>
      <c r="H68" t="s" s="8">
        <v>58</v>
      </c>
      <c r="I68" t="s" s="8">
        <v>155</v>
      </c>
    </row>
    <row r="69" ht="16.0" customHeight="true">
      <c r="A69" t="n" s="7">
        <v>4.2350928E7</v>
      </c>
      <c r="B69" t="s" s="8">
        <v>54</v>
      </c>
      <c r="C69" t="n" s="8">
        <f>IF(false,"005-1515", "005-1515")</f>
      </c>
      <c r="D69" t="s" s="8">
        <v>88</v>
      </c>
      <c r="E69" t="n" s="8">
        <v>2.0</v>
      </c>
      <c r="F69" t="n" s="8">
        <v>700.0</v>
      </c>
      <c r="G69" t="s" s="8">
        <v>53</v>
      </c>
      <c r="H69" t="s" s="8">
        <v>58</v>
      </c>
      <c r="I69" t="s" s="8">
        <v>156</v>
      </c>
    </row>
    <row r="70" ht="16.0" customHeight="true">
      <c r="A70" t="n" s="7">
        <v>4.2279019E7</v>
      </c>
      <c r="B70" t="s" s="8">
        <v>56</v>
      </c>
      <c r="C70" t="n" s="8">
        <f>IF(false,"120921937", "120921937")</f>
      </c>
      <c r="D70" t="s" s="8">
        <v>157</v>
      </c>
      <c r="E70" t="n" s="8">
        <v>1.0</v>
      </c>
      <c r="F70" t="n" s="8">
        <v>981.0</v>
      </c>
      <c r="G70" t="s" s="8">
        <v>53</v>
      </c>
      <c r="H70" t="s" s="8">
        <v>58</v>
      </c>
      <c r="I70" t="s" s="8">
        <v>158</v>
      </c>
    </row>
    <row r="71" ht="16.0" customHeight="true">
      <c r="A71" t="n" s="7">
        <v>4.2344224E7</v>
      </c>
      <c r="B71" t="s" s="8">
        <v>54</v>
      </c>
      <c r="C71" t="n" s="8">
        <f>IF(false,"005-1516", "005-1516")</f>
      </c>
      <c r="D71" t="s" s="8">
        <v>90</v>
      </c>
      <c r="E71" t="n" s="8">
        <v>1.0</v>
      </c>
      <c r="F71" t="n" s="8">
        <v>953.0</v>
      </c>
      <c r="G71" t="s" s="8">
        <v>53</v>
      </c>
      <c r="H71" t="s" s="8">
        <v>58</v>
      </c>
      <c r="I71" t="s" s="8">
        <v>159</v>
      </c>
    </row>
    <row r="72" ht="16.0" customHeight="true">
      <c r="A72" t="n" s="7">
        <v>4.2354269E7</v>
      </c>
      <c r="B72" t="s" s="8">
        <v>54</v>
      </c>
      <c r="C72" t="n" s="8">
        <f>IF(false,"120921902", "120921902")</f>
      </c>
      <c r="D72" t="s" s="8">
        <v>148</v>
      </c>
      <c r="E72" t="n" s="8">
        <v>1.0</v>
      </c>
      <c r="F72" t="n" s="8">
        <v>628.0</v>
      </c>
      <c r="G72" t="s" s="8">
        <v>53</v>
      </c>
      <c r="H72" t="s" s="8">
        <v>58</v>
      </c>
      <c r="I72" t="s" s="8">
        <v>160</v>
      </c>
    </row>
    <row r="73" ht="16.0" customHeight="true">
      <c r="A73" t="n" s="7">
        <v>4.2311711E7</v>
      </c>
      <c r="B73" t="s" s="8">
        <v>56</v>
      </c>
      <c r="C73" t="n" s="8">
        <f>IF(false,"120921506", "120921506")</f>
      </c>
      <c r="D73" t="s" s="8">
        <v>161</v>
      </c>
      <c r="E73" t="n" s="8">
        <v>2.0</v>
      </c>
      <c r="F73" t="n" s="8">
        <v>1500.0</v>
      </c>
      <c r="G73" t="s" s="8">
        <v>53</v>
      </c>
      <c r="H73" t="s" s="8">
        <v>58</v>
      </c>
      <c r="I73" t="s" s="8">
        <v>162</v>
      </c>
    </row>
    <row r="74" ht="16.0" customHeight="true">
      <c r="A74" t="n" s="7">
        <v>4.2356213E7</v>
      </c>
      <c r="B74" t="s" s="8">
        <v>54</v>
      </c>
      <c r="C74" t="n" s="8">
        <f>IF(false,"005-1516", "005-1516")</f>
      </c>
      <c r="D74" t="s" s="8">
        <v>90</v>
      </c>
      <c r="E74" t="n" s="8">
        <v>1.0</v>
      </c>
      <c r="F74" t="n" s="8">
        <v>619.0</v>
      </c>
      <c r="G74" t="s" s="8">
        <v>53</v>
      </c>
      <c r="H74" t="s" s="8">
        <v>58</v>
      </c>
      <c r="I74" t="s" s="8">
        <v>163</v>
      </c>
    </row>
    <row r="75" ht="16.0" customHeight="true">
      <c r="A75" t="n" s="7">
        <v>4.2248763E7</v>
      </c>
      <c r="B75" t="s" s="8">
        <v>56</v>
      </c>
      <c r="C75" t="n" s="8">
        <f>IF(false,"120921899", "120921899")</f>
      </c>
      <c r="D75" t="s" s="8">
        <v>164</v>
      </c>
      <c r="E75" t="n" s="8">
        <v>1.0</v>
      </c>
      <c r="F75" t="n" s="8">
        <v>988.0</v>
      </c>
      <c r="G75" t="s" s="8">
        <v>53</v>
      </c>
      <c r="H75" t="s" s="8">
        <v>58</v>
      </c>
      <c r="I75" t="s" s="8">
        <v>165</v>
      </c>
    </row>
    <row r="76" ht="16.0" customHeight="true">
      <c r="A76" t="n" s="7">
        <v>4.224501E7</v>
      </c>
      <c r="B76" t="s" s="8">
        <v>56</v>
      </c>
      <c r="C76" t="n" s="8">
        <f>IF(false,"120922353", "120922353")</f>
      </c>
      <c r="D76" t="s" s="8">
        <v>64</v>
      </c>
      <c r="E76" t="n" s="8">
        <v>1.0</v>
      </c>
      <c r="F76" t="n" s="8">
        <v>839.0</v>
      </c>
      <c r="G76" t="s" s="8">
        <v>53</v>
      </c>
      <c r="H76" t="s" s="8">
        <v>58</v>
      </c>
      <c r="I76" t="s" s="8">
        <v>166</v>
      </c>
    </row>
    <row r="77" ht="16.0" customHeight="true">
      <c r="A77" t="n" s="7">
        <v>4.2221207E7</v>
      </c>
      <c r="B77" t="s" s="8">
        <v>51</v>
      </c>
      <c r="C77" t="n" s="8">
        <f>IF(false,"005-1039", "005-1039")</f>
      </c>
      <c r="D77" t="s" s="8">
        <v>150</v>
      </c>
      <c r="E77" t="n" s="8">
        <v>1.0</v>
      </c>
      <c r="F77" t="n" s="8">
        <v>1.0</v>
      </c>
      <c r="G77" t="s" s="8">
        <v>53</v>
      </c>
      <c r="H77" t="s" s="8">
        <v>58</v>
      </c>
      <c r="I77" t="s" s="8">
        <v>167</v>
      </c>
    </row>
    <row r="78" ht="16.0" customHeight="true">
      <c r="A78" t="n" s="7">
        <v>4.2326581E7</v>
      </c>
      <c r="B78" t="s" s="8">
        <v>56</v>
      </c>
      <c r="C78" t="n" s="8">
        <f>IF(false,"120906023", "120906023")</f>
      </c>
      <c r="D78" t="s" s="8">
        <v>139</v>
      </c>
      <c r="E78" t="n" s="8">
        <v>1.0</v>
      </c>
      <c r="F78" t="n" s="8">
        <v>937.0</v>
      </c>
      <c r="G78" t="s" s="8">
        <v>53</v>
      </c>
      <c r="H78" t="s" s="8">
        <v>58</v>
      </c>
      <c r="I78" t="s" s="8">
        <v>168</v>
      </c>
    </row>
    <row r="79" ht="16.0" customHeight="true">
      <c r="A79" t="n" s="7">
        <v>4.2157206E7</v>
      </c>
      <c r="B79" t="s" s="8">
        <v>51</v>
      </c>
      <c r="C79" t="n" s="8">
        <f>IF(false,"005-1039", "005-1039")</f>
      </c>
      <c r="D79" t="s" s="8">
        <v>150</v>
      </c>
      <c r="E79" t="n" s="8">
        <v>1.0</v>
      </c>
      <c r="F79" t="n" s="8">
        <v>1389.0</v>
      </c>
      <c r="G79" t="s" s="8">
        <v>53</v>
      </c>
      <c r="H79" t="s" s="8">
        <v>58</v>
      </c>
      <c r="I79" t="s" s="8">
        <v>169</v>
      </c>
    </row>
    <row r="80" ht="16.0" customHeight="true">
      <c r="A80" t="n" s="7">
        <v>4.2157206E7</v>
      </c>
      <c r="B80" t="s" s="8">
        <v>51</v>
      </c>
      <c r="C80" t="n" s="8">
        <f>IF(false,"120906023", "120906023")</f>
      </c>
      <c r="D80" t="s" s="8">
        <v>139</v>
      </c>
      <c r="E80" t="n" s="8">
        <v>1.0</v>
      </c>
      <c r="F80" t="n" s="8">
        <v>1014.0</v>
      </c>
      <c r="G80" t="s" s="8">
        <v>53</v>
      </c>
      <c r="H80" t="s" s="8">
        <v>58</v>
      </c>
      <c r="I80" t="s" s="8">
        <v>169</v>
      </c>
    </row>
    <row r="81" ht="16.0" customHeight="true">
      <c r="A81" t="n" s="7">
        <v>4.2118879E7</v>
      </c>
      <c r="B81" t="s" s="8">
        <v>51</v>
      </c>
      <c r="C81" t="n" s="8">
        <f>IF(false,"005-1516", "005-1516")</f>
      </c>
      <c r="D81" t="s" s="8">
        <v>90</v>
      </c>
      <c r="E81" t="n" s="8">
        <v>1.0</v>
      </c>
      <c r="F81" t="n" s="8">
        <v>939.0</v>
      </c>
      <c r="G81" t="s" s="8">
        <v>53</v>
      </c>
      <c r="H81" t="s" s="8">
        <v>58</v>
      </c>
      <c r="I81" t="s" s="8">
        <v>170</v>
      </c>
    </row>
    <row r="82" ht="16.0" customHeight="true">
      <c r="A82" t="n" s="7">
        <v>4.2204675E7</v>
      </c>
      <c r="B82" t="s" s="8">
        <v>51</v>
      </c>
      <c r="C82" t="n" s="8">
        <f>IF(false,"01-003884", "01-003884")</f>
      </c>
      <c r="D82" t="s" s="8">
        <v>69</v>
      </c>
      <c r="E82" t="n" s="8">
        <v>2.0</v>
      </c>
      <c r="F82" t="n" s="8">
        <v>1670.0</v>
      </c>
      <c r="G82" t="s" s="8">
        <v>53</v>
      </c>
      <c r="H82" t="s" s="8">
        <v>58</v>
      </c>
      <c r="I82" t="s" s="8">
        <v>171</v>
      </c>
    </row>
    <row r="83" ht="16.0" customHeight="true">
      <c r="A83" t="n" s="7">
        <v>3.9468399E7</v>
      </c>
      <c r="B83" t="s" s="8">
        <v>130</v>
      </c>
      <c r="C83" t="n" s="8">
        <f>IF(false,"120922092", "120922092")</f>
      </c>
      <c r="D83" t="s" s="8">
        <v>172</v>
      </c>
      <c r="E83" t="n" s="8">
        <v>2.0</v>
      </c>
      <c r="F83" t="n" s="8">
        <v>608.0</v>
      </c>
      <c r="G83" t="s" s="8">
        <v>53</v>
      </c>
      <c r="H83" t="s" s="8">
        <v>58</v>
      </c>
      <c r="I83" t="s" s="8">
        <v>173</v>
      </c>
    </row>
    <row r="84" ht="16.0" customHeight="true">
      <c r="A84" t="n" s="7">
        <v>3.9468399E7</v>
      </c>
      <c r="B84" t="s" s="8">
        <v>130</v>
      </c>
      <c r="C84" t="n" s="8">
        <f>IF(false,"120922587", "120922587")</f>
      </c>
      <c r="D84" t="s" s="8">
        <v>174</v>
      </c>
      <c r="E84" t="n" s="8">
        <v>1.0</v>
      </c>
      <c r="F84" t="n" s="8">
        <v>547.0</v>
      </c>
      <c r="G84" t="s" s="8">
        <v>53</v>
      </c>
      <c r="H84" t="s" s="8">
        <v>58</v>
      </c>
      <c r="I84" t="s" s="8">
        <v>173</v>
      </c>
    </row>
    <row r="85" ht="16.0" customHeight="true">
      <c r="A85" t="n" s="7">
        <v>4.2095787E7</v>
      </c>
      <c r="B85" t="s" s="8">
        <v>91</v>
      </c>
      <c r="C85" t="n" s="8">
        <f>IF(false,"120921995", "120921995")</f>
      </c>
      <c r="D85" t="s" s="8">
        <v>57</v>
      </c>
      <c r="E85" t="n" s="8">
        <v>1.0</v>
      </c>
      <c r="F85" t="n" s="8">
        <v>1121.0</v>
      </c>
      <c r="G85" t="s" s="8">
        <v>53</v>
      </c>
      <c r="H85" t="s" s="8">
        <v>58</v>
      </c>
      <c r="I85" t="s" s="8">
        <v>175</v>
      </c>
    </row>
    <row r="86" ht="16.0" customHeight="true">
      <c r="A86" t="n" s="7">
        <v>4.2168281E7</v>
      </c>
      <c r="B86" t="s" s="8">
        <v>51</v>
      </c>
      <c r="C86" t="n" s="8">
        <f>IF(false,"002-106", "002-106")</f>
      </c>
      <c r="D86" t="s" s="8">
        <v>176</v>
      </c>
      <c r="E86" t="n" s="8">
        <v>1.0</v>
      </c>
      <c r="F86" t="n" s="8">
        <v>1399.0</v>
      </c>
      <c r="G86" t="s" s="8">
        <v>53</v>
      </c>
      <c r="H86" t="s" s="8">
        <v>58</v>
      </c>
      <c r="I86" t="s" s="8">
        <v>177</v>
      </c>
    </row>
    <row r="87" ht="16.0" customHeight="true">
      <c r="A87" t="n" s="7">
        <v>4.2168281E7</v>
      </c>
      <c r="B87" t="s" s="8">
        <v>51</v>
      </c>
      <c r="C87" t="n" s="8">
        <f>IF(false,"002-101", "002-101")</f>
      </c>
      <c r="D87" t="s" s="8">
        <v>78</v>
      </c>
      <c r="E87" t="n" s="8">
        <v>1.0</v>
      </c>
      <c r="F87" t="n" s="8">
        <v>1208.0</v>
      </c>
      <c r="G87" t="s" s="8">
        <v>53</v>
      </c>
      <c r="H87" t="s" s="8">
        <v>58</v>
      </c>
      <c r="I87" t="s" s="8">
        <v>177</v>
      </c>
    </row>
    <row r="88" ht="16.0" customHeight="true">
      <c r="A88" t="n" s="7">
        <v>4.235481E7</v>
      </c>
      <c r="B88" t="s" s="8">
        <v>54</v>
      </c>
      <c r="C88" t="n" s="8">
        <f>IF(false,"120921939", "120921939")</f>
      </c>
      <c r="D88" t="s" s="8">
        <v>178</v>
      </c>
      <c r="E88" t="n" s="8">
        <v>3.0</v>
      </c>
      <c r="F88" t="n" s="8">
        <v>1766.0</v>
      </c>
      <c r="G88" t="s" s="8">
        <v>53</v>
      </c>
      <c r="H88" t="s" s="8">
        <v>58</v>
      </c>
      <c r="I88" t="s" s="8">
        <v>179</v>
      </c>
    </row>
    <row r="89" ht="16.0" customHeight="true">
      <c r="A89" t="n" s="7">
        <v>4.235481E7</v>
      </c>
      <c r="B89" t="s" s="8">
        <v>54</v>
      </c>
      <c r="C89" t="n" s="8">
        <f>IF(false,"120921957", "120921957")</f>
      </c>
      <c r="D89" t="s" s="8">
        <v>180</v>
      </c>
      <c r="E89" t="n" s="8">
        <v>2.0</v>
      </c>
      <c r="F89" t="n" s="8">
        <v>1162.0</v>
      </c>
      <c r="G89" t="s" s="8">
        <v>53</v>
      </c>
      <c r="H89" t="s" s="8">
        <v>58</v>
      </c>
      <c r="I89" t="s" s="8">
        <v>179</v>
      </c>
    </row>
    <row r="90" ht="16.0" customHeight="true">
      <c r="A90" t="n" s="7">
        <v>4.2326931E7</v>
      </c>
      <c r="B90" t="s" s="8">
        <v>56</v>
      </c>
      <c r="C90" t="n" s="8">
        <f>IF(false,"01-003884", "01-003884")</f>
      </c>
      <c r="D90" t="s" s="8">
        <v>69</v>
      </c>
      <c r="E90" t="n" s="8">
        <v>1.0</v>
      </c>
      <c r="F90" t="n" s="8">
        <v>394.0</v>
      </c>
      <c r="G90" t="s" s="8">
        <v>53</v>
      </c>
      <c r="H90" t="s" s="8">
        <v>58</v>
      </c>
      <c r="I90" t="s" s="8">
        <v>181</v>
      </c>
    </row>
    <row r="91" ht="16.0" customHeight="true">
      <c r="A91" t="n" s="7">
        <v>4.2335296E7</v>
      </c>
      <c r="B91" t="s" s="8">
        <v>56</v>
      </c>
      <c r="C91" t="n" s="8">
        <f>IF(false,"120922351", "120922351")</f>
      </c>
      <c r="D91" t="s" s="8">
        <v>62</v>
      </c>
      <c r="E91" t="n" s="8">
        <v>4.0</v>
      </c>
      <c r="F91" t="n" s="8">
        <v>2624.0</v>
      </c>
      <c r="G91" t="s" s="8">
        <v>53</v>
      </c>
      <c r="H91" t="s" s="8">
        <v>58</v>
      </c>
      <c r="I91" t="s" s="8">
        <v>182</v>
      </c>
    </row>
    <row r="92" ht="16.0" customHeight="true">
      <c r="A92" t="n" s="7">
        <v>4.2329589E7</v>
      </c>
      <c r="B92" t="s" s="8">
        <v>56</v>
      </c>
      <c r="C92" t="n" s="8">
        <f>IF(false,"005-1515", "005-1515")</f>
      </c>
      <c r="D92" t="s" s="8">
        <v>88</v>
      </c>
      <c r="E92" t="n" s="8">
        <v>1.0</v>
      </c>
      <c r="F92" t="n" s="8">
        <v>687.0</v>
      </c>
      <c r="G92" t="s" s="8">
        <v>53</v>
      </c>
      <c r="H92" t="s" s="8">
        <v>58</v>
      </c>
      <c r="I92" t="s" s="8">
        <v>183</v>
      </c>
    </row>
    <row r="93" ht="16.0" customHeight="true">
      <c r="A93" t="n" s="7">
        <v>4.2276775E7</v>
      </c>
      <c r="B93" t="s" s="8">
        <v>56</v>
      </c>
      <c r="C93" t="n" s="8">
        <f>IF(false,"005-1512", "005-1512")</f>
      </c>
      <c r="D93" t="s" s="8">
        <v>60</v>
      </c>
      <c r="E93" t="n" s="8">
        <v>1.0</v>
      </c>
      <c r="F93" t="n" s="8">
        <v>1.0</v>
      </c>
      <c r="G93" t="s" s="8">
        <v>53</v>
      </c>
      <c r="H93" t="s" s="8">
        <v>58</v>
      </c>
      <c r="I93" t="s" s="8">
        <v>184</v>
      </c>
    </row>
    <row r="94" ht="16.0" customHeight="true">
      <c r="A94" t="n" s="7">
        <v>4.2267832E7</v>
      </c>
      <c r="B94" t="s" s="8">
        <v>56</v>
      </c>
      <c r="C94" t="n" s="8">
        <f>IF(false,"120921545", "120921545")</f>
      </c>
      <c r="D94" t="s" s="8">
        <v>71</v>
      </c>
      <c r="E94" t="n" s="8">
        <v>4.0</v>
      </c>
      <c r="F94" t="n" s="8">
        <v>2647.0</v>
      </c>
      <c r="G94" t="s" s="8">
        <v>53</v>
      </c>
      <c r="H94" t="s" s="8">
        <v>58</v>
      </c>
      <c r="I94" t="s" s="8">
        <v>185</v>
      </c>
    </row>
    <row r="95" ht="16.0" customHeight="true">
      <c r="A95" t="n" s="7">
        <v>4.2256451E7</v>
      </c>
      <c r="B95" t="s" s="8">
        <v>56</v>
      </c>
      <c r="C95" t="n" s="8">
        <f>IF(false,"120921853", "120921853")</f>
      </c>
      <c r="D95" t="s" s="8">
        <v>116</v>
      </c>
      <c r="E95" t="n" s="8">
        <v>1.0</v>
      </c>
      <c r="F95" t="n" s="8">
        <v>711.0</v>
      </c>
      <c r="G95" t="s" s="8">
        <v>53</v>
      </c>
      <c r="H95" t="s" s="8">
        <v>58</v>
      </c>
      <c r="I95" t="s" s="8">
        <v>186</v>
      </c>
    </row>
    <row r="96" ht="16.0" customHeight="true">
      <c r="A96" t="n" s="7">
        <v>4.2071647E7</v>
      </c>
      <c r="B96" t="s" s="8">
        <v>91</v>
      </c>
      <c r="C96" t="n" s="8">
        <f>IF(false,"000-631", "000-631")</f>
      </c>
      <c r="D96" t="s" s="8">
        <v>187</v>
      </c>
      <c r="E96" t="n" s="8">
        <v>10.0</v>
      </c>
      <c r="F96" t="n" s="8">
        <v>4740.0</v>
      </c>
      <c r="G96" t="s" s="8">
        <v>53</v>
      </c>
      <c r="H96" t="s" s="8">
        <v>58</v>
      </c>
      <c r="I96" t="s" s="8">
        <v>188</v>
      </c>
    </row>
    <row r="97" ht="16.0" customHeight="true">
      <c r="A97" t="n" s="7">
        <v>4.233573E7</v>
      </c>
      <c r="B97" t="s" s="8">
        <v>56</v>
      </c>
      <c r="C97" t="n" s="8">
        <f>IF(false,"120922035", "120922035")</f>
      </c>
      <c r="D97" t="s" s="8">
        <v>142</v>
      </c>
      <c r="E97" t="n" s="8">
        <v>1.0</v>
      </c>
      <c r="F97" t="n" s="8">
        <v>791.0</v>
      </c>
      <c r="G97" t="s" s="8">
        <v>53</v>
      </c>
      <c r="H97" t="s" s="8">
        <v>58</v>
      </c>
      <c r="I97" t="s" s="8">
        <v>189</v>
      </c>
    </row>
    <row r="98" ht="16.0" customHeight="true">
      <c r="A98" t="n" s="7">
        <v>4.2335756E7</v>
      </c>
      <c r="B98" t="s" s="8">
        <v>56</v>
      </c>
      <c r="C98" t="n" s="8">
        <f>IF(false,"008-576", "008-576")</f>
      </c>
      <c r="D98" t="s" s="8">
        <v>190</v>
      </c>
      <c r="E98" t="n" s="8">
        <v>1.0</v>
      </c>
      <c r="F98" t="n" s="8">
        <v>507.0</v>
      </c>
      <c r="G98" t="s" s="8">
        <v>53</v>
      </c>
      <c r="H98" t="s" s="8">
        <v>58</v>
      </c>
      <c r="I98" t="s" s="8">
        <v>191</v>
      </c>
    </row>
    <row r="99" ht="16.0" customHeight="true">
      <c r="A99" t="n" s="7">
        <v>4.1271174E7</v>
      </c>
      <c r="B99" t="s" s="8">
        <v>192</v>
      </c>
      <c r="C99" t="n" s="8">
        <f>IF(false,"005-1039", "005-1039")</f>
      </c>
      <c r="D99" t="s" s="8">
        <v>150</v>
      </c>
      <c r="E99" t="n" s="8">
        <v>1.0</v>
      </c>
      <c r="F99" t="n" s="8">
        <v>1403.0</v>
      </c>
      <c r="G99" t="s" s="8">
        <v>53</v>
      </c>
      <c r="H99" t="s" s="8">
        <v>58</v>
      </c>
      <c r="I99" t="s" s="8">
        <v>193</v>
      </c>
    </row>
    <row r="100" ht="16.0" customHeight="true">
      <c r="A100" t="n" s="7">
        <v>4.2353972E7</v>
      </c>
      <c r="B100" t="s" s="8">
        <v>54</v>
      </c>
      <c r="C100" t="n" s="8">
        <f>IF(false,"120921901", "120921901")</f>
      </c>
      <c r="D100" t="s" s="8">
        <v>194</v>
      </c>
      <c r="E100" t="n" s="8">
        <v>1.0</v>
      </c>
      <c r="F100" t="n" s="8">
        <v>1050.0</v>
      </c>
      <c r="G100" t="s" s="8">
        <v>53</v>
      </c>
      <c r="H100" t="s" s="8">
        <v>58</v>
      </c>
      <c r="I100" t="s" s="8">
        <v>195</v>
      </c>
    </row>
    <row r="101" ht="16.0" customHeight="true">
      <c r="A101" t="n" s="7">
        <v>4.2360958E7</v>
      </c>
      <c r="B101" t="s" s="8">
        <v>54</v>
      </c>
      <c r="C101" t="n" s="8">
        <f>IF(false,"120922353", "120922353")</f>
      </c>
      <c r="D101" t="s" s="8">
        <v>64</v>
      </c>
      <c r="E101" t="n" s="8">
        <v>2.0</v>
      </c>
      <c r="F101" t="n" s="8">
        <v>1013.0</v>
      </c>
      <c r="G101" t="s" s="8">
        <v>53</v>
      </c>
      <c r="H101" t="s" s="8">
        <v>58</v>
      </c>
      <c r="I101" t="s" s="8">
        <v>196</v>
      </c>
    </row>
    <row r="102" ht="16.0" customHeight="true">
      <c r="A102" t="n" s="7">
        <v>4.2335516E7</v>
      </c>
      <c r="B102" t="s" s="8">
        <v>56</v>
      </c>
      <c r="C102" t="n" s="8">
        <f>IF(false,"005-1516", "005-1516")</f>
      </c>
      <c r="D102" t="s" s="8">
        <v>90</v>
      </c>
      <c r="E102" t="n" s="8">
        <v>1.0</v>
      </c>
      <c r="F102" t="n" s="8">
        <v>905.0</v>
      </c>
      <c r="G102" t="s" s="8">
        <v>53</v>
      </c>
      <c r="H102" t="s" s="8">
        <v>58</v>
      </c>
      <c r="I102" t="s" s="8">
        <v>197</v>
      </c>
    </row>
    <row r="103" ht="16.0" customHeight="true">
      <c r="A103" t="n" s="7">
        <v>4.2397528E7</v>
      </c>
      <c r="B103" t="s" s="8">
        <v>54</v>
      </c>
      <c r="C103" t="n" s="8">
        <f>IF(false,"120921409", "120921409")</f>
      </c>
      <c r="D103" t="s" s="8">
        <v>198</v>
      </c>
      <c r="E103" t="n" s="8">
        <v>1.0</v>
      </c>
      <c r="F103" t="n" s="8">
        <v>210.0</v>
      </c>
      <c r="G103" t="s" s="8">
        <v>53</v>
      </c>
      <c r="H103" t="s" s="8">
        <v>58</v>
      </c>
      <c r="I103" t="s" s="8">
        <v>199</v>
      </c>
    </row>
    <row r="104" ht="16.0" customHeight="true">
      <c r="A104" t="n" s="7">
        <v>4.2356976E7</v>
      </c>
      <c r="B104" t="s" s="8">
        <v>54</v>
      </c>
      <c r="C104" t="n" s="8">
        <f>IF(false,"120921898", "120921898")</f>
      </c>
      <c r="D104" t="s" s="8">
        <v>100</v>
      </c>
      <c r="E104" t="n" s="8">
        <v>1.0</v>
      </c>
      <c r="F104" t="n" s="8">
        <v>990.0</v>
      </c>
      <c r="G104" t="s" s="8">
        <v>53</v>
      </c>
      <c r="H104" t="s" s="8">
        <v>58</v>
      </c>
      <c r="I104" t="s" s="8">
        <v>200</v>
      </c>
    </row>
    <row r="105" ht="16.0" customHeight="true">
      <c r="A105" t="n" s="7">
        <v>4.2327196E7</v>
      </c>
      <c r="B105" t="s" s="8">
        <v>56</v>
      </c>
      <c r="C105" t="n" s="8">
        <f>IF(false,"120922035", "120922035")</f>
      </c>
      <c r="D105" t="s" s="8">
        <v>142</v>
      </c>
      <c r="E105" t="n" s="8">
        <v>1.0</v>
      </c>
      <c r="F105" t="n" s="8">
        <v>262.0</v>
      </c>
      <c r="G105" t="s" s="8">
        <v>53</v>
      </c>
      <c r="H105" t="s" s="8">
        <v>58</v>
      </c>
      <c r="I105" t="s" s="8">
        <v>201</v>
      </c>
    </row>
    <row r="106" ht="16.0" customHeight="true">
      <c r="A106" t="n" s="7">
        <v>4.2263521E7</v>
      </c>
      <c r="B106" t="s" s="8">
        <v>56</v>
      </c>
      <c r="C106" t="n" s="8">
        <f>IF(false,"005-1512", "005-1512")</f>
      </c>
      <c r="D106" t="s" s="8">
        <v>60</v>
      </c>
      <c r="E106" t="n" s="8">
        <v>1.0</v>
      </c>
      <c r="F106" t="n" s="8">
        <v>250.0</v>
      </c>
      <c r="G106" t="s" s="8">
        <v>53</v>
      </c>
      <c r="H106" t="s" s="8">
        <v>58</v>
      </c>
      <c r="I106" t="s" s="8">
        <v>202</v>
      </c>
    </row>
    <row r="107" ht="16.0" customHeight="true">
      <c r="A107" t="n" s="7">
        <v>4.2244965E7</v>
      </c>
      <c r="B107" t="s" s="8">
        <v>56</v>
      </c>
      <c r="C107" t="n" s="8">
        <f>IF(false,"01-003884", "01-003884")</f>
      </c>
      <c r="D107" t="s" s="8">
        <v>69</v>
      </c>
      <c r="E107" t="n" s="8">
        <v>3.0</v>
      </c>
      <c r="F107" t="n" s="8">
        <v>2196.0</v>
      </c>
      <c r="G107" t="s" s="8">
        <v>53</v>
      </c>
      <c r="H107" t="s" s="8">
        <v>58</v>
      </c>
      <c r="I107" t="s" s="8">
        <v>203</v>
      </c>
    </row>
    <row r="108" ht="16.0" customHeight="true">
      <c r="A108" t="n" s="7">
        <v>4.2123625E7</v>
      </c>
      <c r="B108" t="s" s="8">
        <v>51</v>
      </c>
      <c r="C108" t="n" s="8">
        <f>IF(false,"005-1516", "005-1516")</f>
      </c>
      <c r="D108" t="s" s="8">
        <v>90</v>
      </c>
      <c r="E108" t="n" s="8">
        <v>1.0</v>
      </c>
      <c r="F108" t="n" s="8">
        <v>924.0</v>
      </c>
      <c r="G108" t="s" s="8">
        <v>53</v>
      </c>
      <c r="H108" t="s" s="8">
        <v>58</v>
      </c>
      <c r="I108" t="s" s="8">
        <v>204</v>
      </c>
    </row>
    <row r="109" ht="16.0" customHeight="true">
      <c r="A109" t="n" s="7">
        <v>4.2111056E7</v>
      </c>
      <c r="B109" t="s" s="8">
        <v>51</v>
      </c>
      <c r="C109" t="n" s="8">
        <f>IF(false,"005-1515", "005-1515")</f>
      </c>
      <c r="D109" t="s" s="8">
        <v>88</v>
      </c>
      <c r="E109" t="n" s="8">
        <v>1.0</v>
      </c>
      <c r="F109" t="n" s="8">
        <v>732.0</v>
      </c>
      <c r="G109" t="s" s="8">
        <v>53</v>
      </c>
      <c r="H109" t="s" s="8">
        <v>58</v>
      </c>
      <c r="I109" t="s" s="8">
        <v>205</v>
      </c>
    </row>
    <row r="110" ht="16.0" customHeight="true">
      <c r="A110" t="n" s="7">
        <v>4.2112532E7</v>
      </c>
      <c r="B110" t="s" s="8">
        <v>51</v>
      </c>
      <c r="C110" t="n" s="8">
        <f>IF(false,"120921942", "120921942")</f>
      </c>
      <c r="D110" t="s" s="8">
        <v>206</v>
      </c>
      <c r="E110" t="n" s="8">
        <v>1.0</v>
      </c>
      <c r="F110" t="n" s="8">
        <v>1686.0</v>
      </c>
      <c r="G110" t="s" s="8">
        <v>53</v>
      </c>
      <c r="H110" t="s" s="8">
        <v>58</v>
      </c>
      <c r="I110" t="s" s="8">
        <v>207</v>
      </c>
    </row>
    <row r="111" ht="16.0" customHeight="true">
      <c r="A111" t="n" s="7">
        <v>4.2460987E7</v>
      </c>
      <c r="B111" t="s" s="8">
        <v>54</v>
      </c>
      <c r="C111" t="n" s="8">
        <f>IF(false,"120921942", "120921942")</f>
      </c>
      <c r="D111" t="s" s="8">
        <v>206</v>
      </c>
      <c r="E111" t="n" s="8">
        <v>1.0</v>
      </c>
      <c r="F111" t="n" s="8">
        <v>1686.0</v>
      </c>
      <c r="G111" t="s" s="8">
        <v>53</v>
      </c>
      <c r="H111" t="s" s="8">
        <v>58</v>
      </c>
      <c r="I111" t="s" s="8">
        <v>208</v>
      </c>
    </row>
    <row r="112" ht="16.0" customHeight="true">
      <c r="A112" t="n" s="7">
        <v>4.2294271E7</v>
      </c>
      <c r="B112" t="s" s="8">
        <v>56</v>
      </c>
      <c r="C112" t="n" s="8">
        <f>IF(false,"005-1516", "005-1516")</f>
      </c>
      <c r="D112" t="s" s="8">
        <v>90</v>
      </c>
      <c r="E112" t="n" s="8">
        <v>2.0</v>
      </c>
      <c r="F112" t="n" s="8">
        <v>1810.0</v>
      </c>
      <c r="G112" t="s" s="8">
        <v>53</v>
      </c>
      <c r="H112" t="s" s="8">
        <v>58</v>
      </c>
      <c r="I112" t="s" s="8">
        <v>209</v>
      </c>
    </row>
    <row r="113" ht="16.0" customHeight="true">
      <c r="A113" t="n" s="7">
        <v>4.2356893E7</v>
      </c>
      <c r="B113" t="s" s="8">
        <v>54</v>
      </c>
      <c r="C113" t="n" s="8">
        <f>IF(false,"005-1519", "005-1519")</f>
      </c>
      <c r="D113" t="s" s="8">
        <v>210</v>
      </c>
      <c r="E113" t="n" s="8">
        <v>1.0</v>
      </c>
      <c r="F113" t="n" s="8">
        <v>1346.0</v>
      </c>
      <c r="G113" t="s" s="8">
        <v>53</v>
      </c>
      <c r="H113" t="s" s="8">
        <v>58</v>
      </c>
      <c r="I113" t="s" s="8">
        <v>211</v>
      </c>
    </row>
    <row r="114" ht="16.0" customHeight="true">
      <c r="A114" t="n" s="7">
        <v>4.2356893E7</v>
      </c>
      <c r="B114" t="s" s="8">
        <v>54</v>
      </c>
      <c r="C114" t="n" s="8">
        <f>IF(false,"120921853", "120921853")</f>
      </c>
      <c r="D114" t="s" s="8">
        <v>116</v>
      </c>
      <c r="E114" t="n" s="8">
        <v>1.0</v>
      </c>
      <c r="F114" t="n" s="8">
        <v>884.0</v>
      </c>
      <c r="G114" t="s" s="8">
        <v>53</v>
      </c>
      <c r="H114" t="s" s="8">
        <v>58</v>
      </c>
      <c r="I114" t="s" s="8">
        <v>211</v>
      </c>
    </row>
    <row r="115" ht="16.0" customHeight="true">
      <c r="A115" t="n" s="7">
        <v>4.2288132E7</v>
      </c>
      <c r="B115" t="s" s="8">
        <v>56</v>
      </c>
      <c r="C115" t="n" s="8">
        <f>IF(false,"120921904", "120921904")</f>
      </c>
      <c r="D115" t="s" s="8">
        <v>212</v>
      </c>
      <c r="E115" t="n" s="8">
        <v>5.0</v>
      </c>
      <c r="F115" t="n" s="8">
        <v>3965.0</v>
      </c>
      <c r="G115" t="s" s="8">
        <v>53</v>
      </c>
      <c r="H115" t="s" s="8">
        <v>58</v>
      </c>
      <c r="I115" t="s" s="8">
        <v>213</v>
      </c>
    </row>
    <row r="116" ht="16.0" customHeight="true">
      <c r="A116" t="n" s="7">
        <v>4.1862882E7</v>
      </c>
      <c r="B116" t="s" s="8">
        <v>107</v>
      </c>
      <c r="C116" t="n" s="8">
        <f>IF(false,"005-1515", "005-1515")</f>
      </c>
      <c r="D116" t="s" s="8">
        <v>110</v>
      </c>
      <c r="E116" t="n" s="8">
        <v>2.0</v>
      </c>
      <c r="F116" t="n" s="8">
        <v>1522.0</v>
      </c>
      <c r="G116" t="s" s="8">
        <v>53</v>
      </c>
      <c r="H116" t="s" s="8">
        <v>58</v>
      </c>
      <c r="I116" t="s" s="8">
        <v>214</v>
      </c>
    </row>
    <row r="117" ht="16.0" customHeight="true">
      <c r="A117" t="n" s="7">
        <v>4.1990125E7</v>
      </c>
      <c r="B117" t="s" s="8">
        <v>125</v>
      </c>
      <c r="C117" t="n" s="8">
        <f>IF(false,"005-1515", "005-1515")</f>
      </c>
      <c r="D117" t="s" s="8">
        <v>110</v>
      </c>
      <c r="E117" t="n" s="8">
        <v>2.0</v>
      </c>
      <c r="F117" t="n" s="8">
        <v>1516.0</v>
      </c>
      <c r="G117" t="s" s="8">
        <v>53</v>
      </c>
      <c r="H117" t="s" s="8">
        <v>58</v>
      </c>
      <c r="I117" t="s" s="8">
        <v>215</v>
      </c>
    </row>
    <row r="118" ht="16.0" customHeight="true">
      <c r="A118" t="n" s="7">
        <v>4.2241912E7</v>
      </c>
      <c r="B118" t="s" s="8">
        <v>56</v>
      </c>
      <c r="C118" t="n" s="8">
        <f>IF(false,"005-1560", "005-1560")</f>
      </c>
      <c r="D118" t="s" s="8">
        <v>216</v>
      </c>
      <c r="E118" t="n" s="8">
        <v>1.0</v>
      </c>
      <c r="F118" t="n" s="8">
        <v>1.0</v>
      </c>
      <c r="G118" t="s" s="8">
        <v>53</v>
      </c>
      <c r="H118" t="s" s="8">
        <v>58</v>
      </c>
      <c r="I118" t="s" s="8">
        <v>217</v>
      </c>
    </row>
    <row r="119" ht="16.0" customHeight="true">
      <c r="A119" t="n" s="7">
        <v>4.2224903E7</v>
      </c>
      <c r="B119" t="s" s="8">
        <v>51</v>
      </c>
      <c r="C119" t="n" s="8">
        <f>IF(false,"120921900", "120921900")</f>
      </c>
      <c r="D119" t="s" s="8">
        <v>218</v>
      </c>
      <c r="E119" t="n" s="8">
        <v>1.0</v>
      </c>
      <c r="F119" t="n" s="8">
        <v>1145.0</v>
      </c>
      <c r="G119" t="s" s="8">
        <v>53</v>
      </c>
      <c r="H119" t="s" s="8">
        <v>58</v>
      </c>
      <c r="I119" t="s" s="8">
        <v>219</v>
      </c>
    </row>
    <row r="120" ht="16.0" customHeight="true">
      <c r="A120" t="n" s="7">
        <v>4.2188201E7</v>
      </c>
      <c r="B120" t="s" s="8">
        <v>51</v>
      </c>
      <c r="C120" t="n" s="8">
        <f>IF(false,"005-1039", "005-1039")</f>
      </c>
      <c r="D120" t="s" s="8">
        <v>150</v>
      </c>
      <c r="E120" t="n" s="8">
        <v>1.0</v>
      </c>
      <c r="F120" t="n" s="8">
        <v>1493.0</v>
      </c>
      <c r="G120" t="s" s="8">
        <v>53</v>
      </c>
      <c r="H120" t="s" s="8">
        <v>58</v>
      </c>
      <c r="I120" t="s" s="8">
        <v>220</v>
      </c>
    </row>
    <row r="121" ht="16.0" customHeight="true">
      <c r="A121" t="n" s="7">
        <v>4.2445189E7</v>
      </c>
      <c r="B121" t="s" s="8">
        <v>54</v>
      </c>
      <c r="C121" t="n" s="8">
        <f>IF(false,"120921853", "120921853")</f>
      </c>
      <c r="D121" t="s" s="8">
        <v>116</v>
      </c>
      <c r="E121" t="n" s="8">
        <v>1.0</v>
      </c>
      <c r="F121" t="n" s="8">
        <v>273.0</v>
      </c>
      <c r="G121" t="s" s="8">
        <v>53</v>
      </c>
      <c r="H121" t="s" s="8">
        <v>58</v>
      </c>
      <c r="I121" t="s" s="8">
        <v>221</v>
      </c>
    </row>
    <row r="122" ht="16.0" customHeight="true">
      <c r="A122" t="n" s="7">
        <v>4.2208682E7</v>
      </c>
      <c r="B122" t="s" s="8">
        <v>51</v>
      </c>
      <c r="C122" t="n" s="8">
        <f>IF(false,"005-1512", "005-1512")</f>
      </c>
      <c r="D122" t="s" s="8">
        <v>60</v>
      </c>
      <c r="E122" t="n" s="8">
        <v>1.0</v>
      </c>
      <c r="F122" t="n" s="8">
        <v>969.0</v>
      </c>
      <c r="G122" t="s" s="8">
        <v>53</v>
      </c>
      <c r="H122" t="s" s="8">
        <v>58</v>
      </c>
      <c r="I122" t="s" s="8">
        <v>222</v>
      </c>
    </row>
    <row r="123" ht="16.0" customHeight="true">
      <c r="A123" t="n" s="7">
        <v>4.1130679E7</v>
      </c>
      <c r="B123" t="s" s="8">
        <v>138</v>
      </c>
      <c r="C123" t="n" s="8">
        <f>IF(false,"005-1080", "005-1080")</f>
      </c>
      <c r="D123" t="s" s="8">
        <v>223</v>
      </c>
      <c r="E123" t="n" s="8">
        <v>1.0</v>
      </c>
      <c r="F123" t="n" s="8">
        <v>788.0</v>
      </c>
      <c r="G123" t="s" s="8">
        <v>53</v>
      </c>
      <c r="H123" t="s" s="8">
        <v>58</v>
      </c>
      <c r="I123" t="s" s="8">
        <v>224</v>
      </c>
    </row>
    <row r="124" ht="16.0" customHeight="true">
      <c r="A124" t="n" s="7">
        <v>4.2466496E7</v>
      </c>
      <c r="B124" t="s" s="8">
        <v>58</v>
      </c>
      <c r="C124" t="n" s="8">
        <f>IF(false,"120922092", "120922092")</f>
      </c>
      <c r="D124" t="s" s="8">
        <v>172</v>
      </c>
      <c r="E124" t="n" s="8">
        <v>1.0</v>
      </c>
      <c r="F124" t="n" s="8">
        <v>339.0</v>
      </c>
      <c r="G124" t="s" s="8">
        <v>53</v>
      </c>
      <c r="H124" t="s" s="8">
        <v>58</v>
      </c>
      <c r="I124" t="s" s="8">
        <v>225</v>
      </c>
    </row>
    <row r="125" ht="16.0" customHeight="true">
      <c r="A125" t="n" s="7">
        <v>4.2212746E7</v>
      </c>
      <c r="B125" t="s" s="8">
        <v>51</v>
      </c>
      <c r="C125" t="n" s="8">
        <f>IF(false,"005-1516", "005-1516")</f>
      </c>
      <c r="D125" t="s" s="8">
        <v>90</v>
      </c>
      <c r="E125" t="n" s="8">
        <v>2.0</v>
      </c>
      <c r="F125" t="n" s="8">
        <v>1784.0</v>
      </c>
      <c r="G125" t="s" s="8">
        <v>53</v>
      </c>
      <c r="H125" t="s" s="8">
        <v>58</v>
      </c>
      <c r="I125" t="s" s="8">
        <v>226</v>
      </c>
    </row>
    <row r="126" ht="16.0" customHeight="true">
      <c r="A126" t="n" s="7">
        <v>4.2208904E7</v>
      </c>
      <c r="B126" t="s" s="8">
        <v>51</v>
      </c>
      <c r="C126" t="n" s="8">
        <f>IF(false,"005-1514", "005-1514")</f>
      </c>
      <c r="D126" t="s" s="8">
        <v>136</v>
      </c>
      <c r="E126" t="n" s="8">
        <v>1.0</v>
      </c>
      <c r="F126" t="n" s="8">
        <v>939.0</v>
      </c>
      <c r="G126" t="s" s="8">
        <v>53</v>
      </c>
      <c r="H126" t="s" s="8">
        <v>58</v>
      </c>
      <c r="I126" t="s" s="8">
        <v>227</v>
      </c>
    </row>
    <row r="127" ht="16.0" customHeight="true">
      <c r="A127" t="n" s="7">
        <v>4.2308441E7</v>
      </c>
      <c r="B127" t="s" s="8">
        <v>56</v>
      </c>
      <c r="C127" t="n" s="8">
        <f>IF(false,"120921901", "120921901")</f>
      </c>
      <c r="D127" t="s" s="8">
        <v>194</v>
      </c>
      <c r="E127" t="n" s="8">
        <v>1.0</v>
      </c>
      <c r="F127" t="n" s="8">
        <v>1238.0</v>
      </c>
      <c r="G127" t="s" s="8">
        <v>53</v>
      </c>
      <c r="H127" t="s" s="8">
        <v>58</v>
      </c>
      <c r="I127" t="s" s="8">
        <v>228</v>
      </c>
    </row>
    <row r="128" ht="16.0" customHeight="true">
      <c r="A128" t="n" s="7">
        <v>4.2084572E7</v>
      </c>
      <c r="B128" t="s" s="8">
        <v>91</v>
      </c>
      <c r="C128" t="n" s="8">
        <f>IF(false,"005-1514", "005-1514")</f>
      </c>
      <c r="D128" t="s" s="8">
        <v>136</v>
      </c>
      <c r="E128" t="n" s="8">
        <v>2.0</v>
      </c>
      <c r="F128" t="n" s="8">
        <v>1878.0</v>
      </c>
      <c r="G128" t="s" s="8">
        <v>53</v>
      </c>
      <c r="H128" t="s" s="8">
        <v>58</v>
      </c>
      <c r="I128" t="s" s="8">
        <v>229</v>
      </c>
    </row>
    <row r="129" ht="16.0" customHeight="true">
      <c r="A129" t="n" s="7">
        <v>4.2326353E7</v>
      </c>
      <c r="B129" t="s" s="8">
        <v>56</v>
      </c>
      <c r="C129" t="n" s="8">
        <f>IF(false,"120922209", "120922209")</f>
      </c>
      <c r="D129" t="s" s="8">
        <v>230</v>
      </c>
      <c r="E129" t="n" s="8">
        <v>1.0</v>
      </c>
      <c r="F129" t="n" s="8">
        <v>318.0</v>
      </c>
      <c r="G129" t="s" s="8">
        <v>53</v>
      </c>
      <c r="H129" t="s" s="8">
        <v>58</v>
      </c>
      <c r="I129" t="s" s="8">
        <v>231</v>
      </c>
    </row>
    <row r="130" ht="16.0" customHeight="true">
      <c r="A130" t="n" s="7">
        <v>4.235709E7</v>
      </c>
      <c r="B130" t="s" s="8">
        <v>54</v>
      </c>
      <c r="C130" t="n" s="8">
        <f>IF(false,"120921853", "120921853")</f>
      </c>
      <c r="D130" t="s" s="8">
        <v>116</v>
      </c>
      <c r="E130" t="n" s="8">
        <v>2.0</v>
      </c>
      <c r="F130" t="n" s="8">
        <v>1838.0</v>
      </c>
      <c r="G130" t="s" s="8">
        <v>53</v>
      </c>
      <c r="H130" t="s" s="8">
        <v>58</v>
      </c>
      <c r="I130" t="s" s="8">
        <v>232</v>
      </c>
    </row>
    <row r="131" ht="16.0" customHeight="true">
      <c r="A131" t="n" s="7">
        <v>4.235709E7</v>
      </c>
      <c r="B131" t="s" s="8">
        <v>54</v>
      </c>
      <c r="C131" t="n" s="8">
        <f>IF(false,"120922351", "120922351")</f>
      </c>
      <c r="D131" t="s" s="8">
        <v>62</v>
      </c>
      <c r="E131" t="n" s="8">
        <v>2.0</v>
      </c>
      <c r="F131" t="n" s="8">
        <v>1678.0</v>
      </c>
      <c r="G131" t="s" s="8">
        <v>53</v>
      </c>
      <c r="H131" t="s" s="8">
        <v>58</v>
      </c>
      <c r="I131" t="s" s="8">
        <v>232</v>
      </c>
    </row>
    <row r="132" ht="16.0" customHeight="true">
      <c r="A132" t="n" s="7">
        <v>4.2096919E7</v>
      </c>
      <c r="B132" t="s" s="8">
        <v>91</v>
      </c>
      <c r="C132" t="n" s="8">
        <f>IF(false,"005-1114", "005-1114")</f>
      </c>
      <c r="D132" t="s" s="8">
        <v>52</v>
      </c>
      <c r="E132" t="n" s="8">
        <v>1.0</v>
      </c>
      <c r="F132" t="n" s="8">
        <v>1223.0</v>
      </c>
      <c r="G132" t="s" s="8">
        <v>53</v>
      </c>
      <c r="H132" t="s" s="8">
        <v>58</v>
      </c>
      <c r="I132" t="s" s="8">
        <v>233</v>
      </c>
    </row>
    <row r="133" ht="16.0" customHeight="true">
      <c r="A133" t="n" s="7">
        <v>4.2152408E7</v>
      </c>
      <c r="B133" t="s" s="8">
        <v>51</v>
      </c>
      <c r="C133" t="n" s="8">
        <f>IF(false,"120921810", "120921810")</f>
      </c>
      <c r="D133" t="s" s="8">
        <v>234</v>
      </c>
      <c r="E133" t="n" s="8">
        <v>1.0</v>
      </c>
      <c r="F133" t="n" s="8">
        <v>1674.0</v>
      </c>
      <c r="G133" t="s" s="8">
        <v>53</v>
      </c>
      <c r="H133" t="s" s="8">
        <v>58</v>
      </c>
      <c r="I133" t="s" s="8">
        <v>235</v>
      </c>
    </row>
    <row r="134" ht="16.0" customHeight="true">
      <c r="A134" t="n" s="7">
        <v>4.2269379E7</v>
      </c>
      <c r="B134" t="s" s="8">
        <v>56</v>
      </c>
      <c r="C134" t="n" s="8">
        <f>IF(false,"120921571", "120921571")</f>
      </c>
      <c r="D134" t="s" s="8">
        <v>236</v>
      </c>
      <c r="E134" t="n" s="8">
        <v>1.0</v>
      </c>
      <c r="F134" t="n" s="8">
        <v>1350.0</v>
      </c>
      <c r="G134" t="s" s="8">
        <v>53</v>
      </c>
      <c r="H134" t="s" s="8">
        <v>58</v>
      </c>
      <c r="I134" t="s" s="8">
        <v>237</v>
      </c>
    </row>
    <row r="135" ht="16.0" customHeight="true">
      <c r="A135" t="n" s="7">
        <v>4.1985147E7</v>
      </c>
      <c r="B135" t="s" s="8">
        <v>125</v>
      </c>
      <c r="C135" t="n" s="8">
        <f>IF(false,"002-100", "002-100")</f>
      </c>
      <c r="D135" t="s" s="8">
        <v>238</v>
      </c>
      <c r="E135" t="n" s="8">
        <v>1.0</v>
      </c>
      <c r="F135" t="n" s="8">
        <v>1071.0</v>
      </c>
      <c r="G135" t="s" s="8">
        <v>53</v>
      </c>
      <c r="H135" t="s" s="8">
        <v>58</v>
      </c>
      <c r="I135" t="s" s="8">
        <v>239</v>
      </c>
    </row>
    <row r="136" ht="16.0" customHeight="true">
      <c r="A136" t="n" s="7">
        <v>4.1985147E7</v>
      </c>
      <c r="B136" t="s" s="8">
        <v>125</v>
      </c>
      <c r="C136" t="n" s="8">
        <f>IF(false,"002-101", "002-101")</f>
      </c>
      <c r="D136" t="s" s="8">
        <v>240</v>
      </c>
      <c r="E136" t="n" s="8">
        <v>1.0</v>
      </c>
      <c r="F136" t="n" s="8">
        <v>1064.0</v>
      </c>
      <c r="G136" t="s" s="8">
        <v>53</v>
      </c>
      <c r="H136" t="s" s="8">
        <v>58</v>
      </c>
      <c r="I136" t="s" s="8">
        <v>239</v>
      </c>
    </row>
    <row r="137" ht="16.0" customHeight="true">
      <c r="A137" t="n" s="7">
        <v>4.1964871E7</v>
      </c>
      <c r="B137" t="s" s="8">
        <v>125</v>
      </c>
      <c r="C137" t="n" s="8">
        <f>IF(false,"120921949", "120921949")</f>
      </c>
      <c r="D137" t="s" s="8">
        <v>241</v>
      </c>
      <c r="E137" t="n" s="8">
        <v>2.0</v>
      </c>
      <c r="F137" t="n" s="8">
        <v>442.0</v>
      </c>
      <c r="G137" t="s" s="8">
        <v>53</v>
      </c>
      <c r="H137" t="s" s="8">
        <v>58</v>
      </c>
      <c r="I137" t="s" s="8">
        <v>242</v>
      </c>
    </row>
    <row r="138" ht="16.0" customHeight="true">
      <c r="A138" t="n" s="7">
        <v>4.1964871E7</v>
      </c>
      <c r="B138" t="s" s="8">
        <v>125</v>
      </c>
      <c r="C138" t="n" s="8">
        <f>IF(false,"120921606", "120921606")</f>
      </c>
      <c r="D138" t="s" s="8">
        <v>243</v>
      </c>
      <c r="E138" t="n" s="8">
        <v>1.0</v>
      </c>
      <c r="F138" t="n" s="8">
        <v>221.0</v>
      </c>
      <c r="G138" t="s" s="8">
        <v>53</v>
      </c>
      <c r="H138" t="s" s="8">
        <v>58</v>
      </c>
      <c r="I138" t="s" s="8">
        <v>242</v>
      </c>
    </row>
    <row r="139" ht="16.0" customHeight="true">
      <c r="A139" t="n" s="7">
        <v>4.2115744E7</v>
      </c>
      <c r="B139" t="s" s="8">
        <v>51</v>
      </c>
      <c r="C139" t="n" s="8">
        <f>IF(false,"005-1516", "005-1516")</f>
      </c>
      <c r="D139" t="s" s="8">
        <v>90</v>
      </c>
      <c r="E139" t="n" s="8">
        <v>1.0</v>
      </c>
      <c r="F139" t="n" s="8">
        <v>892.0</v>
      </c>
      <c r="G139" t="s" s="8">
        <v>53</v>
      </c>
      <c r="H139" t="s" s="8">
        <v>58</v>
      </c>
      <c r="I139" t="s" s="8">
        <v>244</v>
      </c>
    </row>
    <row r="140" ht="16.0" customHeight="true">
      <c r="A140" t="n" s="7">
        <v>4.2115744E7</v>
      </c>
      <c r="B140" t="s" s="8">
        <v>51</v>
      </c>
      <c r="C140" t="n" s="8">
        <f>IF(false,"120922351", "120922351")</f>
      </c>
      <c r="D140" t="s" s="8">
        <v>62</v>
      </c>
      <c r="E140" t="n" s="8">
        <v>1.0</v>
      </c>
      <c r="F140" t="n" s="8">
        <v>819.0</v>
      </c>
      <c r="G140" t="s" s="8">
        <v>53</v>
      </c>
      <c r="H140" t="s" s="8">
        <v>58</v>
      </c>
      <c r="I140" t="s" s="8">
        <v>244</v>
      </c>
    </row>
    <row r="141" ht="16.0" customHeight="true">
      <c r="A141" t="n" s="7">
        <v>4.2036097E7</v>
      </c>
      <c r="B141" t="s" s="8">
        <v>91</v>
      </c>
      <c r="C141" t="n" s="8">
        <f>IF(false,"005-1515", "005-1515")</f>
      </c>
      <c r="D141" t="s" s="8">
        <v>88</v>
      </c>
      <c r="E141" t="n" s="8">
        <v>1.0</v>
      </c>
      <c r="F141" t="n" s="8">
        <v>939.0</v>
      </c>
      <c r="G141" t="s" s="8">
        <v>53</v>
      </c>
      <c r="H141" t="s" s="8">
        <v>58</v>
      </c>
      <c r="I141" t="s" s="8">
        <v>245</v>
      </c>
    </row>
    <row r="142" ht="16.0" customHeight="true">
      <c r="A142" t="n" s="7">
        <v>4.2291871E7</v>
      </c>
      <c r="B142" t="s" s="8">
        <v>56</v>
      </c>
      <c r="C142" t="n" s="8">
        <f>IF(false,"005-1516", "005-1516")</f>
      </c>
      <c r="D142" t="s" s="8">
        <v>90</v>
      </c>
      <c r="E142" t="n" s="8">
        <v>2.0</v>
      </c>
      <c r="F142" t="n" s="8">
        <v>1526.0</v>
      </c>
      <c r="G142" t="s" s="8">
        <v>53</v>
      </c>
      <c r="H142" t="s" s="8">
        <v>58</v>
      </c>
      <c r="I142" t="s" s="8">
        <v>246</v>
      </c>
    </row>
    <row r="143" ht="16.0" customHeight="true">
      <c r="A143" t="n" s="7">
        <v>4.2229677E7</v>
      </c>
      <c r="B143" t="s" s="8">
        <v>56</v>
      </c>
      <c r="C143" t="n" s="8">
        <f>IF(false,"120921534", "120921534")</f>
      </c>
      <c r="D143" t="s" s="8">
        <v>247</v>
      </c>
      <c r="E143" t="n" s="8">
        <v>1.0</v>
      </c>
      <c r="F143" t="n" s="8">
        <v>489.0</v>
      </c>
      <c r="G143" t="s" s="8">
        <v>53</v>
      </c>
      <c r="H143" t="s" s="8">
        <v>58</v>
      </c>
      <c r="I143" t="s" s="8">
        <v>248</v>
      </c>
    </row>
    <row r="144" ht="16.0" customHeight="true">
      <c r="A144" t="n" s="7">
        <v>4.2086511E7</v>
      </c>
      <c r="B144" t="s" s="8">
        <v>91</v>
      </c>
      <c r="C144" t="n" s="8">
        <f>IF(false,"120922652", "120922652")</f>
      </c>
      <c r="D144" t="s" s="8">
        <v>249</v>
      </c>
      <c r="E144" t="n" s="8">
        <v>1.0</v>
      </c>
      <c r="F144" t="n" s="8">
        <v>559.0</v>
      </c>
      <c r="G144" t="s" s="8">
        <v>53</v>
      </c>
      <c r="H144" t="s" s="8">
        <v>58</v>
      </c>
      <c r="I144" t="s" s="8">
        <v>250</v>
      </c>
    </row>
    <row r="145" ht="16.0" customHeight="true">
      <c r="A145" t="n" s="7">
        <v>4.1821109E7</v>
      </c>
      <c r="B145" t="s" s="8">
        <v>107</v>
      </c>
      <c r="C145" t="n" s="8">
        <f>IF(false,"01-004111", "01-004111")</f>
      </c>
      <c r="D145" t="s" s="8">
        <v>251</v>
      </c>
      <c r="E145" t="n" s="8">
        <v>1.0</v>
      </c>
      <c r="F145" t="n" s="8">
        <v>718.0</v>
      </c>
      <c r="G145" t="s" s="8">
        <v>53</v>
      </c>
      <c r="H145" t="s" s="8">
        <v>58</v>
      </c>
      <c r="I145" t="s" s="8">
        <v>252</v>
      </c>
    </row>
    <row r="146" ht="16.0" customHeight="true">
      <c r="A146" t="n" s="7">
        <v>4.2325478E7</v>
      </c>
      <c r="B146" t="s" s="8">
        <v>56</v>
      </c>
      <c r="C146" t="n" s="8">
        <f>IF(false,"01-004071", "01-004071")</f>
      </c>
      <c r="D146" t="s" s="8">
        <v>253</v>
      </c>
      <c r="E146" t="n" s="8">
        <v>1.0</v>
      </c>
      <c r="F146" t="n" s="8">
        <v>798.0</v>
      </c>
      <c r="G146" t="s" s="8">
        <v>53</v>
      </c>
      <c r="H146" t="s" s="8">
        <v>58</v>
      </c>
      <c r="I146" t="s" s="8">
        <v>254</v>
      </c>
    </row>
    <row r="147" ht="16.0" customHeight="true">
      <c r="A147" t="n" s="7">
        <v>4.2570355E7</v>
      </c>
      <c r="B147" t="s" s="8">
        <v>58</v>
      </c>
      <c r="C147" t="n" s="8">
        <f>IF(false,"005-1554", "005-1554")</f>
      </c>
      <c r="D147" t="s" s="8">
        <v>255</v>
      </c>
      <c r="E147" t="n" s="8">
        <v>1.0</v>
      </c>
      <c r="F147" t="n" s="8">
        <v>866.0</v>
      </c>
      <c r="G147" t="s" s="8">
        <v>53</v>
      </c>
      <c r="H147" t="s" s="8">
        <v>58</v>
      </c>
      <c r="I147" t="s" s="8">
        <v>256</v>
      </c>
    </row>
    <row r="148" ht="16.0" customHeight="true">
      <c r="A148" t="n" s="7">
        <v>4.2223417E7</v>
      </c>
      <c r="B148" t="s" s="8">
        <v>51</v>
      </c>
      <c r="C148" t="n" s="8">
        <f>IF(false,"005-1515", "005-1515")</f>
      </c>
      <c r="D148" t="s" s="8">
        <v>88</v>
      </c>
      <c r="E148" t="n" s="8">
        <v>1.0</v>
      </c>
      <c r="F148" t="n" s="8">
        <v>939.0</v>
      </c>
      <c r="G148" t="s" s="8">
        <v>53</v>
      </c>
      <c r="H148" t="s" s="8">
        <v>58</v>
      </c>
      <c r="I148" t="s" s="8">
        <v>257</v>
      </c>
    </row>
    <row r="149" ht="16.0" customHeight="true">
      <c r="A149" t="n" s="7">
        <v>4.205265E7</v>
      </c>
      <c r="B149" t="s" s="8">
        <v>91</v>
      </c>
      <c r="C149" t="n" s="8">
        <f>IF(false,"005-1515", "005-1515")</f>
      </c>
      <c r="D149" t="s" s="8">
        <v>88</v>
      </c>
      <c r="E149" t="n" s="8">
        <v>1.0</v>
      </c>
      <c r="F149" t="n" s="8">
        <v>939.0</v>
      </c>
      <c r="G149" t="s" s="8">
        <v>53</v>
      </c>
      <c r="H149" t="s" s="8">
        <v>58</v>
      </c>
      <c r="I149" t="s" s="8">
        <v>258</v>
      </c>
    </row>
    <row r="150" ht="16.0" customHeight="true">
      <c r="A150" t="n" s="7">
        <v>4.209731E7</v>
      </c>
      <c r="B150" t="s" s="8">
        <v>91</v>
      </c>
      <c r="C150" t="n" s="8">
        <f>IF(false,"120922035", "120922035")</f>
      </c>
      <c r="D150" t="s" s="8">
        <v>142</v>
      </c>
      <c r="E150" t="n" s="8">
        <v>2.0</v>
      </c>
      <c r="F150" t="n" s="8">
        <v>1708.0</v>
      </c>
      <c r="G150" t="s" s="8">
        <v>53</v>
      </c>
      <c r="H150" t="s" s="8">
        <v>58</v>
      </c>
      <c r="I150" t="s" s="8">
        <v>259</v>
      </c>
    </row>
    <row r="151" ht="16.0" customHeight="true">
      <c r="A151" t="n" s="7">
        <v>4.2242964E7</v>
      </c>
      <c r="B151" t="s" s="8">
        <v>56</v>
      </c>
      <c r="C151" t="n" s="8">
        <f>IF(false,"000-631", "000-631")</f>
      </c>
      <c r="D151" t="s" s="8">
        <v>187</v>
      </c>
      <c r="E151" t="n" s="8">
        <v>1.0</v>
      </c>
      <c r="F151" t="n" s="8">
        <v>505.0</v>
      </c>
      <c r="G151" t="s" s="8">
        <v>53</v>
      </c>
      <c r="H151" t="s" s="8">
        <v>58</v>
      </c>
      <c r="I151" t="s" s="8">
        <v>260</v>
      </c>
    </row>
    <row r="152" ht="16.0" customHeight="true">
      <c r="A152" t="n" s="7">
        <v>4.2178576E7</v>
      </c>
      <c r="B152" t="s" s="8">
        <v>51</v>
      </c>
      <c r="C152" t="n" s="8">
        <f>IF(false,"120922158", "120922158")</f>
      </c>
      <c r="D152" t="s" s="8">
        <v>83</v>
      </c>
      <c r="E152" t="n" s="8">
        <v>1.0</v>
      </c>
      <c r="F152" t="n" s="8">
        <v>599.0</v>
      </c>
      <c r="G152" t="s" s="8">
        <v>53</v>
      </c>
      <c r="H152" t="s" s="8">
        <v>58</v>
      </c>
      <c r="I152" t="s" s="8">
        <v>261</v>
      </c>
    </row>
    <row r="153" ht="16.0" customHeight="true">
      <c r="A153" t="n" s="7">
        <v>4.2451413E7</v>
      </c>
      <c r="B153" t="s" s="8">
        <v>54</v>
      </c>
      <c r="C153" t="n" s="8">
        <f>IF(false,"005-1514", "005-1514")</f>
      </c>
      <c r="D153" t="s" s="8">
        <v>136</v>
      </c>
      <c r="E153" t="n" s="8">
        <v>1.0</v>
      </c>
      <c r="F153" t="n" s="8">
        <v>914.0</v>
      </c>
      <c r="G153" t="s" s="8">
        <v>53</v>
      </c>
      <c r="H153" t="s" s="8">
        <v>58</v>
      </c>
      <c r="I153" t="s" s="8">
        <v>262</v>
      </c>
    </row>
    <row r="154" ht="16.0" customHeight="true">
      <c r="A154" t="n" s="7">
        <v>4.2298327E7</v>
      </c>
      <c r="B154" t="s" s="8">
        <v>56</v>
      </c>
      <c r="C154" t="n" s="8">
        <f>IF(false,"005-1518", "005-1518")</f>
      </c>
      <c r="D154" t="s" s="8">
        <v>263</v>
      </c>
      <c r="E154" t="n" s="8">
        <v>1.0</v>
      </c>
      <c r="F154" t="n" s="8">
        <v>460.0</v>
      </c>
      <c r="G154" t="s" s="8">
        <v>53</v>
      </c>
      <c r="H154" t="s" s="8">
        <v>50</v>
      </c>
      <c r="I154" t="s" s="8">
        <v>264</v>
      </c>
    </row>
    <row r="155" ht="16.0" customHeight="true">
      <c r="A155" t="n" s="7">
        <v>4.2281613E7</v>
      </c>
      <c r="B155" t="s" s="8">
        <v>56</v>
      </c>
      <c r="C155" t="n" s="8">
        <f>IF(false,"120921901", "120921901")</f>
      </c>
      <c r="D155" t="s" s="8">
        <v>194</v>
      </c>
      <c r="E155" t="n" s="8">
        <v>1.0</v>
      </c>
      <c r="F155" t="n" s="8">
        <v>834.0</v>
      </c>
      <c r="G155" t="s" s="8">
        <v>53</v>
      </c>
      <c r="H155" t="s" s="8">
        <v>50</v>
      </c>
      <c r="I155" t="s" s="8">
        <v>265</v>
      </c>
    </row>
    <row r="156" ht="16.0" customHeight="true">
      <c r="A156" t="n" s="7">
        <v>4.2281613E7</v>
      </c>
      <c r="B156" t="s" s="8">
        <v>56</v>
      </c>
      <c r="C156" t="n" s="8">
        <f>IF(false,"005-1516", "005-1516")</f>
      </c>
      <c r="D156" t="s" s="8">
        <v>90</v>
      </c>
      <c r="E156" t="n" s="8">
        <v>1.0</v>
      </c>
      <c r="F156" t="n" s="8">
        <v>642.0</v>
      </c>
      <c r="G156" t="s" s="8">
        <v>53</v>
      </c>
      <c r="H156" t="s" s="8">
        <v>50</v>
      </c>
      <c r="I156" t="s" s="8">
        <v>265</v>
      </c>
    </row>
    <row r="157" ht="16.0" customHeight="true">
      <c r="A157" t="n" s="7">
        <v>4.2216079E7</v>
      </c>
      <c r="B157" t="s" s="8">
        <v>51</v>
      </c>
      <c r="C157" t="n" s="8">
        <f>IF(false,"120921995", "120921995")</f>
      </c>
      <c r="D157" t="s" s="8">
        <v>57</v>
      </c>
      <c r="E157" t="n" s="8">
        <v>2.0</v>
      </c>
      <c r="F157" t="n" s="8">
        <v>1804.0</v>
      </c>
      <c r="G157" t="s" s="8">
        <v>53</v>
      </c>
      <c r="H157" t="s" s="8">
        <v>50</v>
      </c>
      <c r="I157" t="s" s="8">
        <v>266</v>
      </c>
    </row>
    <row r="158" ht="16.0" customHeight="true">
      <c r="A158" t="n" s="7">
        <v>4.2455565E7</v>
      </c>
      <c r="B158" t="s" s="8">
        <v>54</v>
      </c>
      <c r="C158" t="n" s="8">
        <f>IF(false,"005-1515", "005-1515")</f>
      </c>
      <c r="D158" t="s" s="8">
        <v>88</v>
      </c>
      <c r="E158" t="n" s="8">
        <v>1.0</v>
      </c>
      <c r="F158" t="n" s="8">
        <v>953.0</v>
      </c>
      <c r="G158" t="s" s="8">
        <v>53</v>
      </c>
      <c r="H158" t="s" s="8">
        <v>50</v>
      </c>
      <c r="I158" t="s" s="8">
        <v>267</v>
      </c>
    </row>
    <row r="159" ht="16.0" customHeight="true">
      <c r="A159" t="n" s="7">
        <v>4.2281376E7</v>
      </c>
      <c r="B159" t="s" s="8">
        <v>56</v>
      </c>
      <c r="C159" t="n" s="8">
        <f>IF(false,"120921898", "120921898")</f>
      </c>
      <c r="D159" t="s" s="8">
        <v>100</v>
      </c>
      <c r="E159" t="n" s="8">
        <v>1.0</v>
      </c>
      <c r="F159" t="n" s="8">
        <v>887.0</v>
      </c>
      <c r="G159" t="s" s="8">
        <v>53</v>
      </c>
      <c r="H159" t="s" s="8">
        <v>50</v>
      </c>
      <c r="I159" t="s" s="8">
        <v>268</v>
      </c>
    </row>
    <row r="160" ht="16.0" customHeight="true">
      <c r="A160" t="n" s="7">
        <v>4.2493132E7</v>
      </c>
      <c r="B160" t="s" s="8">
        <v>58</v>
      </c>
      <c r="C160" t="n" s="8">
        <f>IF(false,"120921901", "120921901")</f>
      </c>
      <c r="D160" t="s" s="8">
        <v>194</v>
      </c>
      <c r="E160" t="n" s="8">
        <v>1.0</v>
      </c>
      <c r="F160" t="n" s="8">
        <v>1151.0</v>
      </c>
      <c r="G160" t="s" s="8">
        <v>53</v>
      </c>
      <c r="H160" t="s" s="8">
        <v>50</v>
      </c>
      <c r="I160" t="s" s="8">
        <v>269</v>
      </c>
    </row>
    <row r="161" ht="16.0" customHeight="true">
      <c r="A161" t="n" s="7">
        <v>4.2417157E7</v>
      </c>
      <c r="B161" t="s" s="8">
        <v>54</v>
      </c>
      <c r="C161" t="n" s="8">
        <f>IF(false,"005-1516", "005-1516")</f>
      </c>
      <c r="D161" t="s" s="8">
        <v>90</v>
      </c>
      <c r="E161" t="n" s="8">
        <v>2.0</v>
      </c>
      <c r="F161" t="n" s="8">
        <v>1123.0</v>
      </c>
      <c r="G161" t="s" s="8">
        <v>53</v>
      </c>
      <c r="H161" t="s" s="8">
        <v>50</v>
      </c>
      <c r="I161" t="s" s="8">
        <v>270</v>
      </c>
    </row>
    <row r="162" ht="16.0" customHeight="true">
      <c r="A162" t="n" s="7">
        <v>4.2392893E7</v>
      </c>
      <c r="B162" t="s" s="8">
        <v>54</v>
      </c>
      <c r="C162" t="n" s="8">
        <f>IF(false,"005-1516", "005-1516")</f>
      </c>
      <c r="D162" t="s" s="8">
        <v>90</v>
      </c>
      <c r="E162" t="n" s="8">
        <v>2.0</v>
      </c>
      <c r="F162" t="n" s="8">
        <v>1809.0</v>
      </c>
      <c r="G162" t="s" s="8">
        <v>53</v>
      </c>
      <c r="H162" t="s" s="8">
        <v>50</v>
      </c>
      <c r="I162" t="s" s="8">
        <v>271</v>
      </c>
    </row>
    <row r="163" ht="16.0" customHeight="true">
      <c r="A163" t="n" s="7">
        <v>4.2446346E7</v>
      </c>
      <c r="B163" t="s" s="8">
        <v>54</v>
      </c>
      <c r="C163" t="n" s="8">
        <f>IF(false,"005-1516", "005-1516")</f>
      </c>
      <c r="D163" t="s" s="8">
        <v>90</v>
      </c>
      <c r="E163" t="n" s="8">
        <v>2.0</v>
      </c>
      <c r="F163" t="n" s="8">
        <v>1810.0</v>
      </c>
      <c r="G163" t="s" s="8">
        <v>53</v>
      </c>
      <c r="H163" t="s" s="8">
        <v>50</v>
      </c>
      <c r="I163" t="s" s="8">
        <v>272</v>
      </c>
    </row>
    <row r="164" ht="16.0" customHeight="true">
      <c r="A164" t="n" s="7">
        <v>4.2461861E7</v>
      </c>
      <c r="B164" t="s" s="8">
        <v>54</v>
      </c>
      <c r="C164" t="n" s="8">
        <f>IF(false,"120906023", "120906023")</f>
      </c>
      <c r="D164" t="s" s="8">
        <v>139</v>
      </c>
      <c r="E164" t="n" s="8">
        <v>1.0</v>
      </c>
      <c r="F164" t="n" s="8">
        <v>169.0</v>
      </c>
      <c r="G164" t="s" s="8">
        <v>53</v>
      </c>
      <c r="H164" t="s" s="8">
        <v>50</v>
      </c>
      <c r="I164" t="s" s="8">
        <v>273</v>
      </c>
    </row>
    <row r="165" ht="16.0" customHeight="true">
      <c r="A165" t="n" s="7">
        <v>4.2362007E7</v>
      </c>
      <c r="B165" t="s" s="8">
        <v>54</v>
      </c>
      <c r="C165" t="n" s="8">
        <f>IF(false,"003-318", "003-318")</f>
      </c>
      <c r="D165" t="s" s="8">
        <v>274</v>
      </c>
      <c r="E165" t="n" s="8">
        <v>1.0</v>
      </c>
      <c r="F165" t="n" s="8">
        <v>1579.0</v>
      </c>
      <c r="G165" t="s" s="8">
        <v>53</v>
      </c>
      <c r="H165" t="s" s="8">
        <v>50</v>
      </c>
      <c r="I165" t="s" s="8">
        <v>275</v>
      </c>
    </row>
    <row r="166" ht="16.0" customHeight="true">
      <c r="A166" t="n" s="7">
        <v>4.2457233E7</v>
      </c>
      <c r="B166" t="s" s="8">
        <v>54</v>
      </c>
      <c r="C166" t="n" s="8">
        <f>IF(false,"120921947", "120921947")</f>
      </c>
      <c r="D166" t="s" s="8">
        <v>276</v>
      </c>
      <c r="E166" t="n" s="8">
        <v>1.0</v>
      </c>
      <c r="F166" t="n" s="8">
        <v>599.0</v>
      </c>
      <c r="G166" t="s" s="8">
        <v>53</v>
      </c>
      <c r="H166" t="s" s="8">
        <v>50</v>
      </c>
      <c r="I166" t="s" s="8">
        <v>277</v>
      </c>
    </row>
    <row r="167" ht="16.0" customHeight="true">
      <c r="A167" t="n" s="7">
        <v>4.2490173E7</v>
      </c>
      <c r="B167" t="s" s="8">
        <v>58</v>
      </c>
      <c r="C167" t="n" s="8">
        <f>IF(false,"120921409", "120921409")</f>
      </c>
      <c r="D167" t="s" s="8">
        <v>198</v>
      </c>
      <c r="E167" t="n" s="8">
        <v>1.0</v>
      </c>
      <c r="F167" t="n" s="8">
        <v>310.0</v>
      </c>
      <c r="G167" t="s" s="8">
        <v>53</v>
      </c>
      <c r="H167" t="s" s="8">
        <v>50</v>
      </c>
      <c r="I167" t="s" s="8">
        <v>278</v>
      </c>
    </row>
    <row r="168" ht="16.0" customHeight="true">
      <c r="A168" t="n" s="7">
        <v>4.2473374E7</v>
      </c>
      <c r="B168" t="s" s="8">
        <v>58</v>
      </c>
      <c r="C168" t="n" s="8">
        <f>IF(false,"120922587", "120922587")</f>
      </c>
      <c r="D168" t="s" s="8">
        <v>174</v>
      </c>
      <c r="E168" t="n" s="8">
        <v>1.0</v>
      </c>
      <c r="F168" t="n" s="8">
        <v>493.0</v>
      </c>
      <c r="G168" t="s" s="8">
        <v>53</v>
      </c>
      <c r="H168" t="s" s="8">
        <v>50</v>
      </c>
      <c r="I168" t="s" s="8">
        <v>279</v>
      </c>
    </row>
    <row r="169" ht="16.0" customHeight="true">
      <c r="A169" t="n" s="7">
        <v>4.2391334E7</v>
      </c>
      <c r="B169" t="s" s="8">
        <v>54</v>
      </c>
      <c r="C169" t="n" s="8">
        <f>IF(false,"120922035", "120922035")</f>
      </c>
      <c r="D169" t="s" s="8">
        <v>142</v>
      </c>
      <c r="E169" t="n" s="8">
        <v>1.0</v>
      </c>
      <c r="F169" t="n" s="8">
        <v>521.0</v>
      </c>
      <c r="G169" t="s" s="8">
        <v>53</v>
      </c>
      <c r="H169" t="s" s="8">
        <v>50</v>
      </c>
      <c r="I169" t="s" s="8">
        <v>280</v>
      </c>
    </row>
    <row r="170" ht="16.0" customHeight="true">
      <c r="A170" t="n" s="7">
        <v>4.2381414E7</v>
      </c>
      <c r="B170" t="s" s="8">
        <v>54</v>
      </c>
      <c r="C170" t="n" s="8">
        <f>IF(false,"005-1514", "005-1514")</f>
      </c>
      <c r="D170" t="s" s="8">
        <v>136</v>
      </c>
      <c r="E170" t="n" s="8">
        <v>1.0</v>
      </c>
      <c r="F170" t="n" s="8">
        <v>953.0</v>
      </c>
      <c r="G170" t="s" s="8">
        <v>53</v>
      </c>
      <c r="H170" t="s" s="8">
        <v>50</v>
      </c>
      <c r="I170" t="s" s="8">
        <v>281</v>
      </c>
    </row>
    <row r="171" ht="16.0" customHeight="true">
      <c r="A171" t="n" s="7">
        <v>4.2395934E7</v>
      </c>
      <c r="B171" t="s" s="8">
        <v>54</v>
      </c>
      <c r="C171" t="n" s="8">
        <f>IF(false,"005-1113", "005-1113")</f>
      </c>
      <c r="D171" t="s" s="8">
        <v>282</v>
      </c>
      <c r="E171" t="n" s="8">
        <v>1.0</v>
      </c>
      <c r="F171" t="n" s="8">
        <v>966.0</v>
      </c>
      <c r="G171" t="s" s="8">
        <v>53</v>
      </c>
      <c r="H171" t="s" s="8">
        <v>50</v>
      </c>
      <c r="I171" t="s" s="8">
        <v>283</v>
      </c>
    </row>
    <row r="172" ht="16.0" customHeight="true">
      <c r="A172" t="n" s="7">
        <v>4.2479835E7</v>
      </c>
      <c r="B172" t="s" s="8">
        <v>58</v>
      </c>
      <c r="C172" t="n" s="8">
        <f>IF(false,"005-1517", "005-1517")</f>
      </c>
      <c r="D172" t="s" s="8">
        <v>284</v>
      </c>
      <c r="E172" t="n" s="8">
        <v>1.0</v>
      </c>
      <c r="F172" t="n" s="8">
        <v>45.0</v>
      </c>
      <c r="G172" t="s" s="8">
        <v>53</v>
      </c>
      <c r="H172" t="s" s="8">
        <v>50</v>
      </c>
      <c r="I172" t="s" s="8">
        <v>285</v>
      </c>
    </row>
    <row r="173" ht="16.0" customHeight="true">
      <c r="A173" t="n" s="7">
        <v>4.2463921E7</v>
      </c>
      <c r="B173" t="s" s="8">
        <v>54</v>
      </c>
      <c r="C173" t="n" s="8">
        <f>IF(false,"120921995", "120921995")</f>
      </c>
      <c r="D173" t="s" s="8">
        <v>57</v>
      </c>
      <c r="E173" t="n" s="8">
        <v>1.0</v>
      </c>
      <c r="F173" t="n" s="8">
        <v>988.0</v>
      </c>
      <c r="G173" t="s" s="8">
        <v>53</v>
      </c>
      <c r="H173" t="s" s="8">
        <v>50</v>
      </c>
      <c r="I173" t="s" s="8">
        <v>286</v>
      </c>
    </row>
    <row r="174" ht="16.0" customHeight="true">
      <c r="A174" t="n" s="7">
        <v>4.2463921E7</v>
      </c>
      <c r="B174" t="s" s="8">
        <v>54</v>
      </c>
      <c r="C174" t="n" s="8">
        <f>IF(false,"005-1515", "005-1515")</f>
      </c>
      <c r="D174" t="s" s="8">
        <v>88</v>
      </c>
      <c r="E174" t="n" s="8">
        <v>1.0</v>
      </c>
      <c r="F174" t="n" s="8">
        <v>761.0</v>
      </c>
      <c r="G174" t="s" s="8">
        <v>53</v>
      </c>
      <c r="H174" t="s" s="8">
        <v>50</v>
      </c>
      <c r="I174" t="s" s="8">
        <v>286</v>
      </c>
    </row>
    <row r="175" ht="16.0" customHeight="true">
      <c r="A175" t="n" s="7">
        <v>4.2266577E7</v>
      </c>
      <c r="B175" t="s" s="8">
        <v>56</v>
      </c>
      <c r="C175" t="n" s="8">
        <f>IF(false,"120921995", "120921995")</f>
      </c>
      <c r="D175" t="s" s="8">
        <v>57</v>
      </c>
      <c r="E175" t="n" s="8">
        <v>1.0</v>
      </c>
      <c r="F175" t="n" s="8">
        <v>989.0</v>
      </c>
      <c r="G175" t="s" s="8">
        <v>53</v>
      </c>
      <c r="H175" t="s" s="8">
        <v>50</v>
      </c>
      <c r="I175" t="s" s="8">
        <v>287</v>
      </c>
    </row>
    <row r="176" ht="16.0" customHeight="true">
      <c r="A176" t="n" s="7">
        <v>4.2466839E7</v>
      </c>
      <c r="B176" t="s" s="8">
        <v>58</v>
      </c>
      <c r="C176" t="n" s="8">
        <f>IF(false,"120921410", "120921410")</f>
      </c>
      <c r="D176" t="s" s="8">
        <v>288</v>
      </c>
      <c r="E176" t="n" s="8">
        <v>1.0</v>
      </c>
      <c r="F176" t="n" s="8">
        <v>309.0</v>
      </c>
      <c r="G176" t="s" s="8">
        <v>53</v>
      </c>
      <c r="H176" t="s" s="8">
        <v>50</v>
      </c>
      <c r="I176" t="s" s="8">
        <v>289</v>
      </c>
    </row>
    <row r="177" ht="16.0" customHeight="true">
      <c r="A177" t="n" s="7">
        <v>4.2369314E7</v>
      </c>
      <c r="B177" t="s" s="8">
        <v>54</v>
      </c>
      <c r="C177" t="n" s="8">
        <f>IF(false,"000-631", "000-631")</f>
      </c>
      <c r="D177" t="s" s="8">
        <v>187</v>
      </c>
      <c r="E177" t="n" s="8">
        <v>1.0</v>
      </c>
      <c r="F177" t="n" s="8">
        <v>505.0</v>
      </c>
      <c r="G177" t="s" s="8">
        <v>53</v>
      </c>
      <c r="H177" t="s" s="8">
        <v>50</v>
      </c>
      <c r="I177" t="s" s="8">
        <v>290</v>
      </c>
    </row>
    <row r="178" ht="16.0" customHeight="true">
      <c r="A178" t="n" s="7">
        <v>4.2459975E7</v>
      </c>
      <c r="B178" t="s" s="8">
        <v>54</v>
      </c>
      <c r="C178" t="n" s="8">
        <f>IF(false,"120921936", "120921936")</f>
      </c>
      <c r="D178" t="s" s="8">
        <v>291</v>
      </c>
      <c r="E178" t="n" s="8">
        <v>1.0</v>
      </c>
      <c r="F178" t="n" s="8">
        <v>847.0</v>
      </c>
      <c r="G178" t="s" s="8">
        <v>53</v>
      </c>
      <c r="H178" t="s" s="8">
        <v>50</v>
      </c>
      <c r="I178" t="s" s="8">
        <v>292</v>
      </c>
    </row>
    <row r="179" ht="16.0" customHeight="true">
      <c r="A179" t="n" s="7">
        <v>4.2408874E7</v>
      </c>
      <c r="B179" t="s" s="8">
        <v>54</v>
      </c>
      <c r="C179" t="n" s="8">
        <f>IF(false,"01-003884", "01-003884")</f>
      </c>
      <c r="D179" t="s" s="8">
        <v>69</v>
      </c>
      <c r="E179" t="n" s="8">
        <v>1.0</v>
      </c>
      <c r="F179" t="n" s="8">
        <v>953.0</v>
      </c>
      <c r="G179" t="s" s="8">
        <v>53</v>
      </c>
      <c r="H179" t="s" s="8">
        <v>50</v>
      </c>
      <c r="I179" t="s" s="8">
        <v>293</v>
      </c>
    </row>
    <row r="180" ht="16.0" customHeight="true">
      <c r="A180" t="n" s="7">
        <v>4.2541101E7</v>
      </c>
      <c r="B180" t="s" s="8">
        <v>58</v>
      </c>
      <c r="C180" t="n" s="8">
        <f>IF(false,"120922353", "120922353")</f>
      </c>
      <c r="D180" t="s" s="8">
        <v>64</v>
      </c>
      <c r="E180" t="n" s="8">
        <v>1.0</v>
      </c>
      <c r="F180" t="n" s="8">
        <v>677.0</v>
      </c>
      <c r="G180" t="s" s="8">
        <v>53</v>
      </c>
      <c r="H180" t="s" s="8">
        <v>50</v>
      </c>
      <c r="I180" t="s" s="8">
        <v>294</v>
      </c>
    </row>
    <row r="181" ht="16.0" customHeight="true">
      <c r="A181" t="n" s="7">
        <v>4.2537772E7</v>
      </c>
      <c r="B181" t="s" s="8">
        <v>58</v>
      </c>
      <c r="C181" t="n" s="8">
        <f>IF(false,"120921853", "120921853")</f>
      </c>
      <c r="D181" t="s" s="8">
        <v>116</v>
      </c>
      <c r="E181" t="n" s="8">
        <v>2.0</v>
      </c>
      <c r="F181" t="n" s="8">
        <v>1403.0</v>
      </c>
      <c r="G181" t="s" s="8">
        <v>53</v>
      </c>
      <c r="H181" t="s" s="8">
        <v>50</v>
      </c>
      <c r="I181" t="s" s="8">
        <v>295</v>
      </c>
    </row>
    <row r="182" ht="16.0" customHeight="true">
      <c r="A182" t="n" s="7">
        <v>4.2461257E7</v>
      </c>
      <c r="B182" t="s" s="8">
        <v>54</v>
      </c>
      <c r="C182" t="n" s="8">
        <f>IF(false,"008-576", "008-576")</f>
      </c>
      <c r="D182" t="s" s="8">
        <v>190</v>
      </c>
      <c r="E182" t="n" s="8">
        <v>1.0</v>
      </c>
      <c r="F182" t="n" s="8">
        <v>767.0</v>
      </c>
      <c r="G182" t="s" s="8">
        <v>53</v>
      </c>
      <c r="H182" t="s" s="8">
        <v>50</v>
      </c>
      <c r="I182" t="s" s="8">
        <v>296</v>
      </c>
    </row>
    <row r="183" ht="16.0" customHeight="true">
      <c r="A183" t="n" s="7">
        <v>4.2246791E7</v>
      </c>
      <c r="B183" t="s" s="8">
        <v>56</v>
      </c>
      <c r="C183" t="n" s="8">
        <f>IF(false,"005-1516", "005-1516")</f>
      </c>
      <c r="D183" t="s" s="8">
        <v>90</v>
      </c>
      <c r="E183" t="n" s="8">
        <v>4.0</v>
      </c>
      <c r="F183" t="n" s="8">
        <v>2670.0</v>
      </c>
      <c r="G183" t="s" s="8">
        <v>53</v>
      </c>
      <c r="H183" t="s" s="8">
        <v>50</v>
      </c>
      <c r="I183" t="s" s="8">
        <v>297</v>
      </c>
    </row>
    <row r="184" ht="16.0" customHeight="true">
      <c r="A184" t="n" s="7">
        <v>4.2384219E7</v>
      </c>
      <c r="B184" t="s" s="8">
        <v>54</v>
      </c>
      <c r="C184" t="n" s="8">
        <f>IF(false,"120921409", "120921409")</f>
      </c>
      <c r="D184" t="s" s="8">
        <v>198</v>
      </c>
      <c r="E184" t="n" s="8">
        <v>1.0</v>
      </c>
      <c r="F184" t="n" s="8">
        <v>58.0</v>
      </c>
      <c r="G184" t="s" s="8">
        <v>53</v>
      </c>
      <c r="H184" t="s" s="8">
        <v>50</v>
      </c>
      <c r="I184" t="s" s="8">
        <v>298</v>
      </c>
    </row>
    <row r="185" ht="16.0" customHeight="true">
      <c r="A185" t="n" s="7">
        <v>4.2466261E7</v>
      </c>
      <c r="B185" t="s" s="8">
        <v>58</v>
      </c>
      <c r="C185" t="n" s="8">
        <f>IF(false,"008-575", "008-575")</f>
      </c>
      <c r="D185" t="s" s="8">
        <v>299</v>
      </c>
      <c r="E185" t="n" s="8">
        <v>1.0</v>
      </c>
      <c r="F185" t="n" s="8">
        <v>1.0</v>
      </c>
      <c r="G185" t="s" s="8">
        <v>53</v>
      </c>
      <c r="H185" t="s" s="8">
        <v>50</v>
      </c>
      <c r="I185" t="s" s="8">
        <v>300</v>
      </c>
    </row>
    <row r="186" ht="16.0" customHeight="true">
      <c r="A186" t="n" s="7">
        <v>4.245172E7</v>
      </c>
      <c r="B186" t="s" s="8">
        <v>54</v>
      </c>
      <c r="C186" t="n" s="8">
        <f>IF(false,"120921901", "120921901")</f>
      </c>
      <c r="D186" t="s" s="8">
        <v>194</v>
      </c>
      <c r="E186" t="n" s="8">
        <v>2.0</v>
      </c>
      <c r="F186" t="n" s="8">
        <v>1412.0</v>
      </c>
      <c r="G186" t="s" s="8">
        <v>53</v>
      </c>
      <c r="H186" t="s" s="8">
        <v>50</v>
      </c>
      <c r="I186" t="s" s="8">
        <v>301</v>
      </c>
    </row>
    <row r="187" ht="16.0" customHeight="true">
      <c r="A187" t="n" s="7">
        <v>4.2423245E7</v>
      </c>
      <c r="B187" t="s" s="8">
        <v>54</v>
      </c>
      <c r="C187" t="n" s="8">
        <f>IF(false,"005-1516", "005-1516")</f>
      </c>
      <c r="D187" t="s" s="8">
        <v>90</v>
      </c>
      <c r="E187" t="n" s="8">
        <v>2.0</v>
      </c>
      <c r="F187" t="n" s="8">
        <v>1560.0</v>
      </c>
      <c r="G187" t="s" s="8">
        <v>53</v>
      </c>
      <c r="H187" t="s" s="8">
        <v>50</v>
      </c>
      <c r="I187" t="s" s="8">
        <v>302</v>
      </c>
    </row>
    <row r="188" ht="16.0" customHeight="true">
      <c r="A188" t="n" s="7">
        <v>4.2386348E7</v>
      </c>
      <c r="B188" t="s" s="8">
        <v>54</v>
      </c>
      <c r="C188" t="n" s="8">
        <f>IF(false,"01-004071", "01-004071")</f>
      </c>
      <c r="D188" t="s" s="8">
        <v>253</v>
      </c>
      <c r="E188" t="n" s="8">
        <v>1.0</v>
      </c>
      <c r="F188" t="n" s="8">
        <v>603.0</v>
      </c>
      <c r="G188" t="s" s="8">
        <v>53</v>
      </c>
      <c r="H188" t="s" s="8">
        <v>50</v>
      </c>
      <c r="I188" t="s" s="8">
        <v>303</v>
      </c>
    </row>
    <row r="189" ht="16.0" customHeight="true">
      <c r="A189" t="n" s="7">
        <v>4.2386348E7</v>
      </c>
      <c r="B189" t="s" s="8">
        <v>54</v>
      </c>
      <c r="C189" t="n" s="8">
        <f>IF(false,"005-1521", "005-1521")</f>
      </c>
      <c r="D189" t="s" s="8">
        <v>304</v>
      </c>
      <c r="E189" t="n" s="8">
        <v>1.0</v>
      </c>
      <c r="F189" t="n" s="8">
        <v>373.0</v>
      </c>
      <c r="G189" t="s" s="8">
        <v>53</v>
      </c>
      <c r="H189" t="s" s="8">
        <v>50</v>
      </c>
      <c r="I189" t="s" s="8">
        <v>303</v>
      </c>
    </row>
    <row r="190" ht="16.0" customHeight="true">
      <c r="A190" t="n" s="7">
        <v>4.2484741E7</v>
      </c>
      <c r="B190" t="s" s="8">
        <v>58</v>
      </c>
      <c r="C190" t="n" s="8">
        <f>IF(false,"005-1516", "005-1516")</f>
      </c>
      <c r="D190" t="s" s="8">
        <v>90</v>
      </c>
      <c r="E190" t="n" s="8">
        <v>1.0</v>
      </c>
      <c r="F190" t="n" s="8">
        <v>758.0</v>
      </c>
      <c r="G190" t="s" s="8">
        <v>53</v>
      </c>
      <c r="H190" t="s" s="8">
        <v>50</v>
      </c>
      <c r="I190" t="s" s="8">
        <v>305</v>
      </c>
    </row>
    <row r="191" ht="16.0" customHeight="true">
      <c r="A191" t="n" s="7">
        <v>4.2449268E7</v>
      </c>
      <c r="B191" t="s" s="8">
        <v>54</v>
      </c>
      <c r="C191" t="n" s="8">
        <f>IF(false,"003-318", "003-318")</f>
      </c>
      <c r="D191" t="s" s="8">
        <v>274</v>
      </c>
      <c r="E191" t="n" s="8">
        <v>3.0</v>
      </c>
      <c r="F191" t="n" s="8">
        <v>2562.0</v>
      </c>
      <c r="G191" t="s" s="8">
        <v>53</v>
      </c>
      <c r="H191" t="s" s="8">
        <v>50</v>
      </c>
      <c r="I191" t="s" s="8">
        <v>306</v>
      </c>
    </row>
    <row r="192" ht="16.0" customHeight="true">
      <c r="A192" t="n" s="7">
        <v>4.2468942E7</v>
      </c>
      <c r="B192" t="s" s="8">
        <v>58</v>
      </c>
      <c r="C192" t="n" s="8">
        <f>IF(false,"120921939", "120921939")</f>
      </c>
      <c r="D192" t="s" s="8">
        <v>178</v>
      </c>
      <c r="E192" t="n" s="8">
        <v>1.0</v>
      </c>
      <c r="F192" t="n" s="8">
        <v>872.0</v>
      </c>
      <c r="G192" t="s" s="8">
        <v>53</v>
      </c>
      <c r="H192" t="s" s="8">
        <v>50</v>
      </c>
      <c r="I192" t="s" s="8">
        <v>307</v>
      </c>
    </row>
    <row r="193" ht="16.0" customHeight="true">
      <c r="A193" t="n" s="7">
        <v>4.2468942E7</v>
      </c>
      <c r="B193" t="s" s="8">
        <v>58</v>
      </c>
      <c r="C193" t="n" s="8">
        <f>IF(false,"120922353", "120922353")</f>
      </c>
      <c r="D193" t="s" s="8">
        <v>64</v>
      </c>
      <c r="E193" t="n" s="8">
        <v>1.0</v>
      </c>
      <c r="F193" t="n" s="8">
        <v>763.0</v>
      </c>
      <c r="G193" t="s" s="8">
        <v>53</v>
      </c>
      <c r="H193" t="s" s="8">
        <v>50</v>
      </c>
      <c r="I193" t="s" s="8">
        <v>307</v>
      </c>
    </row>
    <row r="194" ht="16.0" customHeight="true">
      <c r="A194" t="n" s="7">
        <v>4.244869E7</v>
      </c>
      <c r="B194" t="s" s="8">
        <v>54</v>
      </c>
      <c r="C194" t="n" s="8">
        <f>IF(false,"120922353", "120922353")</f>
      </c>
      <c r="D194" t="s" s="8">
        <v>64</v>
      </c>
      <c r="E194" t="n" s="8">
        <v>1.0</v>
      </c>
      <c r="F194" t="n" s="8">
        <v>721.0</v>
      </c>
      <c r="G194" t="s" s="8">
        <v>53</v>
      </c>
      <c r="H194" t="s" s="8">
        <v>50</v>
      </c>
      <c r="I194" t="s" s="8">
        <v>308</v>
      </c>
    </row>
    <row r="195" ht="16.0" customHeight="true">
      <c r="A195" t="n" s="7">
        <v>4.2430283E7</v>
      </c>
      <c r="B195" t="s" s="8">
        <v>54</v>
      </c>
      <c r="C195" t="n" s="8">
        <f>IF(false,"120906023", "120906023")</f>
      </c>
      <c r="D195" t="s" s="8">
        <v>139</v>
      </c>
      <c r="E195" t="n" s="8">
        <v>1.0</v>
      </c>
      <c r="F195" t="n" s="8">
        <v>1089.0</v>
      </c>
      <c r="G195" t="s" s="8">
        <v>53</v>
      </c>
      <c r="H195" t="s" s="8">
        <v>50</v>
      </c>
      <c r="I195" t="s" s="8">
        <v>309</v>
      </c>
    </row>
    <row r="196" ht="16.0" customHeight="true">
      <c r="A196" t="n" s="7">
        <v>4.2207439E7</v>
      </c>
      <c r="B196" t="s" s="8">
        <v>51</v>
      </c>
      <c r="C196" t="n" s="8">
        <f>IF(false,"120921791", "120921791")</f>
      </c>
      <c r="D196" t="s" s="8">
        <v>310</v>
      </c>
      <c r="E196" t="n" s="8">
        <v>1.0</v>
      </c>
      <c r="F196" t="n" s="8">
        <v>1699.0</v>
      </c>
      <c r="G196" t="s" s="8">
        <v>53</v>
      </c>
      <c r="H196" t="s" s="8">
        <v>50</v>
      </c>
      <c r="I196" t="s" s="8">
        <v>311</v>
      </c>
    </row>
    <row r="197" ht="16.0" customHeight="true">
      <c r="A197" t="n" s="7">
        <v>4.2460681E7</v>
      </c>
      <c r="B197" t="s" s="8">
        <v>54</v>
      </c>
      <c r="C197" t="n" s="8">
        <f>IF(false,"005-1515", "005-1515")</f>
      </c>
      <c r="D197" t="s" s="8">
        <v>88</v>
      </c>
      <c r="E197" t="n" s="8">
        <v>2.0</v>
      </c>
      <c r="F197" t="n" s="8">
        <v>1810.0</v>
      </c>
      <c r="G197" t="s" s="8">
        <v>53</v>
      </c>
      <c r="H197" t="s" s="8">
        <v>50</v>
      </c>
      <c r="I197" t="s" s="8">
        <v>312</v>
      </c>
    </row>
    <row r="198" ht="16.0" customHeight="true">
      <c r="A198" t="n" s="7">
        <v>4.2395434E7</v>
      </c>
      <c r="B198" t="s" s="8">
        <v>54</v>
      </c>
      <c r="C198" t="n" s="8">
        <f>IF(false,"120921903", "120921903")</f>
      </c>
      <c r="D198" t="s" s="8">
        <v>313</v>
      </c>
      <c r="E198" t="n" s="8">
        <v>4.0</v>
      </c>
      <c r="F198" t="n" s="8">
        <v>2540.0</v>
      </c>
      <c r="G198" t="s" s="8">
        <v>53</v>
      </c>
      <c r="H198" t="s" s="8">
        <v>50</v>
      </c>
      <c r="I198" t="s" s="8">
        <v>314</v>
      </c>
    </row>
    <row r="199" ht="16.0" customHeight="true">
      <c r="A199" t="n" s="7">
        <v>4.2435731E7</v>
      </c>
      <c r="B199" t="s" s="8">
        <v>54</v>
      </c>
      <c r="C199" t="n" s="8">
        <f>IF(false,"005-1516", "005-1516")</f>
      </c>
      <c r="D199" t="s" s="8">
        <v>90</v>
      </c>
      <c r="E199" t="n" s="8">
        <v>3.0</v>
      </c>
      <c r="F199" t="n" s="8">
        <v>2125.0</v>
      </c>
      <c r="G199" t="s" s="8">
        <v>53</v>
      </c>
      <c r="H199" t="s" s="8">
        <v>50</v>
      </c>
      <c r="I199" t="s" s="8">
        <v>315</v>
      </c>
    </row>
    <row r="200" ht="16.0" customHeight="true">
      <c r="A200" t="n" s="7">
        <v>4.2341029E7</v>
      </c>
      <c r="B200" t="s" s="8">
        <v>56</v>
      </c>
      <c r="C200" t="n" s="8">
        <f>IF(false,"008-576", "008-576")</f>
      </c>
      <c r="D200" t="s" s="8">
        <v>190</v>
      </c>
      <c r="E200" t="n" s="8">
        <v>1.0</v>
      </c>
      <c r="F200" t="n" s="8">
        <v>737.0</v>
      </c>
      <c r="G200" t="s" s="8">
        <v>53</v>
      </c>
      <c r="H200" t="s" s="8">
        <v>50</v>
      </c>
      <c r="I200" t="s" s="8">
        <v>316</v>
      </c>
    </row>
    <row r="201" ht="16.0" customHeight="true">
      <c r="A201" t="n" s="7">
        <v>4.2374044E7</v>
      </c>
      <c r="B201" t="s" s="8">
        <v>54</v>
      </c>
      <c r="C201" t="n" s="8">
        <f>IF(false,"01-004117", "01-004117")</f>
      </c>
      <c r="D201" t="s" s="8">
        <v>317</v>
      </c>
      <c r="E201" t="n" s="8">
        <v>1.0</v>
      </c>
      <c r="F201" t="n" s="8">
        <v>959.0</v>
      </c>
      <c r="G201" t="s" s="8">
        <v>53</v>
      </c>
      <c r="H201" t="s" s="8">
        <v>50</v>
      </c>
      <c r="I201" t="s" s="8">
        <v>318</v>
      </c>
    </row>
    <row r="202" ht="16.0" customHeight="true">
      <c r="A202" t="n" s="7">
        <v>4.2539618E7</v>
      </c>
      <c r="B202" t="s" s="8">
        <v>58</v>
      </c>
      <c r="C202" t="n" s="8">
        <f>IF(false,"120921947", "120921947")</f>
      </c>
      <c r="D202" t="s" s="8">
        <v>276</v>
      </c>
      <c r="E202" t="n" s="8">
        <v>1.0</v>
      </c>
      <c r="F202" t="n" s="8">
        <v>599.0</v>
      </c>
      <c r="G202" t="s" s="8">
        <v>53</v>
      </c>
      <c r="H202" t="s" s="8">
        <v>50</v>
      </c>
      <c r="I202" t="s" s="8">
        <v>319</v>
      </c>
    </row>
    <row r="203" ht="16.0" customHeight="true">
      <c r="A203" t="n" s="7">
        <v>4.2416465E7</v>
      </c>
      <c r="B203" t="s" s="8">
        <v>54</v>
      </c>
      <c r="C203" t="n" s="8">
        <f>IF(false,"120922164", "120922164")</f>
      </c>
      <c r="D203" t="s" s="8">
        <v>66</v>
      </c>
      <c r="E203" t="n" s="8">
        <v>1.0</v>
      </c>
      <c r="F203" t="n" s="8">
        <v>973.0</v>
      </c>
      <c r="G203" t="s" s="8">
        <v>53</v>
      </c>
      <c r="H203" t="s" s="8">
        <v>50</v>
      </c>
      <c r="I203" t="s" s="8">
        <v>320</v>
      </c>
    </row>
    <row r="204" ht="16.0" customHeight="true">
      <c r="A204" t="n" s="7">
        <v>4.2464815E7</v>
      </c>
      <c r="B204" t="s" s="8">
        <v>58</v>
      </c>
      <c r="C204" t="n" s="8">
        <f>IF(false,"008-576", "008-576")</f>
      </c>
      <c r="D204" t="s" s="8">
        <v>190</v>
      </c>
      <c r="E204" t="n" s="8">
        <v>1.0</v>
      </c>
      <c r="F204" t="n" s="8">
        <v>359.0</v>
      </c>
      <c r="G204" t="s" s="8">
        <v>53</v>
      </c>
      <c r="H204" t="s" s="8">
        <v>50</v>
      </c>
      <c r="I204" t="s" s="8">
        <v>321</v>
      </c>
    </row>
    <row r="205" ht="16.0" customHeight="true">
      <c r="A205" t="n" s="7">
        <v>4.246067E7</v>
      </c>
      <c r="B205" t="s" s="8">
        <v>54</v>
      </c>
      <c r="C205" t="n" s="8">
        <f>IF(false,"005-1521", "005-1521")</f>
      </c>
      <c r="D205" t="s" s="8">
        <v>304</v>
      </c>
      <c r="E205" t="n" s="8">
        <v>3.0</v>
      </c>
      <c r="F205" t="n" s="8">
        <v>776.0</v>
      </c>
      <c r="G205" t="s" s="8">
        <v>53</v>
      </c>
      <c r="H205" t="s" s="8">
        <v>50</v>
      </c>
      <c r="I205" t="s" s="8">
        <v>322</v>
      </c>
    </row>
    <row r="206" ht="16.0" customHeight="true">
      <c r="A206" t="n" s="7">
        <v>4.2439095E7</v>
      </c>
      <c r="B206" t="s" s="8">
        <v>54</v>
      </c>
      <c r="C206" t="n" s="8">
        <f>IF(false,"005-1513", "005-1513")</f>
      </c>
      <c r="D206" t="s" s="8">
        <v>323</v>
      </c>
      <c r="E206" t="n" s="8">
        <v>1.0</v>
      </c>
      <c r="F206" t="n" s="8">
        <v>930.0</v>
      </c>
      <c r="G206" t="s" s="8">
        <v>53</v>
      </c>
      <c r="H206" t="s" s="8">
        <v>50</v>
      </c>
      <c r="I206" t="s" s="8">
        <v>324</v>
      </c>
    </row>
    <row r="207" ht="16.0" customHeight="true">
      <c r="A207" t="n" s="7">
        <v>4.2472396E7</v>
      </c>
      <c r="B207" t="s" s="8">
        <v>58</v>
      </c>
      <c r="C207" t="n" s="8">
        <f>IF(false,"120921995", "120921995")</f>
      </c>
      <c r="D207" t="s" s="8">
        <v>57</v>
      </c>
      <c r="E207" t="n" s="8">
        <v>1.0</v>
      </c>
      <c r="F207" t="n" s="8">
        <v>892.0</v>
      </c>
      <c r="G207" t="s" s="8">
        <v>53</v>
      </c>
      <c r="H207" t="s" s="8">
        <v>50</v>
      </c>
      <c r="I207" t="s" s="8">
        <v>325</v>
      </c>
    </row>
    <row r="208" ht="16.0" customHeight="true">
      <c r="A208" t="n" s="7">
        <v>4.2451155E7</v>
      </c>
      <c r="B208" t="s" s="8">
        <v>54</v>
      </c>
      <c r="C208" t="n" s="8">
        <f>IF(false,"005-1515", "005-1515")</f>
      </c>
      <c r="D208" t="s" s="8">
        <v>88</v>
      </c>
      <c r="E208" t="n" s="8">
        <v>2.0</v>
      </c>
      <c r="F208" t="n" s="8">
        <v>1702.0</v>
      </c>
      <c r="G208" t="s" s="8">
        <v>53</v>
      </c>
      <c r="H208" t="s" s="8">
        <v>50</v>
      </c>
      <c r="I208" t="s" s="8">
        <v>326</v>
      </c>
    </row>
    <row r="209" ht="16.0" customHeight="true">
      <c r="A209" t="n" s="7">
        <v>4.2394226E7</v>
      </c>
      <c r="B209" t="s" s="8">
        <v>54</v>
      </c>
      <c r="C209" t="n" s="8">
        <f>IF(false,"005-1513", "005-1513")</f>
      </c>
      <c r="D209" t="s" s="8">
        <v>323</v>
      </c>
      <c r="E209" t="n" s="8">
        <v>1.0</v>
      </c>
      <c r="F209" t="n" s="8">
        <v>930.0</v>
      </c>
      <c r="G209" t="s" s="8">
        <v>53</v>
      </c>
      <c r="H209" t="s" s="8">
        <v>50</v>
      </c>
      <c r="I209" t="s" s="8">
        <v>327</v>
      </c>
    </row>
    <row r="210" ht="16.0" customHeight="true">
      <c r="A210" t="n" s="7">
        <v>4.2395641E7</v>
      </c>
      <c r="B210" t="s" s="8">
        <v>54</v>
      </c>
      <c r="C210" t="n" s="8">
        <f>IF(false,"120921902", "120921902")</f>
      </c>
      <c r="D210" t="s" s="8">
        <v>148</v>
      </c>
      <c r="E210" t="n" s="8">
        <v>2.0</v>
      </c>
      <c r="F210" t="n" s="8">
        <v>1256.0</v>
      </c>
      <c r="G210" t="s" s="8">
        <v>53</v>
      </c>
      <c r="H210" t="s" s="8">
        <v>50</v>
      </c>
      <c r="I210" t="s" s="8">
        <v>328</v>
      </c>
    </row>
    <row r="211" ht="16.0" customHeight="true">
      <c r="A211" t="n" s="7">
        <v>4.2450879E7</v>
      </c>
      <c r="B211" t="s" s="8">
        <v>54</v>
      </c>
      <c r="C211" t="n" s="8">
        <f>IF(false,"01-003884", "01-003884")</f>
      </c>
      <c r="D211" t="s" s="8">
        <v>69</v>
      </c>
      <c r="E211" t="n" s="8">
        <v>1.0</v>
      </c>
      <c r="F211" t="n" s="8">
        <v>509.0</v>
      </c>
      <c r="G211" t="s" s="8">
        <v>53</v>
      </c>
      <c r="H211" t="s" s="8">
        <v>50</v>
      </c>
      <c r="I211" t="s" s="8">
        <v>329</v>
      </c>
    </row>
    <row r="212" ht="16.0" customHeight="true">
      <c r="A212" t="n" s="7">
        <v>4.2421438E7</v>
      </c>
      <c r="B212" t="s" s="8">
        <v>54</v>
      </c>
      <c r="C212" t="n" s="8">
        <f>IF(false,"120921743", "120921743")</f>
      </c>
      <c r="D212" t="s" s="8">
        <v>330</v>
      </c>
      <c r="E212" t="n" s="8">
        <v>2.0</v>
      </c>
      <c r="F212" t="n" s="8">
        <v>1798.0</v>
      </c>
      <c r="G212" t="s" s="8">
        <v>53</v>
      </c>
      <c r="H212" t="s" s="8">
        <v>50</v>
      </c>
      <c r="I212" t="s" s="8">
        <v>331</v>
      </c>
    </row>
    <row r="213" ht="16.0" customHeight="true">
      <c r="A213" t="n" s="7">
        <v>4.242564E7</v>
      </c>
      <c r="B213" t="s" s="8">
        <v>54</v>
      </c>
      <c r="C213" t="n" s="8">
        <f>IF(false,"005-1516", "005-1516")</f>
      </c>
      <c r="D213" t="s" s="8">
        <v>90</v>
      </c>
      <c r="E213" t="n" s="8">
        <v>1.0</v>
      </c>
      <c r="F213" t="n" s="8">
        <v>905.0</v>
      </c>
      <c r="G213" t="s" s="8">
        <v>53</v>
      </c>
      <c r="H213" t="s" s="8">
        <v>50</v>
      </c>
      <c r="I213" t="s" s="8">
        <v>332</v>
      </c>
    </row>
    <row r="214" ht="16.0" customHeight="true">
      <c r="A214" t="n" s="7">
        <v>4.2451915E7</v>
      </c>
      <c r="B214" t="s" s="8">
        <v>54</v>
      </c>
      <c r="C214" t="n" s="8">
        <f>IF(false,"120922066", "120922066")</f>
      </c>
      <c r="D214" t="s" s="8">
        <v>333</v>
      </c>
      <c r="E214" t="n" s="8">
        <v>1.0</v>
      </c>
      <c r="F214" t="n" s="8">
        <v>728.0</v>
      </c>
      <c r="G214" t="s" s="8">
        <v>53</v>
      </c>
      <c r="H214" t="s" s="8">
        <v>50</v>
      </c>
      <c r="I214" t="s" s="8">
        <v>334</v>
      </c>
    </row>
    <row r="215" ht="16.0" customHeight="true">
      <c r="A215" t="n" s="7">
        <v>4.2451709E7</v>
      </c>
      <c r="B215" t="s" s="8">
        <v>54</v>
      </c>
      <c r="C215" t="n" s="8">
        <f>IF(false,"005-1514", "005-1514")</f>
      </c>
      <c r="D215" t="s" s="8">
        <v>136</v>
      </c>
      <c r="E215" t="n" s="8">
        <v>2.0</v>
      </c>
      <c r="F215" t="n" s="8">
        <v>1906.0</v>
      </c>
      <c r="G215" t="s" s="8">
        <v>53</v>
      </c>
      <c r="H215" t="s" s="8">
        <v>50</v>
      </c>
      <c r="I215" t="s" s="8">
        <v>335</v>
      </c>
    </row>
    <row r="216" ht="16.0" customHeight="true">
      <c r="A216" t="n" s="7">
        <v>4.2465083E7</v>
      </c>
      <c r="B216" t="s" s="8">
        <v>58</v>
      </c>
      <c r="C216" t="n" s="8">
        <f>IF(false,"005-1514", "005-1514")</f>
      </c>
      <c r="D216" t="s" s="8">
        <v>136</v>
      </c>
      <c r="E216" t="n" s="8">
        <v>2.0</v>
      </c>
      <c r="F216" t="n" s="8">
        <v>1638.0</v>
      </c>
      <c r="G216" t="s" s="8">
        <v>53</v>
      </c>
      <c r="H216" t="s" s="8">
        <v>50</v>
      </c>
      <c r="I216" t="s" s="8">
        <v>336</v>
      </c>
    </row>
    <row r="217" ht="16.0" customHeight="true">
      <c r="A217" t="n" s="7">
        <v>4.246557E7</v>
      </c>
      <c r="B217" t="s" s="8">
        <v>58</v>
      </c>
      <c r="C217" t="n" s="8">
        <f>IF(false,"005-1511", "005-1511")</f>
      </c>
      <c r="D217" t="s" s="8">
        <v>112</v>
      </c>
      <c r="E217" t="n" s="8">
        <v>1.0</v>
      </c>
      <c r="F217" t="n" s="8">
        <v>820.0</v>
      </c>
      <c r="G217" t="s" s="8">
        <v>53</v>
      </c>
      <c r="H217" t="s" s="8">
        <v>50</v>
      </c>
      <c r="I217" t="s" s="8">
        <v>337</v>
      </c>
    </row>
    <row r="218" ht="16.0" customHeight="true">
      <c r="A218" t="n" s="7">
        <v>4.2387194E7</v>
      </c>
      <c r="B218" t="s" s="8">
        <v>54</v>
      </c>
      <c r="C218" t="n" s="8">
        <f>IF(false,"120921900", "120921900")</f>
      </c>
      <c r="D218" t="s" s="8">
        <v>218</v>
      </c>
      <c r="E218" t="n" s="8">
        <v>1.0</v>
      </c>
      <c r="F218" t="n" s="8">
        <v>683.0</v>
      </c>
      <c r="G218" t="s" s="8">
        <v>53</v>
      </c>
      <c r="H218" t="s" s="8">
        <v>50</v>
      </c>
      <c r="I218" t="s" s="8">
        <v>338</v>
      </c>
    </row>
    <row r="219" ht="16.0" customHeight="true">
      <c r="A219" t="n" s="7">
        <v>4.229932E7</v>
      </c>
      <c r="B219" t="s" s="8">
        <v>56</v>
      </c>
      <c r="C219" t="n" s="8">
        <f>IF(false,"005-1516", "005-1516")</f>
      </c>
      <c r="D219" t="s" s="8">
        <v>90</v>
      </c>
      <c r="E219" t="n" s="8">
        <v>1.0</v>
      </c>
      <c r="F219" t="n" s="8">
        <v>905.0</v>
      </c>
      <c r="G219" t="s" s="8">
        <v>53</v>
      </c>
      <c r="H219" t="s" s="8">
        <v>50</v>
      </c>
      <c r="I219" t="s" s="8">
        <v>339</v>
      </c>
    </row>
    <row r="220" ht="16.0" customHeight="true">
      <c r="A220" t="n" s="7">
        <v>4.2479748E7</v>
      </c>
      <c r="B220" t="s" s="8">
        <v>58</v>
      </c>
      <c r="C220" t="n" s="8">
        <f>IF(false,"005-1514", "005-1514")</f>
      </c>
      <c r="D220" t="s" s="8">
        <v>136</v>
      </c>
      <c r="E220" t="n" s="8">
        <v>4.0</v>
      </c>
      <c r="F220" t="n" s="8">
        <v>1592.0</v>
      </c>
      <c r="G220" t="s" s="8">
        <v>53</v>
      </c>
      <c r="H220" t="s" s="8">
        <v>50</v>
      </c>
      <c r="I220" t="s" s="8">
        <v>340</v>
      </c>
    </row>
    <row r="221" ht="16.0" customHeight="true">
      <c r="A221" t="n" s="7">
        <v>4.2436957E7</v>
      </c>
      <c r="B221" t="s" s="8">
        <v>54</v>
      </c>
      <c r="C221" t="n" s="8">
        <f>IF(false,"005-1515", "005-1515")</f>
      </c>
      <c r="D221" t="s" s="8">
        <v>88</v>
      </c>
      <c r="E221" t="n" s="8">
        <v>2.0</v>
      </c>
      <c r="F221" t="n" s="8">
        <v>601.0</v>
      </c>
      <c r="G221" t="s" s="8">
        <v>53</v>
      </c>
      <c r="H221" t="s" s="8">
        <v>50</v>
      </c>
      <c r="I221" t="s" s="8">
        <v>341</v>
      </c>
    </row>
    <row r="222" ht="16.0" customHeight="true">
      <c r="A222" t="n" s="7">
        <v>4.2430077E7</v>
      </c>
      <c r="B222" t="s" s="8">
        <v>54</v>
      </c>
      <c r="C222" t="n" s="8">
        <f>IF(false,"005-1516", "005-1516")</f>
      </c>
      <c r="D222" t="s" s="8">
        <v>90</v>
      </c>
      <c r="E222" t="n" s="8">
        <v>1.0</v>
      </c>
      <c r="F222" t="n" s="8">
        <v>706.0</v>
      </c>
      <c r="G222" t="s" s="8">
        <v>53</v>
      </c>
      <c r="H222" t="s" s="8">
        <v>50</v>
      </c>
      <c r="I222" t="s" s="8">
        <v>342</v>
      </c>
    </row>
    <row r="223" ht="16.0" customHeight="true">
      <c r="A223" t="n" s="7">
        <v>4.2457951E7</v>
      </c>
      <c r="B223" t="s" s="8">
        <v>54</v>
      </c>
      <c r="C223" t="n" s="8">
        <f>IF(false,"008-577", "008-577")</f>
      </c>
      <c r="D223" t="s" s="8">
        <v>121</v>
      </c>
      <c r="E223" t="n" s="8">
        <v>2.0</v>
      </c>
      <c r="F223" t="n" s="8">
        <v>1534.0</v>
      </c>
      <c r="G223" t="s" s="8">
        <v>53</v>
      </c>
      <c r="H223" t="s" s="8">
        <v>50</v>
      </c>
      <c r="I223" t="s" s="8">
        <v>343</v>
      </c>
    </row>
    <row r="224" ht="16.0" customHeight="true">
      <c r="A224" t="n" s="7">
        <v>4.2457951E7</v>
      </c>
      <c r="B224" t="s" s="8">
        <v>54</v>
      </c>
      <c r="C224" t="n" s="8">
        <f>IF(false,"120921901", "120921901")</f>
      </c>
      <c r="D224" t="s" s="8">
        <v>194</v>
      </c>
      <c r="E224" t="n" s="8">
        <v>1.0</v>
      </c>
      <c r="F224" t="n" s="8">
        <v>1238.0</v>
      </c>
      <c r="G224" t="s" s="8">
        <v>53</v>
      </c>
      <c r="H224" t="s" s="8">
        <v>50</v>
      </c>
      <c r="I224" t="s" s="8">
        <v>343</v>
      </c>
    </row>
    <row r="225" ht="16.0" customHeight="true">
      <c r="A225" t="n" s="7">
        <v>4.2440952E7</v>
      </c>
      <c r="B225" t="s" s="8">
        <v>54</v>
      </c>
      <c r="C225" t="n" s="8">
        <f>IF(false,"120921957", "120921957")</f>
      </c>
      <c r="D225" t="s" s="8">
        <v>180</v>
      </c>
      <c r="E225" t="n" s="8">
        <v>1.0</v>
      </c>
      <c r="F225" t="n" s="8">
        <v>949.0</v>
      </c>
      <c r="G225" t="s" s="8">
        <v>53</v>
      </c>
      <c r="H225" t="s" s="8">
        <v>50</v>
      </c>
      <c r="I225" t="s" s="8">
        <v>344</v>
      </c>
    </row>
    <row r="226" ht="16.0" customHeight="true">
      <c r="A226" t="n" s="7">
        <v>4.2385655E7</v>
      </c>
      <c r="B226" t="s" s="8">
        <v>54</v>
      </c>
      <c r="C226" t="n" s="8">
        <f>IF(false,"005-1516", "005-1516")</f>
      </c>
      <c r="D226" t="s" s="8">
        <v>90</v>
      </c>
      <c r="E226" t="n" s="8">
        <v>1.0</v>
      </c>
      <c r="F226" t="n" s="8">
        <v>99.0</v>
      </c>
      <c r="G226" t="s" s="8">
        <v>53</v>
      </c>
      <c r="H226" t="s" s="8">
        <v>50</v>
      </c>
      <c r="I226" t="s" s="8">
        <v>345</v>
      </c>
    </row>
    <row r="227" ht="16.0" customHeight="true">
      <c r="A227" t="n" s="7">
        <v>4.240885E7</v>
      </c>
      <c r="B227" t="s" s="8">
        <v>54</v>
      </c>
      <c r="C227" t="n" s="8">
        <f>IF(false,"005-1512", "005-1512")</f>
      </c>
      <c r="D227" t="s" s="8">
        <v>60</v>
      </c>
      <c r="E227" t="n" s="8">
        <v>1.0</v>
      </c>
      <c r="F227" t="n" s="8">
        <v>749.0</v>
      </c>
      <c r="G227" t="s" s="8">
        <v>53</v>
      </c>
      <c r="H227" t="s" s="8">
        <v>50</v>
      </c>
      <c r="I227" t="s" s="8">
        <v>346</v>
      </c>
    </row>
    <row r="228" ht="16.0" customHeight="true">
      <c r="A228" t="n" s="7">
        <v>4.219939E7</v>
      </c>
      <c r="B228" t="s" s="8">
        <v>51</v>
      </c>
      <c r="C228" t="n" s="8">
        <f>IF(false,"005-1515", "005-1515")</f>
      </c>
      <c r="D228" t="s" s="8">
        <v>88</v>
      </c>
      <c r="E228" t="n" s="8">
        <v>2.0</v>
      </c>
      <c r="F228" t="n" s="8">
        <v>1878.0</v>
      </c>
      <c r="G228" t="s" s="8">
        <v>53</v>
      </c>
      <c r="H228" t="s" s="8">
        <v>50</v>
      </c>
      <c r="I228" t="s" s="8">
        <v>347</v>
      </c>
    </row>
    <row r="229" ht="16.0" customHeight="true">
      <c r="A229" t="n" s="7">
        <v>4.2149779E7</v>
      </c>
      <c r="B229" t="s" s="8">
        <v>51</v>
      </c>
      <c r="C229" t="n" s="8">
        <f>IF(false,"005-1039", "005-1039")</f>
      </c>
      <c r="D229" t="s" s="8">
        <v>150</v>
      </c>
      <c r="E229" t="n" s="8">
        <v>1.0</v>
      </c>
      <c r="F229" t="n" s="8">
        <v>1493.0</v>
      </c>
      <c r="G229" t="s" s="8">
        <v>53</v>
      </c>
      <c r="H229" t="s" s="8">
        <v>50</v>
      </c>
      <c r="I229" t="s" s="8">
        <v>348</v>
      </c>
    </row>
    <row r="230" ht="16.0" customHeight="true">
      <c r="A230" t="n" s="7">
        <v>4.2116972E7</v>
      </c>
      <c r="B230" t="s" s="8">
        <v>51</v>
      </c>
      <c r="C230" t="n" s="8">
        <f>IF(false,"005-1039", "005-1039")</f>
      </c>
      <c r="D230" t="s" s="8">
        <v>150</v>
      </c>
      <c r="E230" t="n" s="8">
        <v>2.0</v>
      </c>
      <c r="F230" t="n" s="8">
        <v>571.0</v>
      </c>
      <c r="G230" t="s" s="8">
        <v>53</v>
      </c>
      <c r="H230" t="s" s="8">
        <v>50</v>
      </c>
      <c r="I230" t="s" s="8">
        <v>349</v>
      </c>
    </row>
    <row r="231" ht="16.0" customHeight="true">
      <c r="A231" t="n" s="7">
        <v>4.2460529E7</v>
      </c>
      <c r="B231" t="s" s="8">
        <v>54</v>
      </c>
      <c r="C231" t="n" s="8">
        <f>IF(false,"005-1516", "005-1516")</f>
      </c>
      <c r="D231" t="s" s="8">
        <v>90</v>
      </c>
      <c r="E231" t="n" s="8">
        <v>2.0</v>
      </c>
      <c r="F231" t="n" s="8">
        <v>1906.0</v>
      </c>
      <c r="G231" t="s" s="8">
        <v>53</v>
      </c>
      <c r="H231" t="s" s="8">
        <v>50</v>
      </c>
      <c r="I231" t="s" s="8">
        <v>350</v>
      </c>
    </row>
    <row r="232" ht="16.0" customHeight="true">
      <c r="A232" t="n" s="7">
        <v>4.2455453E7</v>
      </c>
      <c r="B232" t="s" s="8">
        <v>54</v>
      </c>
      <c r="C232" t="n" s="8">
        <f>IF(false,"005-1517", "005-1517")</f>
      </c>
      <c r="D232" t="s" s="8">
        <v>284</v>
      </c>
      <c r="E232" t="n" s="8">
        <v>1.0</v>
      </c>
      <c r="F232" t="n" s="8">
        <v>761.0</v>
      </c>
      <c r="G232" t="s" s="8">
        <v>53</v>
      </c>
      <c r="H232" t="s" s="8">
        <v>50</v>
      </c>
      <c r="I232" t="s" s="8">
        <v>351</v>
      </c>
    </row>
    <row r="233" ht="16.0" customHeight="true">
      <c r="A233" t="n" s="7">
        <v>4.242776E7</v>
      </c>
      <c r="B233" t="s" s="8">
        <v>54</v>
      </c>
      <c r="C233" t="n" s="8">
        <f>IF(false,"120922158", "120922158")</f>
      </c>
      <c r="D233" t="s" s="8">
        <v>83</v>
      </c>
      <c r="E233" t="n" s="8">
        <v>1.0</v>
      </c>
      <c r="F233" t="n" s="8">
        <v>599.0</v>
      </c>
      <c r="G233" t="s" s="8">
        <v>53</v>
      </c>
      <c r="H233" t="s" s="8">
        <v>50</v>
      </c>
      <c r="I233" t="s" s="8">
        <v>352</v>
      </c>
    </row>
    <row r="234" ht="16.0" customHeight="true">
      <c r="A234" t="n" s="7">
        <v>4.2549091E7</v>
      </c>
      <c r="B234" t="s" s="8">
        <v>58</v>
      </c>
      <c r="C234" t="n" s="8">
        <f>IF(false,"01-003884", "01-003884")</f>
      </c>
      <c r="D234" t="s" s="8">
        <v>69</v>
      </c>
      <c r="E234" t="n" s="8">
        <v>1.0</v>
      </c>
      <c r="F234" t="n" s="8">
        <v>790.0</v>
      </c>
      <c r="G234" t="s" s="8">
        <v>53</v>
      </c>
      <c r="H234" t="s" s="8">
        <v>50</v>
      </c>
      <c r="I234" t="s" s="8">
        <v>353</v>
      </c>
    </row>
    <row r="235" ht="16.0" customHeight="true">
      <c r="A235" t="n" s="7">
        <v>4.2526037E7</v>
      </c>
      <c r="B235" t="s" s="8">
        <v>58</v>
      </c>
      <c r="C235" t="n" s="8">
        <f>IF(false,"120922351", "120922351")</f>
      </c>
      <c r="D235" t="s" s="8">
        <v>62</v>
      </c>
      <c r="E235" t="n" s="8">
        <v>4.0</v>
      </c>
      <c r="F235" t="n" s="8">
        <v>2684.0</v>
      </c>
      <c r="G235" t="s" s="8">
        <v>53</v>
      </c>
      <c r="H235" t="s" s="8">
        <v>50</v>
      </c>
      <c r="I235" t="s" s="8">
        <v>354</v>
      </c>
    </row>
    <row r="236" ht="16.0" customHeight="true">
      <c r="A236" t="n" s="7">
        <v>4.2551389E7</v>
      </c>
      <c r="B236" t="s" s="8">
        <v>58</v>
      </c>
      <c r="C236" t="n" s="8">
        <f>IF(false,"120922082", "120922082")</f>
      </c>
      <c r="D236" t="s" s="8">
        <v>355</v>
      </c>
      <c r="E236" t="n" s="8">
        <v>1.0</v>
      </c>
      <c r="F236" t="n" s="8">
        <v>1775.0</v>
      </c>
      <c r="G236" t="s" s="8">
        <v>53</v>
      </c>
      <c r="H236" t="s" s="8">
        <v>50</v>
      </c>
      <c r="I236" t="s" s="8">
        <v>356</v>
      </c>
    </row>
    <row r="237" ht="16.0" customHeight="true">
      <c r="A237" t="n" s="7">
        <v>4.2521382E7</v>
      </c>
      <c r="B237" t="s" s="8">
        <v>58</v>
      </c>
      <c r="C237" t="n" s="8">
        <f>IF(false,"120921370", "120921370")</f>
      </c>
      <c r="D237" t="s" s="8">
        <v>357</v>
      </c>
      <c r="E237" t="n" s="8">
        <v>3.0</v>
      </c>
      <c r="F237" t="n" s="8">
        <v>4317.0</v>
      </c>
      <c r="G237" t="s" s="8">
        <v>53</v>
      </c>
      <c r="H237" t="s" s="8">
        <v>50</v>
      </c>
      <c r="I237" t="s" s="8">
        <v>358</v>
      </c>
    </row>
    <row r="238" ht="16.0" customHeight="true">
      <c r="A238" t="n" s="7">
        <v>4.2398778E7</v>
      </c>
      <c r="B238" t="s" s="8">
        <v>54</v>
      </c>
      <c r="C238" t="n" s="8">
        <f>IF(false,"120922396", "120922396")</f>
      </c>
      <c r="D238" t="s" s="8">
        <v>359</v>
      </c>
      <c r="E238" t="n" s="8">
        <v>1.0</v>
      </c>
      <c r="F238" t="n" s="8">
        <v>299.0</v>
      </c>
      <c r="G238" t="s" s="8">
        <v>53</v>
      </c>
      <c r="H238" t="s" s="8">
        <v>50</v>
      </c>
      <c r="I238" t="s" s="8">
        <v>360</v>
      </c>
    </row>
    <row r="239" ht="16.0" customHeight="true">
      <c r="A239" t="n" s="7">
        <v>4.2548461E7</v>
      </c>
      <c r="B239" t="s" s="8">
        <v>58</v>
      </c>
      <c r="C239" t="n" s="8">
        <f>IF(false,"005-1514", "005-1514")</f>
      </c>
      <c r="D239" t="s" s="8">
        <v>136</v>
      </c>
      <c r="E239" t="n" s="8">
        <v>1.0</v>
      </c>
      <c r="F239" t="n" s="8">
        <v>819.0</v>
      </c>
      <c r="G239" t="s" s="8">
        <v>53</v>
      </c>
      <c r="H239" t="s" s="8">
        <v>50</v>
      </c>
      <c r="I239" t="s" s="8">
        <v>361</v>
      </c>
    </row>
    <row r="240" ht="16.0" customHeight="true">
      <c r="A240" t="n" s="7">
        <v>4.2308729E7</v>
      </c>
      <c r="B240" t="s" s="8">
        <v>56</v>
      </c>
      <c r="C240" t="n" s="8">
        <f>IF(false,"120922353", "120922353")</f>
      </c>
      <c r="D240" t="s" s="8">
        <v>64</v>
      </c>
      <c r="E240" t="n" s="8">
        <v>2.0</v>
      </c>
      <c r="F240" t="n" s="8">
        <v>1678.0</v>
      </c>
      <c r="G240" t="s" s="8">
        <v>53</v>
      </c>
      <c r="H240" t="s" s="8">
        <v>50</v>
      </c>
      <c r="I240" t="s" s="8">
        <v>362</v>
      </c>
    </row>
    <row r="241" ht="16.0" customHeight="true">
      <c r="A241" t="n" s="7">
        <v>4.2581295E7</v>
      </c>
      <c r="B241" t="s" s="8">
        <v>58</v>
      </c>
      <c r="C241" t="n" s="8">
        <f>IF(false,"002-101", "002-101")</f>
      </c>
      <c r="D241" t="s" s="8">
        <v>78</v>
      </c>
      <c r="E241" t="n" s="8">
        <v>1.0</v>
      </c>
      <c r="F241" t="n" s="8">
        <v>1222.0</v>
      </c>
      <c r="G241" t="s" s="8">
        <v>53</v>
      </c>
      <c r="H241" t="s" s="8">
        <v>50</v>
      </c>
      <c r="I241" t="s" s="8">
        <v>363</v>
      </c>
    </row>
    <row r="242" ht="16.0" customHeight="true">
      <c r="A242" t="n" s="7">
        <v>4.2318644E7</v>
      </c>
      <c r="B242" t="s" s="8">
        <v>56</v>
      </c>
      <c r="C242" t="n" s="8">
        <f>IF(false,"120922353", "120922353")</f>
      </c>
      <c r="D242" t="s" s="8">
        <v>64</v>
      </c>
      <c r="E242" t="n" s="8">
        <v>1.0</v>
      </c>
      <c r="F242" t="n" s="8">
        <v>318.0</v>
      </c>
      <c r="G242" t="s" s="8">
        <v>53</v>
      </c>
      <c r="H242" t="s" s="8">
        <v>50</v>
      </c>
      <c r="I242" t="s" s="8">
        <v>364</v>
      </c>
    </row>
    <row r="243" ht="16.0" customHeight="true">
      <c r="A243" t="n" s="7">
        <v>4.2458907E7</v>
      </c>
      <c r="B243" t="s" s="8">
        <v>54</v>
      </c>
      <c r="C243" t="n" s="8">
        <f>IF(false,"005-1516", "005-1516")</f>
      </c>
      <c r="D243" t="s" s="8">
        <v>90</v>
      </c>
      <c r="E243" t="n" s="8">
        <v>2.0</v>
      </c>
      <c r="F243" t="n" s="8">
        <v>1644.0</v>
      </c>
      <c r="G243" t="s" s="8">
        <v>53</v>
      </c>
      <c r="H243" t="s" s="8">
        <v>50</v>
      </c>
      <c r="I243" t="s" s="8">
        <v>365</v>
      </c>
    </row>
    <row r="244" ht="16.0" customHeight="true">
      <c r="A244" t="n" s="7">
        <v>4.2408244E7</v>
      </c>
      <c r="B244" t="s" s="8">
        <v>54</v>
      </c>
      <c r="C244" t="n" s="8">
        <f>IF(false,"120921904", "120921904")</f>
      </c>
      <c r="D244" t="s" s="8">
        <v>212</v>
      </c>
      <c r="E244" t="n" s="8">
        <v>1.0</v>
      </c>
      <c r="F244" t="n" s="8">
        <v>515.0</v>
      </c>
      <c r="G244" t="s" s="8">
        <v>53</v>
      </c>
      <c r="H244" t="s" s="8">
        <v>50</v>
      </c>
      <c r="I244" t="s" s="8">
        <v>366</v>
      </c>
    </row>
    <row r="245" ht="16.0" customHeight="true">
      <c r="A245" t="n" s="7">
        <v>4.2399816E7</v>
      </c>
      <c r="B245" t="s" s="8">
        <v>54</v>
      </c>
      <c r="C245" t="n" s="8">
        <f>IF(false,"005-1515", "005-1515")</f>
      </c>
      <c r="D245" t="s" s="8">
        <v>88</v>
      </c>
      <c r="E245" t="n" s="8">
        <v>1.0</v>
      </c>
      <c r="F245" t="n" s="8">
        <v>748.0</v>
      </c>
      <c r="G245" t="s" s="8">
        <v>53</v>
      </c>
      <c r="H245" t="s" s="8">
        <v>50</v>
      </c>
      <c r="I245" t="s" s="8">
        <v>367</v>
      </c>
    </row>
    <row r="246" ht="16.0" customHeight="true">
      <c r="A246" t="n" s="7">
        <v>4.2385588E7</v>
      </c>
      <c r="B246" t="s" s="8">
        <v>54</v>
      </c>
      <c r="C246" t="n" s="8">
        <f>IF(false,"120921995", "120921995")</f>
      </c>
      <c r="D246" t="s" s="8">
        <v>57</v>
      </c>
      <c r="E246" t="n" s="8">
        <v>1.0</v>
      </c>
      <c r="F246" t="n" s="8">
        <v>991.0</v>
      </c>
      <c r="G246" t="s" s="8">
        <v>53</v>
      </c>
      <c r="H246" t="s" s="8">
        <v>50</v>
      </c>
      <c r="I246" t="s" s="8">
        <v>368</v>
      </c>
    </row>
    <row r="247" ht="16.0" customHeight="true">
      <c r="A247" t="n" s="7">
        <v>4.2377432E7</v>
      </c>
      <c r="B247" t="s" s="8">
        <v>54</v>
      </c>
      <c r="C247" t="n" s="8">
        <f>IF(false,"120921901", "120921901")</f>
      </c>
      <c r="D247" t="s" s="8">
        <v>194</v>
      </c>
      <c r="E247" t="n" s="8">
        <v>2.0</v>
      </c>
      <c r="F247" t="n" s="8">
        <v>2042.0</v>
      </c>
      <c r="G247" t="s" s="8">
        <v>53</v>
      </c>
      <c r="H247" t="s" s="8">
        <v>50</v>
      </c>
      <c r="I247" t="s" s="8">
        <v>369</v>
      </c>
    </row>
    <row r="248" ht="16.0" customHeight="true">
      <c r="A248" t="n" s="7">
        <v>4.2431183E7</v>
      </c>
      <c r="B248" t="s" s="8">
        <v>54</v>
      </c>
      <c r="C248" t="n" s="8">
        <f>IF(false,"005-1516", "005-1516")</f>
      </c>
      <c r="D248" t="s" s="8">
        <v>90</v>
      </c>
      <c r="E248" t="n" s="8">
        <v>2.0</v>
      </c>
      <c r="F248" t="n" s="8">
        <v>1810.0</v>
      </c>
      <c r="G248" t="s" s="8">
        <v>53</v>
      </c>
      <c r="H248" t="s" s="8">
        <v>50</v>
      </c>
      <c r="I248" t="s" s="8">
        <v>370</v>
      </c>
    </row>
    <row r="249" ht="16.0" customHeight="true">
      <c r="A249" t="n" s="7">
        <v>4.2430361E7</v>
      </c>
      <c r="B249" t="s" s="8">
        <v>54</v>
      </c>
      <c r="C249" t="n" s="8">
        <f>IF(false,"120921995", "120921995")</f>
      </c>
      <c r="D249" t="s" s="8">
        <v>57</v>
      </c>
      <c r="E249" t="n" s="8">
        <v>3.0</v>
      </c>
      <c r="F249" t="n" s="8">
        <v>2937.0</v>
      </c>
      <c r="G249" t="s" s="8">
        <v>53</v>
      </c>
      <c r="H249" t="s" s="8">
        <v>50</v>
      </c>
      <c r="I249" t="s" s="8">
        <v>371</v>
      </c>
    </row>
    <row r="250" ht="16.0" customHeight="true">
      <c r="A250" t="n" s="7">
        <v>4.224412E7</v>
      </c>
      <c r="B250" t="s" s="8">
        <v>56</v>
      </c>
      <c r="C250" t="n" s="8">
        <f>IF(false,"120921899", "120921899")</f>
      </c>
      <c r="D250" t="s" s="8">
        <v>164</v>
      </c>
      <c r="E250" t="n" s="8">
        <v>1.0</v>
      </c>
      <c r="F250" t="n" s="8">
        <v>990.0</v>
      </c>
      <c r="G250" t="s" s="8">
        <v>53</v>
      </c>
      <c r="H250" t="s" s="8">
        <v>50</v>
      </c>
      <c r="I250" t="s" s="8">
        <v>372</v>
      </c>
    </row>
    <row r="251" ht="16.0" customHeight="true"/>
    <row r="252" ht="16.0" customHeight="true">
      <c r="A252" t="s" s="1">
        <v>37</v>
      </c>
      <c r="B252" s="1"/>
      <c r="C252" s="1"/>
      <c r="D252" s="1"/>
      <c r="E252" s="1"/>
      <c r="F252" t="n" s="8">
        <v>281988.0</v>
      </c>
      <c r="G252" s="2"/>
    </row>
    <row r="253" ht="16.0" customHeight="true"/>
    <row r="254" ht="16.0" customHeight="true">
      <c r="A254" t="s" s="1">
        <v>36</v>
      </c>
    </row>
    <row r="255" ht="34.0" customHeight="true">
      <c r="A255" t="s" s="9">
        <v>38</v>
      </c>
      <c r="B255" t="s" s="9">
        <v>0</v>
      </c>
      <c r="C255" t="s" s="9">
        <v>43</v>
      </c>
      <c r="D255" t="s" s="9">
        <v>1</v>
      </c>
      <c r="E255" t="s" s="9">
        <v>2</v>
      </c>
      <c r="F255" t="s" s="9">
        <v>39</v>
      </c>
      <c r="G255" t="s" s="9">
        <v>5</v>
      </c>
      <c r="H255" t="s" s="9">
        <v>3</v>
      </c>
      <c r="I255" t="s" s="9">
        <v>4</v>
      </c>
    </row>
    <row r="256" ht="16.0" customHeight="true">
      <c r="A256" t="n" s="8">
        <v>4.2021279E7</v>
      </c>
      <c r="B256" t="s" s="8">
        <v>91</v>
      </c>
      <c r="C256" t="n" s="8">
        <f>IF(false,"005-1515", "005-1515")</f>
      </c>
      <c r="D256" t="s" s="8">
        <v>88</v>
      </c>
      <c r="E256" t="n" s="8">
        <v>1.0</v>
      </c>
      <c r="F256" t="n" s="8">
        <v>-953.0</v>
      </c>
      <c r="G256" t="s" s="8">
        <v>373</v>
      </c>
      <c r="H256" t="s" s="8">
        <v>58</v>
      </c>
      <c r="I256" t="s" s="8">
        <v>374</v>
      </c>
    </row>
    <row r="257" ht="16.0" customHeight="true">
      <c r="A257" t="n" s="8">
        <v>4.1854507E7</v>
      </c>
      <c r="B257" t="s" s="8">
        <v>107</v>
      </c>
      <c r="C257" t="n" s="8">
        <f>IF(false,"005-1512", "005-1512")</f>
      </c>
      <c r="D257" t="s" s="8">
        <v>375</v>
      </c>
      <c r="E257" t="n" s="8">
        <v>1.0</v>
      </c>
      <c r="F257" t="n" s="8">
        <v>-979.0</v>
      </c>
      <c r="G257" t="s" s="8">
        <v>373</v>
      </c>
      <c r="H257" t="s" s="8">
        <v>50</v>
      </c>
      <c r="I257" t="s" s="8">
        <v>376</v>
      </c>
    </row>
    <row r="258" ht="16.0" customHeight="true"/>
    <row r="259" ht="16.0" customHeight="true">
      <c r="A259" t="s" s="1">
        <v>37</v>
      </c>
      <c r="F259" t="n" s="8">
        <v>-1932.0</v>
      </c>
      <c r="G259" s="2"/>
      <c r="H259" s="0"/>
      <c r="I259" s="0"/>
    </row>
    <row r="260" ht="16.0" customHeight="true">
      <c r="A260" s="1"/>
      <c r="B260" s="1"/>
      <c r="C260" s="1"/>
      <c r="D260" s="1"/>
      <c r="E260" s="1"/>
      <c r="F260" s="1"/>
      <c r="G260" s="1"/>
      <c r="H260" s="1"/>
      <c r="I260" s="1"/>
    </row>
    <row r="261" ht="16.0" customHeight="true">
      <c r="A261" t="s" s="1">
        <v>40</v>
      </c>
    </row>
    <row r="262" ht="34.0" customHeight="true">
      <c r="A262" t="s" s="9">
        <v>47</v>
      </c>
      <c r="B262" t="s" s="9">
        <v>48</v>
      </c>
      <c r="C262" s="9"/>
      <c r="D262" s="9"/>
      <c r="E262" s="9"/>
      <c r="F262" t="s" s="9">
        <v>39</v>
      </c>
      <c r="G262" t="s" s="9">
        <v>5</v>
      </c>
      <c r="H262" t="s" s="9">
        <v>3</v>
      </c>
      <c r="I262" t="s" s="9">
        <v>4</v>
      </c>
    </row>
    <row r="263" ht="16.0" customHeight="true"/>
    <row r="264" ht="16.0" customHeight="true">
      <c r="A264" t="s" s="1">
        <v>37</v>
      </c>
      <c r="F264" t="n" s="8">
        <v>0.0</v>
      </c>
      <c r="G264" s="2"/>
      <c r="H264" s="0"/>
      <c r="I264" s="0"/>
    </row>
    <row r="265" ht="16.0" customHeight="true">
      <c r="A265" s="1"/>
      <c r="B265" s="1"/>
      <c r="C265" s="1"/>
      <c r="D265" s="1"/>
      <c r="E265" s="1"/>
      <c r="F265" s="1"/>
      <c r="G265" s="1"/>
      <c r="H265" s="1"/>
      <c r="I265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одному ПП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2020-04-01T20:30:28Z</dcterms:created>
  <dc:creator>Microsoft Office User</dc:creator>
  <cp:lastModifiedBy>Microsoft Office User</cp:lastModifiedBy>
  <dcterms:modified xsi:type="dcterms:W3CDTF">2021-03-15T15:31:22Z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7ceb315a-bde6-4780-a248-44c8f94af090</vt:lpwstr>
  </property>
</Properties>
</file>