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<sst xmlns="http://schemas.openxmlformats.org/spreadsheetml/2006/main" count="1728" uniqueCount="298">
  <si>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</si>
  <si>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</si>
  <si>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</si>
  <si>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</si>
  <si>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</si>
  <si>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</si>
  <si>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</si>
  <si>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</si>
  <si>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</si>
  <si>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</si>
  <si>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</si>
  <si>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</si>
  <si>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</si>
  <si>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</si>
  <si>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</si>
  <si>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</si>
  <si>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</si>
  <si>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</si>
  <si>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</si>
  <si>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</si>
  <si>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</si>
  <si>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</si>
  <si>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</si>
  <si>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</si>
  <si>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</si>
  <si>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</si>
  <si>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</si>
  <si>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</si>
  <si>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</si>
  <si>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</si>
  <si>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</si>
  <si>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</si>
  <si>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</si>
  <si>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</si>
  <si>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</si>
  <si>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</si>
  <si>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</si>
  <si>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</si>
  <si>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</si>
  <si>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</si>
  <si>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</si>
  <si>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</si>
  <si>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</si>
  <si>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</si>
  <si>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</si>
  <si>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</si>
  <si>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</si>
  <si>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</si>
  <si>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</si>
  <si>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</si>
  <si>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16.04.2021</t>
  </si>
  <si>
    <t>12.04.2021</t>
  </si>
  <si>
    <t>Goo.N трусики L (9-14 кг) 44 шт.</t>
  </si>
  <si>
    <t>Платёж покупателя</t>
  </si>
  <si>
    <t>15.04.2021</t>
  </si>
  <si>
    <t>6074a9d694d5278b06cc218d</t>
  </si>
  <si>
    <t>13.04.2021</t>
  </si>
  <si>
    <t>Joonies трусики Comfort XXL (15-20 кг) 28 шт.</t>
  </si>
  <si>
    <t>6075d0bd94d527bfe087207f</t>
  </si>
  <si>
    <t>Manuoki подгузники UltraThin M (6-11 кг) 56 шт.</t>
  </si>
  <si>
    <t>60750cbb94d527d20ecc2150</t>
  </si>
  <si>
    <t>Joonies трусики Comfort L (9-14 кг) 44 шт.</t>
  </si>
  <si>
    <t>60740f22954f6bfd4df842f4</t>
  </si>
  <si>
    <t>Missha BB крем Perfect Cover, SPF 42, 20 мл, оттенок: 13 bright beige</t>
  </si>
  <si>
    <t>6073df402af6cd555bbacdf6</t>
  </si>
  <si>
    <t>11.04.2021</t>
  </si>
  <si>
    <t>Merries трусики XL (12-22 кг) 50 шт.</t>
  </si>
  <si>
    <t>6073615332da8315d1e4fdcc</t>
  </si>
  <si>
    <t>Goo.N подгузники S (4-8 кг) 84 шт.</t>
  </si>
  <si>
    <t>60752fa52fe0981ea6a285f3</t>
  </si>
  <si>
    <t>Гель для душа Holika Holika Aloe 92%, 250 мл</t>
  </si>
  <si>
    <t>6072f26c5a3951ed81198635</t>
  </si>
  <si>
    <t>Joonies трусики Comfort XL (12-17 кг) 38 шт.</t>
  </si>
  <si>
    <t>6072df417153b36f6afe7542</t>
  </si>
  <si>
    <t>Joonies трусики Premium Soft L (9-14 кг) 44 шт.</t>
  </si>
  <si>
    <t>6072b17e04e9438d428a738c</t>
  </si>
  <si>
    <t>Joonies подгузники Premium Soft L (9-14 кг) 42 шт.</t>
  </si>
  <si>
    <t>Joonies трусики Premium Soft M (6-11 кг) 56 шт.</t>
  </si>
  <si>
    <t>607600eddbdc31c89ec81019</t>
  </si>
  <si>
    <t>607294c27153b3303efe7565</t>
  </si>
  <si>
    <t>60749b5b6a86430435bafa51</t>
  </si>
  <si>
    <t>14.04.2021</t>
  </si>
  <si>
    <t>Смесь Kabrita 2 GOLD для комфортного пищеварения, 6-12 месяцев, 400 г</t>
  </si>
  <si>
    <t>607705cd32da832d3286f9b7</t>
  </si>
  <si>
    <t>08.04.2021</t>
  </si>
  <si>
    <t>Missha BB крем Perfect Cover RX, SPF 42, 50 мл, оттенок: 22 neutral beige</t>
  </si>
  <si>
    <t>6077e1d6dbdc31365d574d96</t>
  </si>
  <si>
    <t>09.04.2021</t>
  </si>
  <si>
    <t>Гель для душа Biore Гладкость шелка, 480 мл</t>
  </si>
  <si>
    <t>6077e5ee954f6b4b74f843c5</t>
  </si>
  <si>
    <t>Ёkitto трусики XL (12+ кг) 34 шт.</t>
  </si>
  <si>
    <t>6076b75232da8313b086f7c8</t>
  </si>
  <si>
    <t>05.04.2021</t>
  </si>
  <si>
    <t>Merries подгузники XL (12-20 кг) 44 шт.</t>
  </si>
  <si>
    <t>6077ed93f988014b508bfed3</t>
  </si>
  <si>
    <t>Гель для стирки Kao Attack Bio EX, 0.77 кг, дой-пак</t>
  </si>
  <si>
    <t>607582c232da839229e4fe78</t>
  </si>
  <si>
    <t>607602da863e4e2708cf5c8c</t>
  </si>
  <si>
    <t>06.04.2021</t>
  </si>
  <si>
    <t>607801d48927caeca066aacc</t>
  </si>
  <si>
    <t>04.04.2021</t>
  </si>
  <si>
    <t>YokoSun трусики L (9-14 кг) 44 шт.</t>
  </si>
  <si>
    <t>60780b7eb9f8ed96a41ed09a</t>
  </si>
  <si>
    <t>60780feb7153b3c80efe7639</t>
  </si>
  <si>
    <t>Vivienne Sabo Тушь для ресниц Cabaret Waterproof, black</t>
  </si>
  <si>
    <t>607811008927ca2a5e66ac11</t>
  </si>
  <si>
    <t>07.04.2021</t>
  </si>
  <si>
    <t>YokoSun трусики M (6-10 кг) 58 шт.</t>
  </si>
  <si>
    <t>6078121573990170d8f7b59d</t>
  </si>
  <si>
    <t>Yokito подгузники Premium M (6-11 кг) 54 шт.</t>
  </si>
  <si>
    <t>607814ae2af6cd669a372188</t>
  </si>
  <si>
    <t>YokoSun трусики Eco L (9-14 кг) 44 шт.</t>
  </si>
  <si>
    <t>6075d5b8bed21e70aad6d0b5</t>
  </si>
  <si>
    <t>60781cbd32da8353cc86f86e</t>
  </si>
  <si>
    <t>10.04.2021</t>
  </si>
  <si>
    <t>60781f8e8927cac709c781b7</t>
  </si>
  <si>
    <t>Genki подгузники Premium Soft L (9-14 кг) 54 шт.</t>
  </si>
  <si>
    <t>607679173b3176087e3862a3</t>
  </si>
  <si>
    <t>Manuoki трусики XL (12+ кг) 38 шт.</t>
  </si>
  <si>
    <t>6075eed403c378bce9be489e</t>
  </si>
  <si>
    <t>YokoSun подгузники Premium S (3-6 кг) 72 шт.</t>
  </si>
  <si>
    <t>607823323620c27299f00efe</t>
  </si>
  <si>
    <t>Joonies подгузники Premium Soft M (6-11 кг) 58 шт.</t>
  </si>
  <si>
    <t>Joonies подгузники Premium Soft S (4-8 кг) 64 шт.</t>
  </si>
  <si>
    <t>60756e7504e943a2418a74f0</t>
  </si>
  <si>
    <t>60759491f988018e9592c058</t>
  </si>
  <si>
    <t>Goo.N подгузники Ultra XL (12-20 кг) 52 шт.</t>
  </si>
  <si>
    <t>6075d9755a39510961198628</t>
  </si>
  <si>
    <t>60768b996a86431b76cbfd56</t>
  </si>
  <si>
    <t>60766bb399d6ef020c6aff62</t>
  </si>
  <si>
    <t>Manuoki трусики XXL (15+ кг) 36 шт.</t>
  </si>
  <si>
    <t>6075e9b6f988010bb447c064</t>
  </si>
  <si>
    <t>Joonies трусики Premium Soft XL (12-17 кг) 38 шт.</t>
  </si>
  <si>
    <t>60757c5394d527093dcc225b</t>
  </si>
  <si>
    <t>6076a86c04e94329b11c0780</t>
  </si>
  <si>
    <t>Goo.N подгузники Ultra L (9-14 кг) 68 шт.</t>
  </si>
  <si>
    <t>60746e70f4c0cb4834d79aa0</t>
  </si>
  <si>
    <t>YokoSun трусики XL (12-20 кг) 38 шт.</t>
  </si>
  <si>
    <t>607533a583b1f22dc561f4f0</t>
  </si>
  <si>
    <t>6074a36d7153b32cb4fe75bf</t>
  </si>
  <si>
    <t>02.04.2021</t>
  </si>
  <si>
    <t>Manuoki трусики М (6-11 кг) 56 шт. 56 шт.</t>
  </si>
  <si>
    <t>60782cdb8927ca646366abe5</t>
  </si>
  <si>
    <t>60768553954f6b3fbcf84350</t>
  </si>
  <si>
    <t>Goo.N трусики Сheerful Baby M (6-11 кг) 54 шт.</t>
  </si>
  <si>
    <t>607831b0f4c0cb159054d4bc</t>
  </si>
  <si>
    <t>Merries подгузники L (9-14 кг) 64 шт.</t>
  </si>
  <si>
    <t>60752cda04e9436fec8a73d2</t>
  </si>
  <si>
    <t>03.04.2021</t>
  </si>
  <si>
    <t>Missha BB крем Perfect Cover, SPF 42, 20 мл, оттенок: 23 natural beige</t>
  </si>
  <si>
    <t>6078344294d52712bc97bd08</t>
  </si>
  <si>
    <t>607834c92af6cd10f4372256</t>
  </si>
  <si>
    <t>Губка для плит Vileda Пур Актив 2 шт, желтый/зеленый</t>
  </si>
  <si>
    <t>6075d9dc863e4e1013cf5c78</t>
  </si>
  <si>
    <t>6075dfcac5311b543349d771</t>
  </si>
  <si>
    <t>6073ec4ff988015cf392c09e</t>
  </si>
  <si>
    <t>60758489b9f8edd7d48f34fb</t>
  </si>
  <si>
    <t>607839ad792ab1376dbe720f</t>
  </si>
  <si>
    <t>60783b347399011f56f7b5d9</t>
  </si>
  <si>
    <t>Набор Esthetic House CP-1 Intense nourishing v2.0, шампунь, 500 мл и кондиционер, 500 мл</t>
  </si>
  <si>
    <t>6074a405f9880146ba92c0fe</t>
  </si>
  <si>
    <t>Valmona Масляная сыворотка для волос Янтарная Ваниль Valmona Ultimate Hair Oil Serum, 100 мл</t>
  </si>
  <si>
    <t>6075f9dedbdc316686c80fd7</t>
  </si>
  <si>
    <t>6075c0684f5c6e2080634c73</t>
  </si>
  <si>
    <t>60749d72b9f8ed5e8b8f3497</t>
  </si>
  <si>
    <t>6075fc63f98801d45d47bf4e</t>
  </si>
  <si>
    <t>607575eddff13b6ac699886f</t>
  </si>
  <si>
    <t>Merries подгузники L (9-14 кг) 54 шт.</t>
  </si>
  <si>
    <t>60755b5832da830991e4ff02</t>
  </si>
  <si>
    <t>Компенсации за потерянные отправления</t>
  </si>
  <si>
    <t>aad8bf1b81e85388f8749491d41fe181</t>
  </si>
  <si>
    <t>Goo.N подгузники M (6-11 кг) 64 шт.</t>
  </si>
  <si>
    <t>60784770792ab16641be720c</t>
  </si>
  <si>
    <t>Etude House Wonder Pore Balancing Cream Крем для лица против расширенных пор, 75 мл</t>
  </si>
  <si>
    <t>6078477df78dba4e67a6e5e0</t>
  </si>
  <si>
    <t>6078527a04e9439bbd052c67</t>
  </si>
  <si>
    <t>6078534303c3784e5e57a7ca</t>
  </si>
  <si>
    <t>607858563b317670fa65c396</t>
  </si>
  <si>
    <t>Goo.N подгузники L (9-14 кг) 54 шт.</t>
  </si>
  <si>
    <t>6076b724792ab172ddbe71d7</t>
  </si>
  <si>
    <t>60786492bed21e529ac2493d</t>
  </si>
  <si>
    <t>607867b7b9f8ed9f1d1ed170</t>
  </si>
  <si>
    <t>Крем для рук Foodaholic Snail 100 мл</t>
  </si>
  <si>
    <t>60786888792ab1762fbe71d8</t>
  </si>
  <si>
    <t>607868a9792ab1762fbe7219</t>
  </si>
  <si>
    <t>60786989f98801b7598bfe2d</t>
  </si>
  <si>
    <t>Гель для душа Biore Бодрящий цитрус, 480 мл</t>
  </si>
  <si>
    <t>60786be6954f6b4e51f84381</t>
  </si>
  <si>
    <t>Гель для душа Biore Мягкая свежесть, 480 мл</t>
  </si>
  <si>
    <t>60786bed2fe09814894b3ef9</t>
  </si>
  <si>
    <t>Vivienne Sabo Тушь для ресниц Cabaret Premiere, 01 черный</t>
  </si>
  <si>
    <t>60786eaa2af6cd1039372248</t>
  </si>
  <si>
    <t>607871c632da8335ef86f7e1</t>
  </si>
  <si>
    <t>Esthetic House Formula Ampoule Vita C Сыворотка для лица, 80 мл</t>
  </si>
  <si>
    <t>6078778494d5272354cc21e6</t>
  </si>
  <si>
    <t>Takeshi трусики бамбуковые Kid's L (9-14 кг) 44 шт.</t>
  </si>
  <si>
    <t>60774dafc5311b5b7aa52959</t>
  </si>
  <si>
    <t>6078788c7153b32b61fe75d4</t>
  </si>
  <si>
    <t>60787ad1b9f8ed8c941ed140</t>
  </si>
  <si>
    <t>60787b1a94d5278e21cc2232</t>
  </si>
  <si>
    <t>60771b70dbdc316a34574da0</t>
  </si>
  <si>
    <t>6077be849066f44a70a93f45</t>
  </si>
  <si>
    <t>60787e8e3b317663a965c3c1</t>
  </si>
  <si>
    <t>Merries трусики M (6-11 кг) 74 шт.</t>
  </si>
  <si>
    <t>60787ff3dbdc319ca0574eb7</t>
  </si>
  <si>
    <t>Соска Pigeon Peristaltic PLUS S 1м+, 2 шт. бесцветный</t>
  </si>
  <si>
    <t>607881aedbdc316af7574ead</t>
  </si>
  <si>
    <t>Missha BB крем Perfect Cover, SPF 42, 20 мл, оттенок: 21 light beige</t>
  </si>
  <si>
    <t>60788686dff13b4c6e3eea73</t>
  </si>
  <si>
    <t>Joonies трусики Comfort M (6-11 кг) 54 шт.</t>
  </si>
  <si>
    <t>6077474db9f8ed592f1ed0c2</t>
  </si>
  <si>
    <t>6078889b954f6b71218cc6c2</t>
  </si>
  <si>
    <t>607888dc954f6b77bf8cc792</t>
  </si>
  <si>
    <t>607890a5fbacea78f464cfba</t>
  </si>
  <si>
    <t>MEDI-PEEL Melanon X Cream Крем для лица осветляющий против пигментации, 30 мл</t>
  </si>
  <si>
    <t>6078929fdff13b5b873eea20</t>
  </si>
  <si>
    <t>Merries подгузники M (6-11 кг) 64 шт.</t>
  </si>
  <si>
    <t>607892c9dbdc31eb9e574e5d</t>
  </si>
  <si>
    <t>Гель для стирки Kao Attack Multi‐Action, 0.77 кг, дой-пак</t>
  </si>
  <si>
    <t>607895162fe098569b4b3e6c</t>
  </si>
  <si>
    <t>6077a89794d527604d97bd21</t>
  </si>
  <si>
    <t>Goo.N трусики XL (12-20 кг) 38 шт.</t>
  </si>
  <si>
    <t>6077316694d527ba8b97bcc1</t>
  </si>
  <si>
    <t>6077d2912af6cd1b4e372237</t>
  </si>
  <si>
    <t>6077357604e9438930052c47</t>
  </si>
  <si>
    <t>6076b14204e943e51f1c0825</t>
  </si>
  <si>
    <t>Pigeon Бутылочка Перистальтик Плюс с широким горлом PP, 160 мл, с рождения, бесцветный</t>
  </si>
  <si>
    <t>6077bf72dbdc315df7574dd9</t>
  </si>
  <si>
    <t>6074a59ff78dba29d1151602</t>
  </si>
  <si>
    <t>Manuoki подгузники UltraThin L (12+ кг) 44 шт.</t>
  </si>
  <si>
    <t>6077c908f98801df348bfe69</t>
  </si>
  <si>
    <t>Goo.N подгузники Ultra NB (до 5 кг) 114 шт.</t>
  </si>
  <si>
    <t>6076e82094d52709bdcc22b8</t>
  </si>
  <si>
    <t>60753c625a395146f6198617</t>
  </si>
  <si>
    <t>60775c31c3080f135e930814</t>
  </si>
  <si>
    <t>Biore мусс для умывания с увлажняющим эффектом, 150 мл</t>
  </si>
  <si>
    <t>60773ef64f5c6e6c1737b145</t>
  </si>
  <si>
    <t>6075e88e863e4e445ccf5ce2</t>
  </si>
  <si>
    <t>6076bf320fe9950fcceeed13</t>
  </si>
  <si>
    <t>6077e8f64f5c6e518037b094</t>
  </si>
  <si>
    <t>60774826c5311b5c9fa529a8</t>
  </si>
  <si>
    <t>60785fd8dff13b097d3eea5b</t>
  </si>
  <si>
    <t>YokoSun подгузники XL (13+ кг) 42 шт.</t>
  </si>
  <si>
    <t>60775da3f78dba5f41a6e564</t>
  </si>
  <si>
    <t>MEDI-PEEL Тонер-эссенция с пептидами на основе гиалуроновой кислоты, 250 мл</t>
  </si>
  <si>
    <t>6077d2de5a39514824c1746d</t>
  </si>
  <si>
    <t>Вакуумный аспиратор Pigeon с отводной трубочкой</t>
  </si>
  <si>
    <t>6077b54520d51d16c72d5f02</t>
  </si>
  <si>
    <t>Ёkitto трусики XXL (15+ кг) 34 шт.</t>
  </si>
  <si>
    <t>60774e09b9f8edad6f1ed108</t>
  </si>
  <si>
    <t>6077511cc5311b5382a529ab</t>
  </si>
  <si>
    <t>Goo.N трусики Ultra M (7-12 кг) 74 шт.</t>
  </si>
  <si>
    <t>607733fdb9f8ed71461ed083</t>
  </si>
  <si>
    <t>60781d6594d5273825cc22be</t>
  </si>
  <si>
    <t>60772fe994d5279b52cc220f</t>
  </si>
  <si>
    <t>Vivienne Sabo Тушь для ресниц Aventuriere, 01 черная</t>
  </si>
  <si>
    <t>60784b69f78dba4ab6a6e553</t>
  </si>
  <si>
    <t>6077b4725a39511e601984cc</t>
  </si>
  <si>
    <t>FLOR de MAN шампунь JEJU PRICKLY PEAR, 500 мл</t>
  </si>
  <si>
    <t>6077c1f08927caf4c766aa84</t>
  </si>
  <si>
    <t>Holika Holika отбеливающая тканевая маска-мордочка Baby Pet Magic Тюлень, 22 мл</t>
  </si>
  <si>
    <t>607726f4b9f8ed3f921ed0f8</t>
  </si>
  <si>
    <t>Saphir Очиститель Hiver Winter</t>
  </si>
  <si>
    <t>6077078dc3080f16e408ffee</t>
  </si>
  <si>
    <t>6077ccceb9f8ed97f51ed130</t>
  </si>
  <si>
    <t>Высокоэффективный удалитель кутикулы Stop Cuticle IQ BEAUTY, 12.5 мл</t>
  </si>
  <si>
    <t>6076f9008927ca0441c78132</t>
  </si>
  <si>
    <t>Manuoki трусики L (9-14 кг) 44 шт.</t>
  </si>
  <si>
    <t>6076f75e94d5272a0ccc22c1</t>
  </si>
  <si>
    <t>Etude House скраб для лица Baking Powder Crunch Pore Scrub для сужения пор с содой 7 г</t>
  </si>
  <si>
    <t>6076eef0c3080f27570900d2</t>
  </si>
  <si>
    <t>6076eccb2fe09856494b3f03</t>
  </si>
  <si>
    <t>6076e7513620c267a6f00e2e</t>
  </si>
  <si>
    <t>6076e01f792ab16ec3be71a7</t>
  </si>
  <si>
    <t>60774e405a395148a8198561</t>
  </si>
  <si>
    <t>6076bfc17153b381ce646d35</t>
  </si>
  <si>
    <t>YokoSun трусики Eco XXL (15-23 кг) 32 шт.</t>
  </si>
  <si>
    <t>6076bb83954f6b35478cc649</t>
  </si>
  <si>
    <t>6076b3702fe09831b64b3ef2</t>
  </si>
  <si>
    <t>6077fe4b32da83aaf786f933</t>
  </si>
  <si>
    <t>Genki трусики Premium Soft XL (12-17 кг) 26 шт.</t>
  </si>
  <si>
    <t>6076adcc954f6b85b8f84368</t>
  </si>
  <si>
    <t>6076a88299d6ef56546aff53</t>
  </si>
  <si>
    <t>60769c8d792ab1299f119d35</t>
  </si>
  <si>
    <t>60769dbb739901348a1651d6</t>
  </si>
  <si>
    <t>60769c1a94d5275a958720ee</t>
  </si>
  <si>
    <t>6078012203c378bbcb57a7f1</t>
  </si>
  <si>
    <t>6075f85f20d51d755c48169e</t>
  </si>
  <si>
    <t>60785b07dbdc3147fb574e27</t>
  </si>
  <si>
    <t>60767832bed21e3bd9d6d09a</t>
  </si>
  <si>
    <t>29.03.2021</t>
  </si>
  <si>
    <t>607901f17153b3ab1d646bc9</t>
  </si>
  <si>
    <t>6075eae38927cad41466abc3</t>
  </si>
  <si>
    <t>6075c8df20d51d443448173b</t>
  </si>
  <si>
    <t>6075d2f10fe995431e0de91d</t>
  </si>
  <si>
    <t>La'dor Маска для сухих и поврежденных волос Hydro LPP Treatment, 150 мл</t>
  </si>
  <si>
    <t>Возврат платежа покупателя</t>
  </si>
  <si>
    <t>60786a1cb9f8ed96141ed087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</si>
</sst>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390795.0</v>
      </c>
    </row>
    <row r="4" spans="1:9" s="3" customFormat="1" x14ac:dyDescent="0.2" ht="16.0" customHeight="true">
      <c r="A4" s="3" t="s">
        <v>34</v>
      </c>
      <c r="B4" s="10" t="n">
        <v>195394.0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4.3186069E7</v>
      </c>
      <c r="B8" s="8" t="s">
        <v>51</v>
      </c>
      <c r="C8" s="8" t="n">
        <f>IF(false,"005-1518", "005-1518")</f>
      </c>
      <c r="D8" s="8" t="s">
        <v>52</v>
      </c>
      <c r="E8" s="8" t="n">
        <v>1.0</v>
      </c>
      <c r="F8" s="8" t="n">
        <v>698.0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4.3278295E7</v>
      </c>
      <c r="B9" t="s" s="8">
        <v>56</v>
      </c>
      <c r="C9" t="n" s="8">
        <f>IF(false,"120922354", "120922354")</f>
      </c>
      <c r="D9" t="s" s="8">
        <v>57</v>
      </c>
      <c r="E9" t="n" s="8">
        <v>1.0</v>
      </c>
      <c r="F9" t="n" s="8">
        <v>742.0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4.3197292E7</v>
      </c>
      <c r="B10" s="8" t="s">
        <v>56</v>
      </c>
      <c r="C10" s="8" t="n">
        <f>IF(false,"005-1080", "005-1080")</f>
      </c>
      <c r="D10" s="8" t="s">
        <v>59</v>
      </c>
      <c r="E10" s="8" t="n">
        <v>1.0</v>
      </c>
      <c r="F10" s="8" t="n">
        <v>788.0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4.3098793E7</v>
      </c>
      <c r="B11" t="s" s="8">
        <v>51</v>
      </c>
      <c r="C11" t="n" s="8">
        <f>IF(false,"120922353", "120922353")</f>
      </c>
      <c r="D11" t="s" s="8">
        <v>61</v>
      </c>
      <c r="E11" t="n" s="8">
        <v>1.0</v>
      </c>
      <c r="F11" t="n" s="8">
        <v>512.0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4.3072987E7</v>
      </c>
      <c r="B12" t="s" s="8">
        <v>51</v>
      </c>
      <c r="C12" t="n" s="8">
        <f>IF(false,"120922158", "120922158")</f>
      </c>
      <c r="D12" t="s" s="8">
        <v>63</v>
      </c>
      <c r="E12" t="n" s="8">
        <v>1.0</v>
      </c>
      <c r="F12" t="n" s="8">
        <v>599.0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4.3055419E7</v>
      </c>
      <c r="B13" s="8" t="s">
        <v>65</v>
      </c>
      <c r="C13" s="8" t="n">
        <f>IF(false,"005-1039", "005-1039")</f>
      </c>
      <c r="D13" s="8" t="s">
        <v>66</v>
      </c>
      <c r="E13" s="8" t="n">
        <v>2.0</v>
      </c>
      <c r="F13" s="8" t="n">
        <v>2808.0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4.3204572E7</v>
      </c>
      <c r="B14" s="8" t="s">
        <v>56</v>
      </c>
      <c r="C14" s="8" t="n">
        <f>IF(false,"002-101", "002-101")</f>
      </c>
      <c r="D14" s="8" t="s">
        <v>68</v>
      </c>
      <c r="E14" s="8" t="n">
        <v>1.0</v>
      </c>
      <c r="F14" s="8" t="n">
        <v>1.0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4.2999388E7</v>
      </c>
      <c r="B15" t="s" s="8">
        <v>65</v>
      </c>
      <c r="C15" t="n" s="8">
        <f>IF(false,"01-003924", "01-003924")</f>
      </c>
      <c r="D15" t="s" s="8">
        <v>70</v>
      </c>
      <c r="E15" t="n" s="8">
        <v>1.0</v>
      </c>
      <c r="F15" t="n" s="8">
        <v>522.0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4.2989697E7</v>
      </c>
      <c r="B16" t="s" s="8">
        <v>65</v>
      </c>
      <c r="C16" t="n" s="8">
        <f>IF(false,"120922351", "120922351")</f>
      </c>
      <c r="D16" t="s" s="8">
        <v>72</v>
      </c>
      <c r="E16" t="n" s="8">
        <v>5.0</v>
      </c>
      <c r="F16" s="8" t="n">
        <v>3256.0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4.2989697E7</v>
      </c>
      <c r="B17" s="8" t="s">
        <v>65</v>
      </c>
      <c r="C17" s="8" t="n">
        <f>IF(false,"01-003884", "01-003884")</f>
      </c>
      <c r="D17" s="8" t="s">
        <v>74</v>
      </c>
      <c r="E17" s="8" t="n">
        <v>1.0</v>
      </c>
      <c r="F17" s="8" t="n">
        <v>763.0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4.2966042E7</v>
      </c>
      <c r="B18" t="s" s="8">
        <v>65</v>
      </c>
      <c r="C18" t="n" s="8">
        <f>IF(false,"01-003884", "01-003884")</f>
      </c>
      <c r="D18" t="s" s="8">
        <v>74</v>
      </c>
      <c r="E18" t="n" s="8">
        <v>2.0</v>
      </c>
      <c r="F18" t="n" s="8">
        <v>1584.0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4.2966042E7</v>
      </c>
      <c r="B19" s="8" t="s">
        <v>65</v>
      </c>
      <c r="C19" s="8" t="n">
        <f>IF(false,"120921939", "120921939")</f>
      </c>
      <c r="D19" s="8" t="s">
        <v>76</v>
      </c>
      <c r="E19" s="8" t="n">
        <v>1.0</v>
      </c>
      <c r="F19" s="8" t="n">
        <v>791.0</v>
      </c>
      <c r="G19" s="8" t="s">
        <v>53</v>
      </c>
      <c r="H19" s="8" t="s">
        <v>54</v>
      </c>
      <c r="I19" s="8" t="s">
        <v>75</v>
      </c>
    </row>
    <row r="20" spans="1:9" x14ac:dyDescent="0.2" ht="16.0" customHeight="true">
      <c r="A20" s="7" t="n">
        <v>4.3301698E7</v>
      </c>
      <c r="B20" s="8" t="s">
        <v>56</v>
      </c>
      <c r="C20" s="8" t="n">
        <f>IF(false,"120922035", "120922035")</f>
      </c>
      <c r="D20" s="8" t="s">
        <v>77</v>
      </c>
      <c r="E20" s="8" t="n">
        <v>1.0</v>
      </c>
      <c r="F20" s="8" t="n">
        <v>712.0</v>
      </c>
      <c r="G20" s="8" t="s">
        <v>53</v>
      </c>
      <c r="H20" s="8" t="s">
        <v>54</v>
      </c>
      <c r="I20" s="8" t="s">
        <v>78</v>
      </c>
    </row>
    <row r="21" ht="16.0" customHeight="true">
      <c r="A21" t="n" s="7">
        <v>4.2952566E7</v>
      </c>
      <c r="B21" t="s" s="8">
        <v>65</v>
      </c>
      <c r="C21" t="n" s="8">
        <f>IF(false,"005-1039", "005-1039")</f>
      </c>
      <c r="D21" t="s" s="8">
        <v>66</v>
      </c>
      <c r="E21" t="n" s="8">
        <v>1.0</v>
      </c>
      <c r="F21" t="n" s="8">
        <v>1415.0</v>
      </c>
      <c r="G21" t="s" s="8">
        <v>53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4.317763E7</v>
      </c>
      <c r="B22" t="s" s="8">
        <v>51</v>
      </c>
      <c r="C22" t="n" s="8">
        <f>IF(false,"01-003884", "01-003884")</f>
      </c>
      <c r="D22" t="s" s="8">
        <v>74</v>
      </c>
      <c r="E22" t="n" s="8">
        <v>3.0</v>
      </c>
      <c r="F22" s="8" t="n">
        <v>2440.0</v>
      </c>
      <c r="G22" s="8" t="s">
        <v>53</v>
      </c>
      <c r="H22" s="8" t="s">
        <v>54</v>
      </c>
      <c r="I22" s="8" t="s">
        <v>80</v>
      </c>
    </row>
    <row r="23" spans="1:9" x14ac:dyDescent="0.2" ht="16.0" customHeight="true">
      <c r="A23" s="7" t="n">
        <v>4.3380355E7</v>
      </c>
      <c r="B23" s="8" t="s">
        <v>81</v>
      </c>
      <c r="C23" s="8" t="n">
        <f>IF(false,"120906022", "120906022")</f>
      </c>
      <c r="D23" s="8" t="s">
        <v>82</v>
      </c>
      <c r="E23" s="8" t="n">
        <v>1.0</v>
      </c>
      <c r="F23" s="8" t="n">
        <v>921.0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4.2696958E7</v>
      </c>
      <c r="B24" t="s" s="8">
        <v>84</v>
      </c>
      <c r="C24" t="n" s="8">
        <f>IF(false,"120922799", "120922799")</f>
      </c>
      <c r="D24" t="s" s="8">
        <v>85</v>
      </c>
      <c r="E24" t="n" s="8">
        <v>1.0</v>
      </c>
      <c r="F24" t="n" s="8">
        <v>1785.0</v>
      </c>
      <c r="G24" t="s" s="8">
        <v>53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4.277789E7</v>
      </c>
      <c r="B25" t="s" s="8">
        <v>87</v>
      </c>
      <c r="C25" t="n" s="8">
        <f>IF(false,"01-004071", "01-004071")</f>
      </c>
      <c r="D25" t="s" s="8">
        <v>88</v>
      </c>
      <c r="E25" t="n" s="8">
        <v>1.0</v>
      </c>
      <c r="F25" t="n" s="8">
        <v>590.0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4.3343203E7</v>
      </c>
      <c r="B26" t="s" s="8">
        <v>81</v>
      </c>
      <c r="C26" t="n" s="8">
        <f>IF(false,"120921545", "120921545")</f>
      </c>
      <c r="D26" t="s" s="8">
        <v>90</v>
      </c>
      <c r="E26" t="n" s="8">
        <v>1.0</v>
      </c>
      <c r="F26" t="n" s="8">
        <v>879.0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4.2281335E7</v>
      </c>
      <c r="B27" t="s" s="8">
        <v>92</v>
      </c>
      <c r="C27" t="n" s="8">
        <f>IF(false,"003-318", "003-318")</f>
      </c>
      <c r="D27" t="s" s="8">
        <v>93</v>
      </c>
      <c r="E27" t="n" s="8">
        <v>8.0</v>
      </c>
      <c r="F27" t="n" s="8">
        <v>10112.0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4.3243507E7</v>
      </c>
      <c r="B28" t="s" s="8">
        <v>56</v>
      </c>
      <c r="C28" t="n" s="8">
        <f>IF(false,"000-631", "000-631")</f>
      </c>
      <c r="D28" t="s" s="8">
        <v>95</v>
      </c>
      <c r="E28" t="n" s="8">
        <v>3.0</v>
      </c>
      <c r="F28" t="n" s="8">
        <v>646.0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4.3302227E7</v>
      </c>
      <c r="B29" t="s" s="8">
        <v>56</v>
      </c>
      <c r="C29" t="n" s="8">
        <f>IF(false,"120922351", "120922351")</f>
      </c>
      <c r="D29" t="s" s="8">
        <v>72</v>
      </c>
      <c r="E29" t="n" s="8">
        <v>2.0</v>
      </c>
      <c r="F29" t="n" s="8">
        <v>388.0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4.237633E7</v>
      </c>
      <c r="B30" t="s" s="8">
        <v>98</v>
      </c>
      <c r="C30" t="n" s="8">
        <f>IF(false,"120922351", "120922351")</f>
      </c>
      <c r="D30" t="s" s="8">
        <v>72</v>
      </c>
      <c r="E30" t="n" s="8">
        <v>5.0</v>
      </c>
      <c r="F30" t="n" s="8">
        <v>3355.0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4.2159707E7</v>
      </c>
      <c r="B31" t="s" s="8">
        <v>100</v>
      </c>
      <c r="C31" t="n" s="8">
        <f>IF(false,"005-1515", "005-1515")</f>
      </c>
      <c r="D31" t="s" s="8">
        <v>101</v>
      </c>
      <c r="E31" t="n" s="8">
        <v>2.0</v>
      </c>
      <c r="F31" t="n" s="8">
        <v>1878.0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4.2296347E7</v>
      </c>
      <c r="B32" t="s" s="8">
        <v>92</v>
      </c>
      <c r="C32" t="n" s="8">
        <f>IF(false,"120922351", "120922351")</f>
      </c>
      <c r="D32" t="s" s="8">
        <v>72</v>
      </c>
      <c r="E32" t="n" s="8">
        <v>1.0</v>
      </c>
      <c r="F32" t="n" s="8">
        <v>649.0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4.318121E7</v>
      </c>
      <c r="B33" t="s" s="8">
        <v>51</v>
      </c>
      <c r="C33" t="n" s="8">
        <f>IF(false,"120922393", "120922393")</f>
      </c>
      <c r="D33" t="s" s="8">
        <v>104</v>
      </c>
      <c r="E33" t="n" s="8">
        <v>1.0</v>
      </c>
      <c r="F33" t="n" s="8">
        <v>375.0</v>
      </c>
      <c r="G33" t="s" s="8">
        <v>53</v>
      </c>
      <c r="H33" t="s" s="8">
        <v>54</v>
      </c>
      <c r="I33" t="s" s="8">
        <v>105</v>
      </c>
    </row>
    <row r="34" ht="16.0" customHeight="true">
      <c r="A34" t="n" s="7">
        <v>4.258038E7</v>
      </c>
      <c r="B34" t="s" s="8">
        <v>106</v>
      </c>
      <c r="C34" t="n" s="8">
        <f>IF(false,"005-1514", "005-1514")</f>
      </c>
      <c r="D34" t="s" s="8">
        <v>107</v>
      </c>
      <c r="E34" t="n" s="8">
        <v>1.0</v>
      </c>
      <c r="F34" t="n" s="8">
        <v>819.0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4.2374116E7</v>
      </c>
      <c r="B35" t="s" s="8">
        <v>98</v>
      </c>
      <c r="C35" t="n" s="8">
        <f>IF(false,"120921547", "120921547")</f>
      </c>
      <c r="D35" t="s" s="8">
        <v>109</v>
      </c>
      <c r="E35" t="n" s="8">
        <v>2.0</v>
      </c>
      <c r="F35" t="n" s="8">
        <v>1698.0</v>
      </c>
      <c r="G35" t="s" s="8">
        <v>53</v>
      </c>
      <c r="H35" t="s" s="8">
        <v>54</v>
      </c>
      <c r="I35" t="s" s="8">
        <v>110</v>
      </c>
    </row>
    <row r="36" ht="16.0" customHeight="true">
      <c r="A36" t="n" s="7">
        <v>4.3280764E7</v>
      </c>
      <c r="B36" t="s" s="8">
        <v>56</v>
      </c>
      <c r="C36" t="n" s="8">
        <f>IF(false,"120922769", "120922769")</f>
      </c>
      <c r="D36" t="s" s="8">
        <v>111</v>
      </c>
      <c r="E36" t="n" s="8">
        <v>3.0</v>
      </c>
      <c r="F36" t="n" s="8">
        <v>2122.0</v>
      </c>
      <c r="G36" t="s" s="8">
        <v>53</v>
      </c>
      <c r="H36" t="s" s="8">
        <v>54</v>
      </c>
      <c r="I36" t="s" s="8">
        <v>112</v>
      </c>
    </row>
    <row r="37" ht="16.0" customHeight="true">
      <c r="A37" t="n" s="7">
        <v>4.2653699E7</v>
      </c>
      <c r="B37" t="s" s="8">
        <v>84</v>
      </c>
      <c r="C37" t="n" s="8">
        <f>IF(false,"120922351", "120922351")</f>
      </c>
      <c r="D37" t="s" s="8">
        <v>72</v>
      </c>
      <c r="E37" t="n" s="8">
        <v>2.0</v>
      </c>
      <c r="F37" t="n" s="8">
        <v>1308.0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4.2899729E7</v>
      </c>
      <c r="B38" t="s" s="8">
        <v>114</v>
      </c>
      <c r="C38" t="n" s="8">
        <f>IF(false,"120922393", "120922393")</f>
      </c>
      <c r="D38" t="s" s="8">
        <v>104</v>
      </c>
      <c r="E38" t="n" s="8">
        <v>1.0</v>
      </c>
      <c r="F38" t="n" s="8">
        <v>375.0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4.3315334E7</v>
      </c>
      <c r="B39" t="s" s="8">
        <v>81</v>
      </c>
      <c r="C39" t="n" s="8">
        <f>IF(false,"005-1308", "005-1308")</f>
      </c>
      <c r="D39" t="s" s="8">
        <v>116</v>
      </c>
      <c r="E39" t="n" s="8">
        <v>1.0</v>
      </c>
      <c r="F39" t="n" s="8">
        <v>745.0</v>
      </c>
      <c r="G39" t="s" s="8">
        <v>53</v>
      </c>
      <c r="H39" t="s" s="8">
        <v>54</v>
      </c>
      <c r="I39" t="s" s="8">
        <v>117</v>
      </c>
    </row>
    <row r="40" ht="16.0" customHeight="true">
      <c r="A40" t="n" s="7">
        <v>4.329387E7</v>
      </c>
      <c r="B40" t="s" s="8">
        <v>56</v>
      </c>
      <c r="C40" t="n" s="8">
        <f>IF(false,"008-577", "008-577")</f>
      </c>
      <c r="D40" t="s" s="8">
        <v>118</v>
      </c>
      <c r="E40" t="n" s="8">
        <v>2.0</v>
      </c>
      <c r="F40" t="n" s="8">
        <v>1500.0</v>
      </c>
      <c r="G40" t="s" s="8">
        <v>53</v>
      </c>
      <c r="H40" t="s" s="8">
        <v>54</v>
      </c>
      <c r="I40" t="s" s="8">
        <v>119</v>
      </c>
    </row>
    <row r="41" ht="16.0" customHeight="true">
      <c r="A41" t="n" s="7">
        <v>4.2315777E7</v>
      </c>
      <c r="B41" t="s" s="8">
        <v>92</v>
      </c>
      <c r="C41" t="n" s="8">
        <f>IF(false,"120921897", "120921897")</f>
      </c>
      <c r="D41" t="s" s="8">
        <v>120</v>
      </c>
      <c r="E41" t="n" s="8">
        <v>1.0</v>
      </c>
      <c r="F41" t="n" s="8">
        <v>990.0</v>
      </c>
      <c r="G41" t="s" s="8">
        <v>53</v>
      </c>
      <c r="H41" t="s" s="8">
        <v>54</v>
      </c>
      <c r="I41" t="s" s="8">
        <v>121</v>
      </c>
    </row>
    <row r="42" ht="16.0" customHeight="true">
      <c r="A42" t="n" s="7">
        <v>4.2315777E7</v>
      </c>
      <c r="B42" t="s" s="8">
        <v>92</v>
      </c>
      <c r="C42" t="n" s="8">
        <f>IF(false,"120921957", "120921957")</f>
      </c>
      <c r="D42" t="s" s="8">
        <v>122</v>
      </c>
      <c r="E42" t="n" s="8">
        <v>1.0</v>
      </c>
      <c r="F42" t="n" s="8">
        <v>759.0</v>
      </c>
      <c r="G42" t="s" s="8">
        <v>53</v>
      </c>
      <c r="H42" t="s" s="8">
        <v>54</v>
      </c>
      <c r="I42" t="s" s="8">
        <v>121</v>
      </c>
    </row>
    <row r="43" ht="16.0" customHeight="true">
      <c r="A43" t="n" s="7">
        <v>4.2315777E7</v>
      </c>
      <c r="B43" t="s" s="8">
        <v>92</v>
      </c>
      <c r="C43" t="n" s="8">
        <f>IF(false,"120922194", "120922194")</f>
      </c>
      <c r="D43" t="s" s="8">
        <v>123</v>
      </c>
      <c r="E43" t="n" s="8">
        <v>1.0</v>
      </c>
      <c r="F43" t="n" s="8">
        <v>735.0</v>
      </c>
      <c r="G43" t="s" s="8">
        <v>53</v>
      </c>
      <c r="H43" t="s" s="8">
        <v>54</v>
      </c>
      <c r="I43" t="s" s="8">
        <v>121</v>
      </c>
    </row>
    <row r="44" ht="16.0" customHeight="true">
      <c r="A44" t="n" s="7">
        <v>4.3233719E7</v>
      </c>
      <c r="B44" t="s" s="8">
        <v>56</v>
      </c>
      <c r="C44" t="n" s="8">
        <f>IF(false,"120922035", "120922035")</f>
      </c>
      <c r="D44" t="s" s="8">
        <v>77</v>
      </c>
      <c r="E44" t="n" s="8">
        <v>1.0</v>
      </c>
      <c r="F44" t="n" s="8">
        <v>671.0</v>
      </c>
      <c r="G44" t="s" s="8">
        <v>53</v>
      </c>
      <c r="H44" t="s" s="8">
        <v>54</v>
      </c>
      <c r="I44" t="s" s="8">
        <v>124</v>
      </c>
    </row>
    <row r="45" ht="16.0" customHeight="true">
      <c r="A45" t="n" s="7">
        <v>4.3252207E7</v>
      </c>
      <c r="B45" t="s" s="8">
        <v>56</v>
      </c>
      <c r="C45" t="n" s="8">
        <f>IF(false,"120921957", "120921957")</f>
      </c>
      <c r="D45" t="s" s="8">
        <v>122</v>
      </c>
      <c r="E45" t="n" s="8">
        <v>1.0</v>
      </c>
      <c r="F45" t="n" s="8">
        <v>840.0</v>
      </c>
      <c r="G45" t="s" s="8">
        <v>53</v>
      </c>
      <c r="H45" t="s" s="8">
        <v>54</v>
      </c>
      <c r="I45" t="s" s="8">
        <v>125</v>
      </c>
    </row>
    <row r="46" ht="16.0" customHeight="true">
      <c r="A46" t="n" s="7">
        <v>4.3282674E7</v>
      </c>
      <c r="B46" t="s" s="8">
        <v>56</v>
      </c>
      <c r="C46" t="n" s="8">
        <f>IF(false,"005-1114", "005-1114")</f>
      </c>
      <c r="D46" t="s" s="8">
        <v>126</v>
      </c>
      <c r="E46" t="n" s="8">
        <v>1.0</v>
      </c>
      <c r="F46" t="n" s="8">
        <v>1205.0</v>
      </c>
      <c r="G46" t="s" s="8">
        <v>53</v>
      </c>
      <c r="H46" t="s" s="8">
        <v>54</v>
      </c>
      <c r="I46" t="s" s="8">
        <v>127</v>
      </c>
    </row>
    <row r="47" ht="16.0" customHeight="true">
      <c r="A47" t="n" s="7">
        <v>4.3321579E7</v>
      </c>
      <c r="B47" t="s" s="8">
        <v>81</v>
      </c>
      <c r="C47" t="n" s="8">
        <f>IF(false,"120922035", "120922035")</f>
      </c>
      <c r="D47" t="s" s="8">
        <v>77</v>
      </c>
      <c r="E47" t="n" s="8">
        <v>1.0</v>
      </c>
      <c r="F47" t="n" s="8">
        <v>741.0</v>
      </c>
      <c r="G47" t="s" s="8">
        <v>53</v>
      </c>
      <c r="H47" t="s" s="8">
        <v>54</v>
      </c>
      <c r="I47" t="s" s="8">
        <v>128</v>
      </c>
    </row>
    <row r="48" ht="16.0" customHeight="true">
      <c r="A48" t="n" s="7">
        <v>4.3312253E7</v>
      </c>
      <c r="B48" t="s" s="8">
        <v>81</v>
      </c>
      <c r="C48" t="n" s="8">
        <f>IF(false,"005-1515", "005-1515")</f>
      </c>
      <c r="D48" t="s" s="8">
        <v>101</v>
      </c>
      <c r="E48" t="n" s="8">
        <v>2.0</v>
      </c>
      <c r="F48" t="n" s="8">
        <v>413.0</v>
      </c>
      <c r="G48" t="s" s="8">
        <v>53</v>
      </c>
      <c r="H48" t="s" s="8">
        <v>54</v>
      </c>
      <c r="I48" t="s" s="8">
        <v>129</v>
      </c>
    </row>
    <row r="49" ht="16.0" customHeight="true">
      <c r="A49" t="n" s="7">
        <v>4.3291058E7</v>
      </c>
      <c r="B49" t="s" s="8">
        <v>56</v>
      </c>
      <c r="C49" t="n" s="8">
        <f>IF(false,"01-004117", "01-004117")</f>
      </c>
      <c r="D49" t="s" s="8">
        <v>130</v>
      </c>
      <c r="E49" t="n" s="8">
        <v>2.0</v>
      </c>
      <c r="F49" t="n" s="8">
        <v>1740.0</v>
      </c>
      <c r="G49" t="s" s="8">
        <v>53</v>
      </c>
      <c r="H49" t="s" s="8">
        <v>54</v>
      </c>
      <c r="I49" t="s" s="8">
        <v>131</v>
      </c>
    </row>
    <row r="50" ht="16.0" customHeight="true">
      <c r="A50" t="n" s="7">
        <v>4.3240561E7</v>
      </c>
      <c r="B50" t="s" s="8">
        <v>56</v>
      </c>
      <c r="C50" t="n" s="8">
        <f>IF(false,"120921853", "120921853")</f>
      </c>
      <c r="D50" t="s" s="8">
        <v>132</v>
      </c>
      <c r="E50" t="n" s="8">
        <v>1.0</v>
      </c>
      <c r="F50" t="n" s="8">
        <v>880.0</v>
      </c>
      <c r="G50" t="s" s="8">
        <v>53</v>
      </c>
      <c r="H50" t="s" s="8">
        <v>54</v>
      </c>
      <c r="I50" t="s" s="8">
        <v>133</v>
      </c>
    </row>
    <row r="51" ht="16.0" customHeight="true">
      <c r="A51" t="n" s="7">
        <v>4.3335689E7</v>
      </c>
      <c r="B51" t="s" s="8">
        <v>81</v>
      </c>
      <c r="C51" t="n" s="8">
        <f>IF(false,"120922351", "120922351")</f>
      </c>
      <c r="D51" t="s" s="8">
        <v>72</v>
      </c>
      <c r="E51" t="n" s="8">
        <v>2.0</v>
      </c>
      <c r="F51" t="n" s="8">
        <v>1426.0</v>
      </c>
      <c r="G51" t="s" s="8">
        <v>53</v>
      </c>
      <c r="H51" t="s" s="8">
        <v>54</v>
      </c>
      <c r="I51" t="s" s="8">
        <v>134</v>
      </c>
    </row>
    <row r="52" ht="16.0" customHeight="true">
      <c r="A52" t="n" s="7">
        <v>4.3151571E7</v>
      </c>
      <c r="B52" t="s" s="8">
        <v>51</v>
      </c>
      <c r="C52" t="n" s="8">
        <f>IF(false,"005-1110", "005-1110")</f>
      </c>
      <c r="D52" t="s" s="8">
        <v>135</v>
      </c>
      <c r="E52" t="n" s="8">
        <v>1.0</v>
      </c>
      <c r="F52" t="n" s="8">
        <v>1089.0</v>
      </c>
      <c r="G52" t="s" s="8">
        <v>53</v>
      </c>
      <c r="H52" t="s" s="8">
        <v>54</v>
      </c>
      <c r="I52" t="s" s="8">
        <v>136</v>
      </c>
    </row>
    <row r="53" ht="16.0" customHeight="true">
      <c r="A53" t="n" s="7">
        <v>4.3206058E7</v>
      </c>
      <c r="B53" t="s" s="8">
        <v>56</v>
      </c>
      <c r="C53" t="n" s="8">
        <f>IF(false,"005-1516", "005-1516")</f>
      </c>
      <c r="D53" t="s" s="8">
        <v>137</v>
      </c>
      <c r="E53" t="n" s="8">
        <v>2.0</v>
      </c>
      <c r="F53" t="n" s="8">
        <v>1786.0</v>
      </c>
      <c r="G53" t="s" s="8">
        <v>53</v>
      </c>
      <c r="H53" t="s" s="8">
        <v>54</v>
      </c>
      <c r="I53" t="s" s="8">
        <v>138</v>
      </c>
    </row>
    <row r="54" ht="16.0" customHeight="true">
      <c r="A54" t="n" s="7">
        <v>4.3206058E7</v>
      </c>
      <c r="B54" t="s" s="8">
        <v>56</v>
      </c>
      <c r="C54" t="n" s="8">
        <f>IF(false,"120922351", "120922351")</f>
      </c>
      <c r="D54" t="s" s="8">
        <v>72</v>
      </c>
      <c r="E54" t="n" s="8">
        <v>2.0</v>
      </c>
      <c r="F54" t="n" s="8">
        <v>1319.0</v>
      </c>
      <c r="G54" t="s" s="8">
        <v>53</v>
      </c>
      <c r="H54" t="s" s="8">
        <v>54</v>
      </c>
      <c r="I54" t="s" s="8">
        <v>138</v>
      </c>
    </row>
    <row r="55" ht="16.0" customHeight="true">
      <c r="A55" t="n" s="7">
        <v>4.3180006E7</v>
      </c>
      <c r="B55" t="s" s="8">
        <v>51</v>
      </c>
      <c r="C55" t="n" s="8">
        <f>IF(false,"120921853", "120921853")</f>
      </c>
      <c r="D55" t="s" s="8">
        <v>132</v>
      </c>
      <c r="E55" t="n" s="8">
        <v>3.0</v>
      </c>
      <c r="F55" t="n" s="8">
        <v>2163.0</v>
      </c>
      <c r="G55" t="s" s="8">
        <v>53</v>
      </c>
      <c r="H55" t="s" s="8">
        <v>54</v>
      </c>
      <c r="I55" t="s" s="8">
        <v>139</v>
      </c>
    </row>
    <row r="56" ht="16.0" customHeight="true">
      <c r="A56" t="n" s="7">
        <v>4.1995508E7</v>
      </c>
      <c r="B56" t="s" s="8">
        <v>140</v>
      </c>
      <c r="C56" t="n" s="8">
        <f>IF(false,"008-575", "008-575")</f>
      </c>
      <c r="D56" t="s" s="8">
        <v>141</v>
      </c>
      <c r="E56" t="n" s="8">
        <v>1.0</v>
      </c>
      <c r="F56" t="n" s="8">
        <v>765.0</v>
      </c>
      <c r="G56" t="s" s="8">
        <v>53</v>
      </c>
      <c r="H56" t="s" s="8">
        <v>54</v>
      </c>
      <c r="I56" t="s" s="8">
        <v>142</v>
      </c>
    </row>
    <row r="57" ht="16.0" customHeight="true">
      <c r="A57" t="n" s="7">
        <v>4.3318442E7</v>
      </c>
      <c r="B57" t="s" s="8">
        <v>81</v>
      </c>
      <c r="C57" t="n" s="8">
        <f>IF(false,"120922035", "120922035")</f>
      </c>
      <c r="D57" t="s" s="8">
        <v>77</v>
      </c>
      <c r="E57" t="n" s="8">
        <v>1.0</v>
      </c>
      <c r="F57" t="n" s="8">
        <v>840.0</v>
      </c>
      <c r="G57" t="s" s="8">
        <v>53</v>
      </c>
      <c r="H57" t="s" s="8">
        <v>54</v>
      </c>
      <c r="I57" t="s" s="8">
        <v>143</v>
      </c>
    </row>
    <row r="58" ht="16.0" customHeight="true">
      <c r="A58" t="n" s="7">
        <v>4.2959517E7</v>
      </c>
      <c r="B58" t="s" s="8">
        <v>65</v>
      </c>
      <c r="C58" t="n" s="8">
        <f>IF(false,"005-1357", "005-1357")</f>
      </c>
      <c r="D58" t="s" s="8">
        <v>144</v>
      </c>
      <c r="E58" t="n" s="8">
        <v>1.0</v>
      </c>
      <c r="F58" t="n" s="8">
        <v>799.0</v>
      </c>
      <c r="G58" t="s" s="8">
        <v>53</v>
      </c>
      <c r="H58" t="s" s="8">
        <v>54</v>
      </c>
      <c r="I58" t="s" s="8">
        <v>145</v>
      </c>
    </row>
    <row r="59" ht="16.0" customHeight="true">
      <c r="A59" t="n" s="7">
        <v>4.3203596E7</v>
      </c>
      <c r="B59" t="s" s="8">
        <v>56</v>
      </c>
      <c r="C59" t="n" s="8">
        <f>IF(false,"005-1250", "005-1250")</f>
      </c>
      <c r="D59" t="s" s="8">
        <v>146</v>
      </c>
      <c r="E59" t="n" s="8">
        <v>3.0</v>
      </c>
      <c r="F59" t="n" s="8">
        <v>4099.0</v>
      </c>
      <c r="G59" t="s" s="8">
        <v>53</v>
      </c>
      <c r="H59" t="s" s="8">
        <v>54</v>
      </c>
      <c r="I59" t="s" s="8">
        <v>147</v>
      </c>
    </row>
    <row r="60" ht="16.0" customHeight="true">
      <c r="A60" t="n" s="7">
        <v>4.3203596E7</v>
      </c>
      <c r="B60" t="s" s="8">
        <v>56</v>
      </c>
      <c r="C60" t="n" s="8">
        <f>IF(false,"003-318", "003-318")</f>
      </c>
      <c r="D60" t="s" s="8">
        <v>93</v>
      </c>
      <c r="E60" t="n" s="8">
        <v>2.0</v>
      </c>
      <c r="F60" t="n" s="8">
        <v>2554.0</v>
      </c>
      <c r="G60" t="s" s="8">
        <v>53</v>
      </c>
      <c r="H60" t="s" s="8">
        <v>54</v>
      </c>
      <c r="I60" t="s" s="8">
        <v>147</v>
      </c>
    </row>
    <row r="61" ht="16.0" customHeight="true">
      <c r="A61" t="n" s="7">
        <v>4.208272E7</v>
      </c>
      <c r="B61" t="s" s="8">
        <v>148</v>
      </c>
      <c r="C61" t="n" s="8">
        <f>IF(false,"120921947", "120921947")</f>
      </c>
      <c r="D61" t="s" s="8">
        <v>149</v>
      </c>
      <c r="E61" t="n" s="8">
        <v>1.0</v>
      </c>
      <c r="F61" t="n" s="8">
        <v>599.0</v>
      </c>
      <c r="G61" t="s" s="8">
        <v>53</v>
      </c>
      <c r="H61" t="s" s="8">
        <v>54</v>
      </c>
      <c r="I61" t="s" s="8">
        <v>150</v>
      </c>
    </row>
    <row r="62" ht="16.0" customHeight="true">
      <c r="A62" t="n" s="7">
        <v>4.3166817E7</v>
      </c>
      <c r="B62" t="s" s="8">
        <v>51</v>
      </c>
      <c r="C62" t="n" s="8">
        <f>IF(false,"005-1039", "005-1039")</f>
      </c>
      <c r="D62" t="s" s="8">
        <v>66</v>
      </c>
      <c r="E62" t="n" s="8">
        <v>4.0</v>
      </c>
      <c r="F62" t="n" s="8">
        <v>5500.0</v>
      </c>
      <c r="G62" t="s" s="8">
        <v>53</v>
      </c>
      <c r="H62" t="s" s="8">
        <v>54</v>
      </c>
      <c r="I62" t="s" s="8">
        <v>151</v>
      </c>
    </row>
    <row r="63" ht="16.0" customHeight="true">
      <c r="A63" t="n" s="7">
        <v>4.3282883E7</v>
      </c>
      <c r="B63" t="s" s="8">
        <v>56</v>
      </c>
      <c r="C63" t="n" s="8">
        <f>IF(false,"004-346", "004-346")</f>
      </c>
      <c r="D63" t="s" s="8">
        <v>152</v>
      </c>
      <c r="E63" t="n" s="8">
        <v>4.0</v>
      </c>
      <c r="F63" t="n" s="8">
        <v>418.0</v>
      </c>
      <c r="G63" t="s" s="8">
        <v>53</v>
      </c>
      <c r="H63" t="s" s="8">
        <v>54</v>
      </c>
      <c r="I63" t="s" s="8">
        <v>153</v>
      </c>
    </row>
    <row r="64" ht="16.0" customHeight="true">
      <c r="A64" t="n" s="7">
        <v>4.3285801E7</v>
      </c>
      <c r="B64" t="s" s="8">
        <v>56</v>
      </c>
      <c r="C64" t="n" s="8">
        <f>IF(false,"005-1518", "005-1518")</f>
      </c>
      <c r="D64" t="s" s="8">
        <v>52</v>
      </c>
      <c r="E64" t="n" s="8">
        <v>3.0</v>
      </c>
      <c r="F64" t="n" s="8">
        <v>1474.0</v>
      </c>
      <c r="G64" t="s" s="8">
        <v>53</v>
      </c>
      <c r="H64" t="s" s="8">
        <v>54</v>
      </c>
      <c r="I64" t="s" s="8">
        <v>154</v>
      </c>
    </row>
    <row r="65" ht="16.0" customHeight="true">
      <c r="A65" t="n" s="7">
        <v>4.3078836E7</v>
      </c>
      <c r="B65" t="s" s="8">
        <v>51</v>
      </c>
      <c r="C65" t="n" s="8">
        <f>IF(false,"120922035", "120922035")</f>
      </c>
      <c r="D65" t="s" s="8">
        <v>77</v>
      </c>
      <c r="E65" t="n" s="8">
        <v>2.0</v>
      </c>
      <c r="F65" t="n" s="8">
        <v>1380.0</v>
      </c>
      <c r="G65" t="s" s="8">
        <v>53</v>
      </c>
      <c r="H65" t="s" s="8">
        <v>54</v>
      </c>
      <c r="I65" t="s" s="8">
        <v>155</v>
      </c>
    </row>
    <row r="66" ht="16.0" customHeight="true">
      <c r="A66" t="n" s="7">
        <v>4.324467E7</v>
      </c>
      <c r="B66" t="s" s="8">
        <v>56</v>
      </c>
      <c r="C66" t="n" s="8">
        <f>IF(false,"120921853", "120921853")</f>
      </c>
      <c r="D66" t="s" s="8">
        <v>132</v>
      </c>
      <c r="E66" t="n" s="8">
        <v>1.0</v>
      </c>
      <c r="F66" t="n" s="8">
        <v>708.0</v>
      </c>
      <c r="G66" t="s" s="8">
        <v>53</v>
      </c>
      <c r="H66" t="s" s="8">
        <v>54</v>
      </c>
      <c r="I66" t="s" s="8">
        <v>156</v>
      </c>
    </row>
    <row r="67" ht="16.0" customHeight="true">
      <c r="A67" t="n" s="7">
        <v>4.3179634E7</v>
      </c>
      <c r="B67" t="s" s="8">
        <v>51</v>
      </c>
      <c r="C67" t="n" s="8">
        <f>IF(false,"005-1039", "005-1039")</f>
      </c>
      <c r="D67" t="s" s="8">
        <v>66</v>
      </c>
      <c r="E67" t="n" s="8">
        <v>5.0</v>
      </c>
      <c r="F67" t="n" s="8">
        <v>7075.0</v>
      </c>
      <c r="G67" t="s" s="8">
        <v>53</v>
      </c>
      <c r="H67" t="s" s="8">
        <v>54</v>
      </c>
      <c r="I67" t="s" s="8">
        <v>157</v>
      </c>
    </row>
    <row r="68" ht="16.0" customHeight="true">
      <c r="A68" t="n" s="7">
        <v>4.3068982E7</v>
      </c>
      <c r="B68" t="s" s="8">
        <v>51</v>
      </c>
      <c r="C68" t="n" s="8">
        <f>IF(false,"008-577", "008-577")</f>
      </c>
      <c r="D68" t="s" s="8">
        <v>118</v>
      </c>
      <c r="E68" t="n" s="8">
        <v>2.0</v>
      </c>
      <c r="F68" t="n" s="8">
        <v>1782.0</v>
      </c>
      <c r="G68" t="s" s="8">
        <v>53</v>
      </c>
      <c r="H68" t="s" s="8">
        <v>54</v>
      </c>
      <c r="I68" t="s" s="8">
        <v>158</v>
      </c>
    </row>
    <row r="69" ht="16.0" customHeight="true">
      <c r="A69" t="n" s="7">
        <v>4.3183E7</v>
      </c>
      <c r="B69" t="s" s="8">
        <v>51</v>
      </c>
      <c r="C69" t="n" s="8">
        <f>IF(false,"120921942", "120921942")</f>
      </c>
      <c r="D69" t="s" s="8">
        <v>159</v>
      </c>
      <c r="E69" t="n" s="8">
        <v>1.0</v>
      </c>
      <c r="F69" t="n" s="8">
        <v>1143.0</v>
      </c>
      <c r="G69" t="s" s="8">
        <v>53</v>
      </c>
      <c r="H69" t="s" s="8">
        <v>54</v>
      </c>
      <c r="I69" t="s" s="8">
        <v>160</v>
      </c>
    </row>
    <row r="70" ht="16.0" customHeight="true">
      <c r="A70" t="n" s="7">
        <v>4.3298963E7</v>
      </c>
      <c r="B70" t="s" s="8">
        <v>56</v>
      </c>
      <c r="C70" t="n" s="8">
        <f>IF(false,"005-1720", "005-1720")</f>
      </c>
      <c r="D70" t="s" s="8">
        <v>161</v>
      </c>
      <c r="E70" t="n" s="8">
        <v>1.0</v>
      </c>
      <c r="F70" t="n" s="8">
        <v>706.0</v>
      </c>
      <c r="G70" t="s" s="8">
        <v>53</v>
      </c>
      <c r="H70" t="s" s="8">
        <v>54</v>
      </c>
      <c r="I70" t="s" s="8">
        <v>162</v>
      </c>
    </row>
    <row r="71" ht="16.0" customHeight="true">
      <c r="A71" t="n" s="7">
        <v>4.3270713E7</v>
      </c>
      <c r="B71" t="s" s="8">
        <v>56</v>
      </c>
      <c r="C71" t="n" s="8">
        <f>IF(false,"120922351", "120922351")</f>
      </c>
      <c r="D71" t="s" s="8">
        <v>72</v>
      </c>
      <c r="E71" t="n" s="8">
        <v>1.0</v>
      </c>
      <c r="F71" t="n" s="8">
        <v>712.0</v>
      </c>
      <c r="G71" t="s" s="8">
        <v>53</v>
      </c>
      <c r="H71" t="s" s="8">
        <v>54</v>
      </c>
      <c r="I71" t="s" s="8">
        <v>163</v>
      </c>
    </row>
    <row r="72" ht="16.0" customHeight="true">
      <c r="A72" t="n" s="7">
        <v>4.3178947E7</v>
      </c>
      <c r="B72" t="s" s="8">
        <v>51</v>
      </c>
      <c r="C72" t="n" s="8">
        <f>IF(false,"005-1039", "005-1039")</f>
      </c>
      <c r="D72" t="s" s="8">
        <v>66</v>
      </c>
      <c r="E72" t="n" s="8">
        <v>2.0</v>
      </c>
      <c r="F72" t="n" s="8">
        <v>2452.0</v>
      </c>
      <c r="G72" t="s" s="8">
        <v>53</v>
      </c>
      <c r="H72" t="s" s="8">
        <v>54</v>
      </c>
      <c r="I72" t="s" s="8">
        <v>164</v>
      </c>
    </row>
    <row r="73" ht="16.0" customHeight="true">
      <c r="A73" t="n" s="7">
        <v>4.3300018E7</v>
      </c>
      <c r="B73" t="s" s="8">
        <v>56</v>
      </c>
      <c r="C73" t="n" s="8">
        <f>IF(false,"120921939", "120921939")</f>
      </c>
      <c r="D73" t="s" s="8">
        <v>76</v>
      </c>
      <c r="E73" t="n" s="8">
        <v>3.0</v>
      </c>
      <c r="F73" t="n" s="8">
        <v>2520.0</v>
      </c>
      <c r="G73" t="s" s="8">
        <v>53</v>
      </c>
      <c r="H73" t="s" s="8">
        <v>54</v>
      </c>
      <c r="I73" t="s" s="8">
        <v>165</v>
      </c>
    </row>
    <row r="74" ht="16.0" customHeight="true">
      <c r="A74" t="n" s="7">
        <v>4.3237467E7</v>
      </c>
      <c r="B74" t="s" s="8">
        <v>56</v>
      </c>
      <c r="C74" t="n" s="8">
        <f>IF(false,"005-1518", "005-1518")</f>
      </c>
      <c r="D74" t="s" s="8">
        <v>52</v>
      </c>
      <c r="E74" t="n" s="8">
        <v>2.0</v>
      </c>
      <c r="F74" t="n" s="8">
        <v>2350.0</v>
      </c>
      <c r="G74" t="s" s="8">
        <v>53</v>
      </c>
      <c r="H74" t="s" s="8">
        <v>54</v>
      </c>
      <c r="I74" t="s" s="8">
        <v>166</v>
      </c>
    </row>
    <row r="75" ht="16.0" customHeight="true">
      <c r="A75" t="n" s="7">
        <v>4.3224472E7</v>
      </c>
      <c r="B75" t="s" s="8">
        <v>56</v>
      </c>
      <c r="C75" t="n" s="8">
        <f>IF(false,"003-315", "003-315")</f>
      </c>
      <c r="D75" t="s" s="8">
        <v>167</v>
      </c>
      <c r="E75" t="n" s="8">
        <v>2.0</v>
      </c>
      <c r="F75" t="n" s="8">
        <v>2958.0</v>
      </c>
      <c r="G75" t="s" s="8">
        <v>53</v>
      </c>
      <c r="H75" t="s" s="8">
        <v>54</v>
      </c>
      <c r="I75" t="s" s="8">
        <v>168</v>
      </c>
    </row>
    <row r="76" ht="16.0" customHeight="true">
      <c r="A76" s="7"/>
      <c r="B76" s="8"/>
      <c r="C76" t="n" s="8">
        <f>IF(false,"", "")</f>
      </c>
      <c r="D76" s="8"/>
      <c r="E76" s="8"/>
      <c r="F76" t="n" s="8">
        <v>2931.0</v>
      </c>
      <c r="G76" t="s" s="8">
        <v>169</v>
      </c>
      <c r="H76" t="s" s="8">
        <v>54</v>
      </c>
      <c r="I76" t="s" s="8">
        <v>170</v>
      </c>
    </row>
    <row r="77" ht="16.0" customHeight="true">
      <c r="A77" t="n" s="7">
        <v>4.2986424E7</v>
      </c>
      <c r="B77" t="s" s="8">
        <v>65</v>
      </c>
      <c r="C77" t="n" s="8">
        <f>IF(false,"002-100", "002-100")</f>
      </c>
      <c r="D77" t="s" s="8">
        <v>171</v>
      </c>
      <c r="E77" t="n" s="8">
        <v>1.0</v>
      </c>
      <c r="F77" t="n" s="8">
        <v>1120.0</v>
      </c>
      <c r="G77" t="s" s="8">
        <v>53</v>
      </c>
      <c r="H77" t="s" s="8">
        <v>54</v>
      </c>
      <c r="I77" t="s" s="8">
        <v>172</v>
      </c>
    </row>
    <row r="78" ht="16.0" customHeight="true">
      <c r="A78" t="n" s="7">
        <v>4.2979902E7</v>
      </c>
      <c r="B78" t="s" s="8">
        <v>65</v>
      </c>
      <c r="C78" t="n" s="8">
        <f>IF(false,"120922512", "120922512")</f>
      </c>
      <c r="D78" t="s" s="8">
        <v>173</v>
      </c>
      <c r="E78" t="n" s="8">
        <v>1.0</v>
      </c>
      <c r="F78" t="n" s="8">
        <v>1496.0</v>
      </c>
      <c r="G78" t="s" s="8">
        <v>53</v>
      </c>
      <c r="H78" t="s" s="8">
        <v>54</v>
      </c>
      <c r="I78" t="s" s="8">
        <v>174</v>
      </c>
    </row>
    <row r="79" ht="16.0" customHeight="true">
      <c r="A79" t="n" s="7">
        <v>4.266555E7</v>
      </c>
      <c r="B79" t="s" s="8">
        <v>84</v>
      </c>
      <c r="C79" t="n" s="8">
        <f>IF(false,"005-1515", "005-1515")</f>
      </c>
      <c r="D79" t="s" s="8">
        <v>101</v>
      </c>
      <c r="E79" t="n" s="8">
        <v>1.0</v>
      </c>
      <c r="F79" t="n" s="8">
        <v>905.0</v>
      </c>
      <c r="G79" t="s" s="8">
        <v>53</v>
      </c>
      <c r="H79" t="s" s="8">
        <v>54</v>
      </c>
      <c r="I79" t="s" s="8">
        <v>175</v>
      </c>
    </row>
    <row r="80" ht="16.0" customHeight="true">
      <c r="A80" t="n" s="7">
        <v>4.2965703E7</v>
      </c>
      <c r="B80" t="s" s="8">
        <v>65</v>
      </c>
      <c r="C80" t="n" s="8">
        <f>IF(false,"005-1514", "005-1514")</f>
      </c>
      <c r="D80" t="s" s="8">
        <v>107</v>
      </c>
      <c r="E80" t="n" s="8">
        <v>1.0</v>
      </c>
      <c r="F80" t="n" s="8">
        <v>966.0</v>
      </c>
      <c r="G80" t="s" s="8">
        <v>53</v>
      </c>
      <c r="H80" t="s" s="8">
        <v>54</v>
      </c>
      <c r="I80" t="s" s="8">
        <v>176</v>
      </c>
    </row>
    <row r="81" ht="16.0" customHeight="true">
      <c r="A81" t="n" s="7">
        <v>4.2385318E7</v>
      </c>
      <c r="B81" t="s" s="8">
        <v>98</v>
      </c>
      <c r="C81" t="n" s="8">
        <f>IF(false,"005-1515", "005-1515")</f>
      </c>
      <c r="D81" t="s" s="8">
        <v>101</v>
      </c>
      <c r="E81" t="n" s="8">
        <v>1.0</v>
      </c>
      <c r="F81" t="n" s="8">
        <v>905.0</v>
      </c>
      <c r="G81" t="s" s="8">
        <v>53</v>
      </c>
      <c r="H81" t="s" s="8">
        <v>54</v>
      </c>
      <c r="I81" t="s" s="8">
        <v>177</v>
      </c>
    </row>
    <row r="82" ht="16.0" customHeight="true">
      <c r="A82" t="n" s="7">
        <v>4.334292E7</v>
      </c>
      <c r="B82" t="s" s="8">
        <v>81</v>
      </c>
      <c r="C82" t="n" s="8">
        <f>IF(false,"002-099", "002-099")</f>
      </c>
      <c r="D82" t="s" s="8">
        <v>178</v>
      </c>
      <c r="E82" t="n" s="8">
        <v>1.0</v>
      </c>
      <c r="F82" t="n" s="8">
        <v>1102.0</v>
      </c>
      <c r="G82" t="s" s="8">
        <v>53</v>
      </c>
      <c r="H82" t="s" s="8">
        <v>54</v>
      </c>
      <c r="I82" t="s" s="8">
        <v>179</v>
      </c>
    </row>
    <row r="83" ht="16.0" customHeight="true">
      <c r="A83" t="n" s="7">
        <v>4.284957E7</v>
      </c>
      <c r="B83" t="s" s="8">
        <v>114</v>
      </c>
      <c r="C83" t="n" s="8">
        <f>IF(false,"005-1514", "005-1514")</f>
      </c>
      <c r="D83" t="s" s="8">
        <v>107</v>
      </c>
      <c r="E83" t="n" s="8">
        <v>1.0</v>
      </c>
      <c r="F83" t="n" s="8">
        <v>921.0</v>
      </c>
      <c r="G83" t="s" s="8">
        <v>53</v>
      </c>
      <c r="H83" t="s" s="8">
        <v>54</v>
      </c>
      <c r="I83" t="s" s="8">
        <v>180</v>
      </c>
    </row>
    <row r="84" ht="16.0" customHeight="true">
      <c r="A84" t="n" s="7">
        <v>4.2649465E7</v>
      </c>
      <c r="B84" t="s" s="8">
        <v>84</v>
      </c>
      <c r="C84" t="n" s="8">
        <f>IF(false,"120922351", "120922351")</f>
      </c>
      <c r="D84" t="s" s="8">
        <v>72</v>
      </c>
      <c r="E84" t="n" s="8">
        <v>3.0</v>
      </c>
      <c r="F84" t="n" s="8">
        <v>1968.0</v>
      </c>
      <c r="G84" t="s" s="8">
        <v>53</v>
      </c>
      <c r="H84" t="s" s="8">
        <v>54</v>
      </c>
      <c r="I84" t="s" s="8">
        <v>181</v>
      </c>
    </row>
    <row r="85" ht="16.0" customHeight="true">
      <c r="A85" t="n" s="7">
        <v>4.294319E7</v>
      </c>
      <c r="B85" t="s" s="8">
        <v>65</v>
      </c>
      <c r="C85" t="n" s="8">
        <f>IF(false,"01-003914", "01-003914")</f>
      </c>
      <c r="D85" t="s" s="8">
        <v>182</v>
      </c>
      <c r="E85" t="n" s="8">
        <v>1.0</v>
      </c>
      <c r="F85" t="n" s="8">
        <v>299.0</v>
      </c>
      <c r="G85" t="s" s="8">
        <v>53</v>
      </c>
      <c r="H85" t="s" s="8">
        <v>54</v>
      </c>
      <c r="I85" t="s" s="8">
        <v>183</v>
      </c>
    </row>
    <row r="86" ht="16.0" customHeight="true">
      <c r="A86" t="n" s="7">
        <v>4.3261618E7</v>
      </c>
      <c r="B86" t="s" s="8">
        <v>56</v>
      </c>
      <c r="C86" t="n" s="8">
        <f>IF(false,"005-1516", "005-1516")</f>
      </c>
      <c r="D86" t="s" s="8">
        <v>137</v>
      </c>
      <c r="E86" t="n" s="8">
        <v>2.0</v>
      </c>
      <c r="F86" t="n" s="8">
        <v>1932.0</v>
      </c>
      <c r="G86" t="s" s="8">
        <v>53</v>
      </c>
      <c r="H86" t="s" s="8">
        <v>54</v>
      </c>
      <c r="I86" t="s" s="8">
        <v>184</v>
      </c>
    </row>
    <row r="87" ht="16.0" customHeight="true">
      <c r="A87" t="n" s="7">
        <v>4.2890321E7</v>
      </c>
      <c r="B87" t="s" s="8">
        <v>114</v>
      </c>
      <c r="C87" t="n" s="8">
        <f>IF(false,"120921853", "120921853")</f>
      </c>
      <c r="D87" t="s" s="8">
        <v>132</v>
      </c>
      <c r="E87" t="n" s="8">
        <v>1.0</v>
      </c>
      <c r="F87" t="n" s="8">
        <v>909.0</v>
      </c>
      <c r="G87" t="s" s="8">
        <v>53</v>
      </c>
      <c r="H87" t="s" s="8">
        <v>54</v>
      </c>
      <c r="I87" t="s" s="8">
        <v>185</v>
      </c>
    </row>
    <row r="88" ht="16.0" customHeight="true">
      <c r="A88" t="n" s="7">
        <v>4.2179563E7</v>
      </c>
      <c r="B88" t="s" s="8">
        <v>100</v>
      </c>
      <c r="C88" t="n" s="8">
        <f>IF(false,"005-1521", "005-1521")</f>
      </c>
      <c r="D88" t="s" s="8">
        <v>186</v>
      </c>
      <c r="E88" t="n" s="8">
        <v>1.0</v>
      </c>
      <c r="F88" t="n" s="8">
        <v>492.0</v>
      </c>
      <c r="G88" t="s" s="8">
        <v>53</v>
      </c>
      <c r="H88" t="s" s="8">
        <v>54</v>
      </c>
      <c r="I88" t="s" s="8">
        <v>187</v>
      </c>
    </row>
    <row r="89" ht="16.0" customHeight="true">
      <c r="A89" t="n" s="7">
        <v>4.2921536E7</v>
      </c>
      <c r="B89" t="s" s="8">
        <v>114</v>
      </c>
      <c r="C89" t="n" s="8">
        <f>IF(false,"005-1373", "005-1373")</f>
      </c>
      <c r="D89" t="s" s="8">
        <v>188</v>
      </c>
      <c r="E89" t="n" s="8">
        <v>1.0</v>
      </c>
      <c r="F89" t="n" s="8">
        <v>492.0</v>
      </c>
      <c r="G89" t="s" s="8">
        <v>53</v>
      </c>
      <c r="H89" t="s" s="8">
        <v>54</v>
      </c>
      <c r="I89" t="s" s="8">
        <v>189</v>
      </c>
    </row>
    <row r="90" ht="16.0" customHeight="true">
      <c r="A90" t="n" s="7">
        <v>4.2811843E7</v>
      </c>
      <c r="B90" t="s" s="8">
        <v>87</v>
      </c>
      <c r="C90" t="n" s="8">
        <f>IF(false,"120922390", "120922390")</f>
      </c>
      <c r="D90" t="s" s="8">
        <v>190</v>
      </c>
      <c r="E90" t="n" s="8">
        <v>1.0</v>
      </c>
      <c r="F90" t="n" s="8">
        <v>281.0</v>
      </c>
      <c r="G90" t="s" s="8">
        <v>53</v>
      </c>
      <c r="H90" t="s" s="8">
        <v>54</v>
      </c>
      <c r="I90" t="s" s="8">
        <v>191</v>
      </c>
    </row>
    <row r="91" ht="16.0" customHeight="true">
      <c r="A91" t="n" s="7">
        <v>4.3081082E7</v>
      </c>
      <c r="B91" t="s" s="8">
        <v>51</v>
      </c>
      <c r="C91" t="n" s="8">
        <f>IF(false,"120921853", "120921853")</f>
      </c>
      <c r="D91" t="s" s="8">
        <v>132</v>
      </c>
      <c r="E91" t="n" s="8">
        <v>1.0</v>
      </c>
      <c r="F91" t="n" s="8">
        <v>909.0</v>
      </c>
      <c r="G91" t="s" s="8">
        <v>53</v>
      </c>
      <c r="H91" t="s" s="8">
        <v>54</v>
      </c>
      <c r="I91" t="s" s="8">
        <v>192</v>
      </c>
    </row>
    <row r="92" ht="16.0" customHeight="true">
      <c r="A92" t="n" s="7">
        <v>4.3287076E7</v>
      </c>
      <c r="B92" t="s" s="8">
        <v>56</v>
      </c>
      <c r="C92" t="n" s="8">
        <f>IF(false,"005-1619", "005-1619")</f>
      </c>
      <c r="D92" t="s" s="8">
        <v>193</v>
      </c>
      <c r="E92" t="n" s="8">
        <v>1.0</v>
      </c>
      <c r="F92" t="n" s="8">
        <v>745.0</v>
      </c>
      <c r="G92" t="s" s="8">
        <v>53</v>
      </c>
      <c r="H92" t="s" s="8">
        <v>54</v>
      </c>
      <c r="I92" t="s" s="8">
        <v>194</v>
      </c>
    </row>
    <row r="93" ht="16.0" customHeight="true">
      <c r="A93" t="n" s="7">
        <v>4.3414871E7</v>
      </c>
      <c r="B93" t="s" s="8">
        <v>81</v>
      </c>
      <c r="C93" t="n" s="8">
        <f>IF(false,"120921743", "120921743")</f>
      </c>
      <c r="D93" t="s" s="8">
        <v>195</v>
      </c>
      <c r="E93" t="n" s="8">
        <v>1.0</v>
      </c>
      <c r="F93" t="n" s="8">
        <v>899.0</v>
      </c>
      <c r="G93" t="s" s="8">
        <v>53</v>
      </c>
      <c r="H93" t="s" s="8">
        <v>54</v>
      </c>
      <c r="I93" t="s" s="8">
        <v>196</v>
      </c>
    </row>
    <row r="94" ht="16.0" customHeight="true">
      <c r="A94" t="n" s="7">
        <v>4.2743264E7</v>
      </c>
      <c r="B94" t="s" s="8">
        <v>87</v>
      </c>
      <c r="C94" t="n" s="8">
        <f>IF(false,"120921947", "120921947")</f>
      </c>
      <c r="D94" t="s" s="8">
        <v>149</v>
      </c>
      <c r="E94" t="n" s="8">
        <v>1.0</v>
      </c>
      <c r="F94" t="n" s="8">
        <v>480.0</v>
      </c>
      <c r="G94" t="s" s="8">
        <v>53</v>
      </c>
      <c r="H94" t="s" s="8">
        <v>54</v>
      </c>
      <c r="I94" t="s" s="8">
        <v>197</v>
      </c>
    </row>
    <row r="95" ht="16.0" customHeight="true">
      <c r="A95" t="n" s="7">
        <v>4.311978E7</v>
      </c>
      <c r="B95" t="s" s="8">
        <v>51</v>
      </c>
      <c r="C95" t="n" s="8">
        <f>IF(false,"008-577", "008-577")</f>
      </c>
      <c r="D95" t="s" s="8">
        <v>118</v>
      </c>
      <c r="E95" t="n" s="8">
        <v>2.0</v>
      </c>
      <c r="F95" t="n" s="8">
        <v>1782.0</v>
      </c>
      <c r="G95" t="s" s="8">
        <v>53</v>
      </c>
      <c r="H95" t="s" s="8">
        <v>54</v>
      </c>
      <c r="I95" t="s" s="8">
        <v>198</v>
      </c>
    </row>
    <row r="96" ht="16.0" customHeight="true">
      <c r="A96" t="n" s="7">
        <v>4.3291657E7</v>
      </c>
      <c r="B96" t="s" s="8">
        <v>56</v>
      </c>
      <c r="C96" t="n" s="8">
        <f>IF(false,"120921939", "120921939")</f>
      </c>
      <c r="D96" t="s" s="8">
        <v>76</v>
      </c>
      <c r="E96" t="n" s="8">
        <v>1.0</v>
      </c>
      <c r="F96" t="n" s="8">
        <v>840.0</v>
      </c>
      <c r="G96" t="s" s="8">
        <v>53</v>
      </c>
      <c r="H96" t="s" s="8">
        <v>54</v>
      </c>
      <c r="I96" t="s" s="8">
        <v>199</v>
      </c>
    </row>
    <row r="97" ht="16.0" customHeight="true">
      <c r="A97" t="n" s="7">
        <v>4.3389851E7</v>
      </c>
      <c r="B97" t="s" s="8">
        <v>81</v>
      </c>
      <c r="C97" t="n" s="8">
        <f>IF(false,"000-631", "000-631")</f>
      </c>
      <c r="D97" t="s" s="8">
        <v>95</v>
      </c>
      <c r="E97" t="n" s="8">
        <v>2.0</v>
      </c>
      <c r="F97" t="n" s="8">
        <v>796.0</v>
      </c>
      <c r="G97" t="s" s="8">
        <v>53</v>
      </c>
      <c r="H97" t="s" s="8">
        <v>54</v>
      </c>
      <c r="I97" t="s" s="8">
        <v>200</v>
      </c>
    </row>
    <row r="98" ht="16.0" customHeight="true">
      <c r="A98" t="n" s="7">
        <v>4.3427932E7</v>
      </c>
      <c r="B98" t="s" s="8">
        <v>54</v>
      </c>
      <c r="C98" t="n" s="8">
        <f>IF(false,"000-631", "000-631")</f>
      </c>
      <c r="D98" t="s" s="8">
        <v>95</v>
      </c>
      <c r="E98" t="n" s="8">
        <v>1.0</v>
      </c>
      <c r="F98" t="n" s="8">
        <v>398.0</v>
      </c>
      <c r="G98" t="s" s="8">
        <v>53</v>
      </c>
      <c r="H98" t="s" s="8">
        <v>54</v>
      </c>
      <c r="I98" t="s" s="8">
        <v>201</v>
      </c>
    </row>
    <row r="99" ht="16.0" customHeight="true">
      <c r="A99" t="n" s="7">
        <v>4.3095008E7</v>
      </c>
      <c r="B99" t="s" s="8">
        <v>51</v>
      </c>
      <c r="C99" t="n" s="8">
        <f>IF(false,"120922354", "120922354")</f>
      </c>
      <c r="D99" t="s" s="8">
        <v>57</v>
      </c>
      <c r="E99" t="n" s="8">
        <v>2.0</v>
      </c>
      <c r="F99" t="n" s="8">
        <v>1266.0</v>
      </c>
      <c r="G99" t="s" s="8">
        <v>53</v>
      </c>
      <c r="H99" t="s" s="8">
        <v>54</v>
      </c>
      <c r="I99" t="s" s="8">
        <v>202</v>
      </c>
    </row>
    <row r="100" ht="16.0" customHeight="true">
      <c r="A100" t="n" s="7">
        <v>4.3002319E7</v>
      </c>
      <c r="B100" t="s" s="8">
        <v>65</v>
      </c>
      <c r="C100" t="n" s="8">
        <f>IF(false,"005-1038", "005-1038")</f>
      </c>
      <c r="D100" t="s" s="8">
        <v>203</v>
      </c>
      <c r="E100" t="n" s="8">
        <v>1.0</v>
      </c>
      <c r="F100" t="n" s="8">
        <v>1411.0</v>
      </c>
      <c r="G100" t="s" s="8">
        <v>53</v>
      </c>
      <c r="H100" t="s" s="8">
        <v>54</v>
      </c>
      <c r="I100" t="s" s="8">
        <v>204</v>
      </c>
    </row>
    <row r="101" ht="16.0" customHeight="true">
      <c r="A101" t="n" s="7">
        <v>4.3298753E7</v>
      </c>
      <c r="B101" t="s" s="8">
        <v>56</v>
      </c>
      <c r="C101" t="n" s="8">
        <f>IF(false,"005-1256", "005-1256")</f>
      </c>
      <c r="D101" t="s" s="8">
        <v>205</v>
      </c>
      <c r="E101" t="n" s="8">
        <v>1.0</v>
      </c>
      <c r="F101" t="n" s="8">
        <v>528.0</v>
      </c>
      <c r="G101" t="s" s="8">
        <v>53</v>
      </c>
      <c r="H101" t="s" s="8">
        <v>54</v>
      </c>
      <c r="I101" t="s" s="8">
        <v>206</v>
      </c>
    </row>
    <row r="102" ht="16.0" customHeight="true">
      <c r="A102" t="n" s="7">
        <v>4.2778133E7</v>
      </c>
      <c r="B102" t="s" s="8">
        <v>87</v>
      </c>
      <c r="C102" t="n" s="8">
        <f>IF(false,"120921439", "120921439")</f>
      </c>
      <c r="D102" t="s" s="8">
        <v>207</v>
      </c>
      <c r="E102" t="n" s="8">
        <v>1.0</v>
      </c>
      <c r="F102" t="n" s="8">
        <v>599.0</v>
      </c>
      <c r="G102" t="s" s="8">
        <v>53</v>
      </c>
      <c r="H102" t="s" s="8">
        <v>54</v>
      </c>
      <c r="I102" t="s" s="8">
        <v>208</v>
      </c>
    </row>
    <row r="103" ht="16.0" customHeight="true">
      <c r="A103" t="n" s="7">
        <v>4.3412015E7</v>
      </c>
      <c r="B103" t="s" s="8">
        <v>81</v>
      </c>
      <c r="C103" t="n" s="8">
        <f>IF(false,"120922352", "120922352")</f>
      </c>
      <c r="D103" t="s" s="8">
        <v>209</v>
      </c>
      <c r="E103" t="n" s="8">
        <v>1.0</v>
      </c>
      <c r="F103" t="n" s="8">
        <v>755.0</v>
      </c>
      <c r="G103" t="s" s="8">
        <v>53</v>
      </c>
      <c r="H103" t="s" s="8">
        <v>54</v>
      </c>
      <c r="I103" t="s" s="8">
        <v>210</v>
      </c>
    </row>
    <row r="104" ht="16.0" customHeight="true">
      <c r="A104" t="n" s="7">
        <v>4.3302693E7</v>
      </c>
      <c r="B104" t="s" s="8">
        <v>56</v>
      </c>
      <c r="C104" t="n" s="8">
        <f>IF(false,"002-101", "002-101")</f>
      </c>
      <c r="D104" t="s" s="8">
        <v>68</v>
      </c>
      <c r="E104" t="n" s="8">
        <v>1.0</v>
      </c>
      <c r="F104" t="n" s="8">
        <v>1208.0</v>
      </c>
      <c r="G104" t="s" s="8">
        <v>53</v>
      </c>
      <c r="H104" t="s" s="8">
        <v>54</v>
      </c>
      <c r="I104" t="s" s="8">
        <v>211</v>
      </c>
    </row>
    <row r="105" ht="16.0" customHeight="true">
      <c r="A105" t="n" s="7">
        <v>4.2980849E7</v>
      </c>
      <c r="B105" t="s" s="8">
        <v>65</v>
      </c>
      <c r="C105" t="n" s="8">
        <f>IF(false,"005-1514", "005-1514")</f>
      </c>
      <c r="D105" t="s" s="8">
        <v>107</v>
      </c>
      <c r="E105" t="n" s="8">
        <v>1.0</v>
      </c>
      <c r="F105" t="n" s="8">
        <v>966.0</v>
      </c>
      <c r="G105" t="s" s="8">
        <v>53</v>
      </c>
      <c r="H105" t="s" s="8">
        <v>54</v>
      </c>
      <c r="I105" t="s" s="8">
        <v>212</v>
      </c>
    </row>
    <row r="106" ht="16.0" customHeight="true">
      <c r="A106" t="n" s="7">
        <v>4.330772E7</v>
      </c>
      <c r="B106" t="s" s="8">
        <v>81</v>
      </c>
      <c r="C106" t="n" s="8">
        <f>IF(false,"005-1515", "005-1515")</f>
      </c>
      <c r="D106" t="s" s="8">
        <v>101</v>
      </c>
      <c r="E106" t="n" s="8">
        <v>1.0</v>
      </c>
      <c r="F106" t="n" s="8">
        <v>966.0</v>
      </c>
      <c r="G106" t="s" s="8">
        <v>53</v>
      </c>
      <c r="H106" t="s" s="8">
        <v>54</v>
      </c>
      <c r="I106" t="s" s="8">
        <v>213</v>
      </c>
    </row>
    <row r="107" ht="16.0" customHeight="true">
      <c r="A107" t="n" s="7">
        <v>4.3274853E7</v>
      </c>
      <c r="B107" t="s" s="8">
        <v>56</v>
      </c>
      <c r="C107" t="n" s="8">
        <f>IF(false,"120922082", "120922082")</f>
      </c>
      <c r="D107" t="s" s="8">
        <v>214</v>
      </c>
      <c r="E107" t="n" s="8">
        <v>1.0</v>
      </c>
      <c r="F107" t="n" s="8">
        <v>1775.0</v>
      </c>
      <c r="G107" t="s" s="8">
        <v>53</v>
      </c>
      <c r="H107" t="s" s="8">
        <v>54</v>
      </c>
      <c r="I107" t="s" s="8">
        <v>215</v>
      </c>
    </row>
    <row r="108" ht="16.0" customHeight="true">
      <c r="A108" t="n" s="7">
        <v>4.3170477E7</v>
      </c>
      <c r="B108" t="s" s="8">
        <v>51</v>
      </c>
      <c r="C108" t="n" s="8">
        <f>IF(false,"003-319", "003-319")</f>
      </c>
      <c r="D108" t="s" s="8">
        <v>216</v>
      </c>
      <c r="E108" t="n" s="8">
        <v>2.0</v>
      </c>
      <c r="F108" t="n" s="8">
        <v>2864.0</v>
      </c>
      <c r="G108" t="s" s="8">
        <v>53</v>
      </c>
      <c r="H108" t="s" s="8">
        <v>54</v>
      </c>
      <c r="I108" t="s" s="8">
        <v>217</v>
      </c>
    </row>
    <row r="109" ht="16.0" customHeight="true">
      <c r="A109" t="n" s="7">
        <v>4.3262481E7</v>
      </c>
      <c r="B109" t="s" s="8">
        <v>56</v>
      </c>
      <c r="C109" t="n" s="8">
        <f>IF(false,"01-003810", "01-003810")</f>
      </c>
      <c r="D109" t="s" s="8">
        <v>218</v>
      </c>
      <c r="E109" t="n" s="8">
        <v>2.0</v>
      </c>
      <c r="F109" t="n" s="8">
        <v>1006.0</v>
      </c>
      <c r="G109" t="s" s="8">
        <v>53</v>
      </c>
      <c r="H109" t="s" s="8">
        <v>54</v>
      </c>
      <c r="I109" t="s" s="8">
        <v>219</v>
      </c>
    </row>
    <row r="110" ht="16.0" customHeight="true">
      <c r="A110" t="n" s="7">
        <v>4.3262481E7</v>
      </c>
      <c r="B110" t="s" s="8">
        <v>56</v>
      </c>
      <c r="C110" t="n" s="8">
        <f>IF(false,"000-631", "000-631")</f>
      </c>
      <c r="D110" t="s" s="8">
        <v>95</v>
      </c>
      <c r="E110" t="n" s="8">
        <v>2.0</v>
      </c>
      <c r="F110" t="n" s="8">
        <v>774.0</v>
      </c>
      <c r="G110" t="s" s="8">
        <v>53</v>
      </c>
      <c r="H110" t="s" s="8">
        <v>54</v>
      </c>
      <c r="I110" t="s" s="8">
        <v>219</v>
      </c>
    </row>
    <row r="111" ht="16.0" customHeight="true">
      <c r="A111" t="n" s="7">
        <v>4.3425384E7</v>
      </c>
      <c r="B111" t="s" s="8">
        <v>54</v>
      </c>
      <c r="C111" t="n" s="8">
        <f>IF(false,"120921942", "120921942")</f>
      </c>
      <c r="D111" t="s" s="8">
        <v>159</v>
      </c>
      <c r="E111" t="n" s="8">
        <v>1.0</v>
      </c>
      <c r="F111" t="n" s="8">
        <v>1313.0</v>
      </c>
      <c r="G111" t="s" s="8">
        <v>53</v>
      </c>
      <c r="H111" t="s" s="8">
        <v>50</v>
      </c>
      <c r="I111" t="s" s="8">
        <v>220</v>
      </c>
    </row>
    <row r="112" ht="16.0" customHeight="true">
      <c r="A112" t="n" s="7">
        <v>4.3400444E7</v>
      </c>
      <c r="B112" t="s" s="8">
        <v>81</v>
      </c>
      <c r="C112" t="n" s="8">
        <f>IF(false,"005-1519", "005-1519")</f>
      </c>
      <c r="D112" t="s" s="8">
        <v>221</v>
      </c>
      <c r="E112" t="n" s="8">
        <v>1.0</v>
      </c>
      <c r="F112" t="n" s="8">
        <v>1058.0</v>
      </c>
      <c r="G112" t="s" s="8">
        <v>53</v>
      </c>
      <c r="H112" t="s" s="8">
        <v>50</v>
      </c>
      <c r="I112" t="s" s="8">
        <v>222</v>
      </c>
    </row>
    <row r="113" ht="16.0" customHeight="true">
      <c r="A113" t="n" s="7">
        <v>4.3433081E7</v>
      </c>
      <c r="B113" t="s" s="8">
        <v>54</v>
      </c>
      <c r="C113" t="n" s="8">
        <f>IF(false,"000-631", "000-631")</f>
      </c>
      <c r="D113" t="s" s="8">
        <v>95</v>
      </c>
      <c r="E113" t="n" s="8">
        <v>1.0</v>
      </c>
      <c r="F113" t="n" s="8">
        <v>398.0</v>
      </c>
      <c r="G113" t="s" s="8">
        <v>53</v>
      </c>
      <c r="H113" t="s" s="8">
        <v>50</v>
      </c>
      <c r="I113" t="s" s="8">
        <v>223</v>
      </c>
    </row>
    <row r="114" ht="16.0" customHeight="true">
      <c r="A114" t="n" s="7">
        <v>4.340271E7</v>
      </c>
      <c r="B114" t="s" s="8">
        <v>81</v>
      </c>
      <c r="C114" t="n" s="8">
        <f>IF(false,"005-1518", "005-1518")</f>
      </c>
      <c r="D114" t="s" s="8">
        <v>52</v>
      </c>
      <c r="E114" t="n" s="8">
        <v>2.0</v>
      </c>
      <c r="F114" t="n" s="8">
        <v>2350.0</v>
      </c>
      <c r="G114" t="s" s="8">
        <v>53</v>
      </c>
      <c r="H114" t="s" s="8">
        <v>50</v>
      </c>
      <c r="I114" t="s" s="8">
        <v>224</v>
      </c>
    </row>
    <row r="115" ht="16.0" customHeight="true">
      <c r="A115" t="n" s="7">
        <v>4.3340091E7</v>
      </c>
      <c r="B115" t="s" s="8">
        <v>81</v>
      </c>
      <c r="C115" t="n" s="8">
        <f>IF(false,"000-631", "000-631")</f>
      </c>
      <c r="D115" t="s" s="8">
        <v>95</v>
      </c>
      <c r="E115" t="n" s="8">
        <v>1.0</v>
      </c>
      <c r="F115" t="n" s="8">
        <v>505.0</v>
      </c>
      <c r="G115" t="s" s="8">
        <v>53</v>
      </c>
      <c r="H115" t="s" s="8">
        <v>50</v>
      </c>
      <c r="I115" t="s" s="8">
        <v>225</v>
      </c>
    </row>
    <row r="116" ht="16.0" customHeight="true">
      <c r="A116" t="n" s="7">
        <v>4.342809E7</v>
      </c>
      <c r="B116" t="s" s="8">
        <v>54</v>
      </c>
      <c r="C116" t="n" s="8">
        <f>IF(false,"005-1255", "005-1255")</f>
      </c>
      <c r="D116" t="s" s="8">
        <v>226</v>
      </c>
      <c r="E116" t="n" s="8">
        <v>2.0</v>
      </c>
      <c r="F116" t="n" s="8">
        <v>996.0</v>
      </c>
      <c r="G116" t="s" s="8">
        <v>53</v>
      </c>
      <c r="H116" t="s" s="8">
        <v>50</v>
      </c>
      <c r="I116" t="s" s="8">
        <v>227</v>
      </c>
    </row>
    <row r="117" ht="16.0" customHeight="true">
      <c r="A117" t="n" s="7">
        <v>4.3183961E7</v>
      </c>
      <c r="B117" t="s" s="8">
        <v>51</v>
      </c>
      <c r="C117" t="n" s="8">
        <f>IF(false,"01-003810", "01-003810")</f>
      </c>
      <c r="D117" t="s" s="8">
        <v>218</v>
      </c>
      <c r="E117" t="n" s="8">
        <v>1.0</v>
      </c>
      <c r="F117" t="n" s="8">
        <v>239.0</v>
      </c>
      <c r="G117" t="s" s="8">
        <v>53</v>
      </c>
      <c r="H117" t="s" s="8">
        <v>50</v>
      </c>
      <c r="I117" t="s" s="8">
        <v>228</v>
      </c>
    </row>
    <row r="118" ht="16.0" customHeight="true">
      <c r="A118" t="n" s="7">
        <v>4.3430214E7</v>
      </c>
      <c r="B118" t="s" s="8">
        <v>54</v>
      </c>
      <c r="C118" t="n" s="8">
        <f>IF(false,"005-1079", "005-1079")</f>
      </c>
      <c r="D118" t="s" s="8">
        <v>229</v>
      </c>
      <c r="E118" t="n" s="8">
        <v>1.0</v>
      </c>
      <c r="F118" t="n" s="8">
        <v>652.0</v>
      </c>
      <c r="G118" t="s" s="8">
        <v>53</v>
      </c>
      <c r="H118" t="s" s="8">
        <v>50</v>
      </c>
      <c r="I118" t="s" s="8">
        <v>230</v>
      </c>
    </row>
    <row r="119" ht="16.0" customHeight="true">
      <c r="A119" t="n" s="7">
        <v>4.3367067E7</v>
      </c>
      <c r="B119" t="s" s="8">
        <v>81</v>
      </c>
      <c r="C119" t="n" s="8">
        <f>IF(false,"005-1112", "005-1112")</f>
      </c>
      <c r="D119" t="s" s="8">
        <v>231</v>
      </c>
      <c r="E119" t="n" s="8">
        <v>1.0</v>
      </c>
      <c r="F119" t="n" s="8">
        <v>1495.0</v>
      </c>
      <c r="G119" t="s" s="8">
        <v>53</v>
      </c>
      <c r="H119" t="s" s="8">
        <v>50</v>
      </c>
      <c r="I119" t="s" s="8">
        <v>232</v>
      </c>
    </row>
    <row r="120" ht="16.0" customHeight="true">
      <c r="A120" t="n" s="7">
        <v>4.3207741E7</v>
      </c>
      <c r="B120" t="s" s="8">
        <v>56</v>
      </c>
      <c r="C120" t="n" s="8">
        <f>IF(false,"120922035", "120922035")</f>
      </c>
      <c r="D120" t="s" s="8">
        <v>77</v>
      </c>
      <c r="E120" t="n" s="8">
        <v>2.0</v>
      </c>
      <c r="F120" t="n" s="8">
        <v>1449.0</v>
      </c>
      <c r="G120" t="s" s="8">
        <v>53</v>
      </c>
      <c r="H120" t="s" s="8">
        <v>50</v>
      </c>
      <c r="I120" t="s" s="8">
        <v>233</v>
      </c>
    </row>
    <row r="121" ht="16.0" customHeight="true">
      <c r="A121" t="n" s="7">
        <v>4.3419772E7</v>
      </c>
      <c r="B121" t="s" s="8">
        <v>54</v>
      </c>
      <c r="C121" t="n" s="8">
        <f>IF(false,"120921957", "120921957")</f>
      </c>
      <c r="D121" t="s" s="8">
        <v>122</v>
      </c>
      <c r="E121" t="n" s="8">
        <v>1.0</v>
      </c>
      <c r="F121" t="n" s="8">
        <v>840.0</v>
      </c>
      <c r="G121" t="s" s="8">
        <v>53</v>
      </c>
      <c r="H121" t="s" s="8">
        <v>50</v>
      </c>
      <c r="I121" t="s" s="8">
        <v>234</v>
      </c>
    </row>
    <row r="122" ht="16.0" customHeight="true">
      <c r="A122" t="n" s="7">
        <v>4.3407528E7</v>
      </c>
      <c r="B122" t="s" s="8">
        <v>81</v>
      </c>
      <c r="C122" t="n" s="8">
        <f>IF(false,"005-1377", "005-1377")</f>
      </c>
      <c r="D122" t="s" s="8">
        <v>235</v>
      </c>
      <c r="E122" t="n" s="8">
        <v>1.0</v>
      </c>
      <c r="F122" t="n" s="8">
        <v>533.0</v>
      </c>
      <c r="G122" t="s" s="8">
        <v>53</v>
      </c>
      <c r="H122" t="s" s="8">
        <v>50</v>
      </c>
      <c r="I122" t="s" s="8">
        <v>236</v>
      </c>
    </row>
    <row r="123" ht="16.0" customHeight="true">
      <c r="A123" t="n" s="7">
        <v>4.3290464E7</v>
      </c>
      <c r="B123" t="s" s="8">
        <v>56</v>
      </c>
      <c r="C123" t="n" s="8">
        <f>IF(false,"005-1518", "005-1518")</f>
      </c>
      <c r="D123" t="s" s="8">
        <v>52</v>
      </c>
      <c r="E123" t="n" s="8">
        <v>1.0</v>
      </c>
      <c r="F123" t="n" s="8">
        <v>1175.0</v>
      </c>
      <c r="G123" t="s" s="8">
        <v>53</v>
      </c>
      <c r="H123" t="s" s="8">
        <v>50</v>
      </c>
      <c r="I123" t="s" s="8">
        <v>237</v>
      </c>
    </row>
    <row r="124" ht="16.0" customHeight="true">
      <c r="A124" t="n" s="7">
        <v>4.3347087E7</v>
      </c>
      <c r="B124" t="s" s="8">
        <v>81</v>
      </c>
      <c r="C124" t="n" s="8">
        <f>IF(false,"120922351", "120922351")</f>
      </c>
      <c r="D124" t="s" s="8">
        <v>72</v>
      </c>
      <c r="E124" t="n" s="8">
        <v>1.0</v>
      </c>
      <c r="F124" t="n" s="8">
        <v>713.0</v>
      </c>
      <c r="G124" t="s" s="8">
        <v>53</v>
      </c>
      <c r="H124" t="s" s="8">
        <v>50</v>
      </c>
      <c r="I124" t="s" s="8">
        <v>238</v>
      </c>
    </row>
    <row r="125" ht="16.0" customHeight="true">
      <c r="A125" t="n" s="7">
        <v>4.3442618E7</v>
      </c>
      <c r="B125" t="s" s="8">
        <v>54</v>
      </c>
      <c r="C125" t="n" s="8">
        <f>IF(false,"120922390", "120922390")</f>
      </c>
      <c r="D125" t="s" s="8">
        <v>190</v>
      </c>
      <c r="E125" t="n" s="8">
        <v>1.0</v>
      </c>
      <c r="F125" t="n" s="8">
        <v>140.0</v>
      </c>
      <c r="G125" t="s" s="8">
        <v>53</v>
      </c>
      <c r="H125" t="s" s="8">
        <v>50</v>
      </c>
      <c r="I125" t="s" s="8">
        <v>239</v>
      </c>
    </row>
    <row r="126" ht="16.0" customHeight="true">
      <c r="A126" t="n" s="7">
        <v>4.3412437E7</v>
      </c>
      <c r="B126" t="s" s="8">
        <v>81</v>
      </c>
      <c r="C126" t="n" s="8">
        <f>IF(false,"005-1039", "005-1039")</f>
      </c>
      <c r="D126" t="s" s="8">
        <v>66</v>
      </c>
      <c r="E126" t="n" s="8">
        <v>1.0</v>
      </c>
      <c r="F126" t="n" s="8">
        <v>1769.0</v>
      </c>
      <c r="G126" t="s" s="8">
        <v>53</v>
      </c>
      <c r="H126" t="s" s="8">
        <v>50</v>
      </c>
      <c r="I126" t="s" s="8">
        <v>240</v>
      </c>
    </row>
    <row r="127" ht="16.0" customHeight="true">
      <c r="A127" t="n" s="7">
        <v>4.3500696E7</v>
      </c>
      <c r="B127" t="s" s="8">
        <v>54</v>
      </c>
      <c r="C127" t="n" s="8">
        <f>IF(false,"000-631", "000-631")</f>
      </c>
      <c r="D127" t="s" s="8">
        <v>95</v>
      </c>
      <c r="E127" t="n" s="8">
        <v>1.0</v>
      </c>
      <c r="F127" t="n" s="8">
        <v>398.0</v>
      </c>
      <c r="G127" t="s" s="8">
        <v>53</v>
      </c>
      <c r="H127" t="s" s="8">
        <v>50</v>
      </c>
      <c r="I127" t="s" s="8">
        <v>241</v>
      </c>
    </row>
    <row r="128" ht="16.0" customHeight="true">
      <c r="A128" t="n" s="7">
        <v>4.3420043E7</v>
      </c>
      <c r="B128" t="s" s="8">
        <v>54</v>
      </c>
      <c r="C128" t="n" s="8">
        <f>IF(false,"120921506", "120921506")</f>
      </c>
      <c r="D128" t="s" s="8">
        <v>242</v>
      </c>
      <c r="E128" t="n" s="8">
        <v>1.0</v>
      </c>
      <c r="F128" t="n" s="8">
        <v>579.0</v>
      </c>
      <c r="G128" t="s" s="8">
        <v>53</v>
      </c>
      <c r="H128" t="s" s="8">
        <v>50</v>
      </c>
      <c r="I128" t="s" s="8">
        <v>243</v>
      </c>
    </row>
    <row r="129" ht="16.0" customHeight="true">
      <c r="A129" t="n" s="7">
        <v>4.3433182E7</v>
      </c>
      <c r="B129" t="s" s="8">
        <v>54</v>
      </c>
      <c r="C129" t="n" s="8">
        <f>IF(false,"120922064", "120922064")</f>
      </c>
      <c r="D129" t="s" s="8">
        <v>244</v>
      </c>
      <c r="E129" t="n" s="8">
        <v>1.0</v>
      </c>
      <c r="F129" t="n" s="8">
        <v>1873.0</v>
      </c>
      <c r="G129" t="s" s="8">
        <v>53</v>
      </c>
      <c r="H129" t="s" s="8">
        <v>50</v>
      </c>
      <c r="I129" t="s" s="8">
        <v>245</v>
      </c>
    </row>
    <row r="130" ht="16.0" customHeight="true">
      <c r="A130" t="n" s="7">
        <v>4.3426555E7</v>
      </c>
      <c r="B130" t="s" s="8">
        <v>54</v>
      </c>
      <c r="C130" t="n" s="8">
        <f>IF(false,"005-1270", "005-1270")</f>
      </c>
      <c r="D130" t="s" s="8">
        <v>246</v>
      </c>
      <c r="E130" t="n" s="8">
        <v>1.0</v>
      </c>
      <c r="F130" t="n" s="8">
        <v>721.0</v>
      </c>
      <c r="G130" t="s" s="8">
        <v>53</v>
      </c>
      <c r="H130" t="s" s="8">
        <v>50</v>
      </c>
      <c r="I130" t="s" s="8">
        <v>247</v>
      </c>
    </row>
    <row r="131" ht="16.0" customHeight="true">
      <c r="A131" t="n" s="7">
        <v>4.3414996E7</v>
      </c>
      <c r="B131" t="s" s="8">
        <v>81</v>
      </c>
      <c r="C131" t="n" s="8">
        <f>IF(false,"120922090", "120922090")</f>
      </c>
      <c r="D131" t="s" s="8">
        <v>248</v>
      </c>
      <c r="E131" t="n" s="8">
        <v>1.0</v>
      </c>
      <c r="F131" t="n" s="8">
        <v>1.0</v>
      </c>
      <c r="G131" t="s" s="8">
        <v>53</v>
      </c>
      <c r="H131" t="s" s="8">
        <v>50</v>
      </c>
      <c r="I131" t="s" s="8">
        <v>249</v>
      </c>
    </row>
    <row r="132" ht="16.0" customHeight="true">
      <c r="A132" t="n" s="7">
        <v>4.3416205E7</v>
      </c>
      <c r="B132" t="s" s="8">
        <v>81</v>
      </c>
      <c r="C132" t="n" s="8">
        <f>IF(false,"120922035", "120922035")</f>
      </c>
      <c r="D132" t="s" s="8">
        <v>77</v>
      </c>
      <c r="E132" t="n" s="8">
        <v>2.0</v>
      </c>
      <c r="F132" t="n" s="8">
        <v>1639.0</v>
      </c>
      <c r="G132" t="s" s="8">
        <v>53</v>
      </c>
      <c r="H132" t="s" s="8">
        <v>50</v>
      </c>
      <c r="I132" t="s" s="8">
        <v>250</v>
      </c>
    </row>
    <row r="133" ht="16.0" customHeight="true">
      <c r="A133" t="n" s="7">
        <v>4.3401865E7</v>
      </c>
      <c r="B133" t="s" s="8">
        <v>81</v>
      </c>
      <c r="C133" t="n" s="8">
        <f>IF(false,"005-1119", "005-1119")</f>
      </c>
      <c r="D133" t="s" s="8">
        <v>251</v>
      </c>
      <c r="E133" t="n" s="8">
        <v>1.0</v>
      </c>
      <c r="F133" t="n" s="8">
        <v>1210.0</v>
      </c>
      <c r="G133" t="s" s="8">
        <v>53</v>
      </c>
      <c r="H133" t="s" s="8">
        <v>50</v>
      </c>
      <c r="I133" t="s" s="8">
        <v>252</v>
      </c>
    </row>
    <row r="134" ht="16.0" customHeight="true">
      <c r="A134" t="n" s="7">
        <v>4.3470084E7</v>
      </c>
      <c r="B134" t="s" s="8">
        <v>54</v>
      </c>
      <c r="C134" t="n" s="8">
        <f>IF(false,"005-1515", "005-1515")</f>
      </c>
      <c r="D134" t="s" s="8">
        <v>101</v>
      </c>
      <c r="E134" t="n" s="8">
        <v>2.0</v>
      </c>
      <c r="F134" t="n" s="8">
        <v>1840.0</v>
      </c>
      <c r="G134" t="s" s="8">
        <v>53</v>
      </c>
      <c r="H134" t="s" s="8">
        <v>50</v>
      </c>
      <c r="I134" t="s" s="8">
        <v>253</v>
      </c>
    </row>
    <row r="135" ht="16.0" customHeight="true">
      <c r="A135" t="n" s="7">
        <v>4.339958E7</v>
      </c>
      <c r="B135" t="s" s="8">
        <v>81</v>
      </c>
      <c r="C135" t="n" s="8">
        <f>IF(false,"002-100", "002-100")</f>
      </c>
      <c r="D135" t="s" s="8">
        <v>171</v>
      </c>
      <c r="E135" t="n" s="8">
        <v>2.0</v>
      </c>
      <c r="F135" t="n" s="8">
        <v>2546.0</v>
      </c>
      <c r="G135" t="s" s="8">
        <v>53</v>
      </c>
      <c r="H135" t="s" s="8">
        <v>50</v>
      </c>
      <c r="I135" t="s" s="8">
        <v>254</v>
      </c>
    </row>
    <row r="136" ht="16.0" customHeight="true">
      <c r="A136" t="n" s="7">
        <v>4.3493186E7</v>
      </c>
      <c r="B136" t="s" s="8">
        <v>54</v>
      </c>
      <c r="C136" t="n" s="8">
        <f>IF(false,"120922392", "120922392")</f>
      </c>
      <c r="D136" t="s" s="8">
        <v>255</v>
      </c>
      <c r="E136" t="n" s="8">
        <v>1.0</v>
      </c>
      <c r="F136" t="n" s="8">
        <v>258.0</v>
      </c>
      <c r="G136" t="s" s="8">
        <v>53</v>
      </c>
      <c r="H136" t="s" s="8">
        <v>50</v>
      </c>
      <c r="I136" t="s" s="8">
        <v>256</v>
      </c>
    </row>
    <row r="137" ht="16.0" customHeight="true">
      <c r="A137" t="n" s="7">
        <v>4.342644E7</v>
      </c>
      <c r="B137" t="s" s="8">
        <v>54</v>
      </c>
      <c r="C137" t="n" s="8">
        <f>IF(false,"000-631", "000-631")</f>
      </c>
      <c r="D137" t="s" s="8">
        <v>95</v>
      </c>
      <c r="E137" t="n" s="8">
        <v>2.0</v>
      </c>
      <c r="F137" t="n" s="8">
        <v>796.0</v>
      </c>
      <c r="G137" t="s" s="8">
        <v>53</v>
      </c>
      <c r="H137" t="s" s="8">
        <v>50</v>
      </c>
      <c r="I137" t="s" s="8">
        <v>257</v>
      </c>
    </row>
    <row r="138" ht="16.0" customHeight="true">
      <c r="A138" t="n" s="7">
        <v>4.3427884E7</v>
      </c>
      <c r="B138" t="s" s="8">
        <v>54</v>
      </c>
      <c r="C138" t="n" s="8">
        <f>IF(false,"01-003905", "01-003905")</f>
      </c>
      <c r="D138" t="s" s="8">
        <v>258</v>
      </c>
      <c r="E138" t="n" s="8">
        <v>1.0</v>
      </c>
      <c r="F138" t="n" s="8">
        <v>575.0</v>
      </c>
      <c r="G138" t="s" s="8">
        <v>53</v>
      </c>
      <c r="H138" t="s" s="8">
        <v>50</v>
      </c>
      <c r="I138" t="s" s="8">
        <v>259</v>
      </c>
    </row>
    <row r="139" ht="16.0" customHeight="true">
      <c r="A139" t="n" s="7">
        <v>4.3394877E7</v>
      </c>
      <c r="B139" t="s" s="8">
        <v>81</v>
      </c>
      <c r="C139" t="n" s="8">
        <f>IF(false,"120922664", "120922664")</f>
      </c>
      <c r="D139" t="s" s="8">
        <v>260</v>
      </c>
      <c r="E139" t="n" s="8">
        <v>1.0</v>
      </c>
      <c r="F139" t="n" s="8">
        <v>196.0</v>
      </c>
      <c r="G139" t="s" s="8">
        <v>53</v>
      </c>
      <c r="H139" t="s" s="8">
        <v>50</v>
      </c>
      <c r="I139" t="s" s="8">
        <v>261</v>
      </c>
    </row>
    <row r="140" ht="16.0" customHeight="true">
      <c r="A140" t="n" s="7">
        <v>4.3381074E7</v>
      </c>
      <c r="B140" t="s" s="8">
        <v>81</v>
      </c>
      <c r="C140" t="n" s="8">
        <f>IF(false,"005-1217", "005-1217")</f>
      </c>
      <c r="D140" t="s" s="8">
        <v>262</v>
      </c>
      <c r="E140" t="n" s="8">
        <v>1.0</v>
      </c>
      <c r="F140" t="n" s="8">
        <v>713.0</v>
      </c>
      <c r="G140" t="s" s="8">
        <v>53</v>
      </c>
      <c r="H140" t="s" s="8">
        <v>50</v>
      </c>
      <c r="I140" t="s" s="8">
        <v>263</v>
      </c>
    </row>
    <row r="141" ht="16.0" customHeight="true">
      <c r="A141" t="n" s="7">
        <v>4.3431245E7</v>
      </c>
      <c r="B141" t="s" s="8">
        <v>54</v>
      </c>
      <c r="C141" t="n" s="8">
        <f>IF(false,"000-631", "000-631")</f>
      </c>
      <c r="D141" t="s" s="8">
        <v>95</v>
      </c>
      <c r="E141" t="n" s="8">
        <v>3.0</v>
      </c>
      <c r="F141" t="n" s="8">
        <v>1194.0</v>
      </c>
      <c r="G141" t="s" s="8">
        <v>53</v>
      </c>
      <c r="H141" t="s" s="8">
        <v>50</v>
      </c>
      <c r="I141" t="s" s="8">
        <v>264</v>
      </c>
    </row>
    <row r="142" ht="16.0" customHeight="true">
      <c r="A142" t="n" s="7">
        <v>4.3374735E7</v>
      </c>
      <c r="B142" t="s" s="8">
        <v>81</v>
      </c>
      <c r="C142" t="n" s="8">
        <f>IF(false,"120922790", "120922790")</f>
      </c>
      <c r="D142" t="s" s="8">
        <v>265</v>
      </c>
      <c r="E142" t="n" s="8">
        <v>1.0</v>
      </c>
      <c r="F142" t="n" s="8">
        <v>102.0</v>
      </c>
      <c r="G142" t="s" s="8">
        <v>53</v>
      </c>
      <c r="H142" t="s" s="8">
        <v>50</v>
      </c>
      <c r="I142" t="s" s="8">
        <v>266</v>
      </c>
    </row>
    <row r="143" ht="16.0" customHeight="true">
      <c r="A143" t="n" s="7">
        <v>4.337419E7</v>
      </c>
      <c r="B143" t="s" s="8">
        <v>81</v>
      </c>
      <c r="C143" t="n" s="8">
        <f>IF(false,"008-576", "008-576")</f>
      </c>
      <c r="D143" t="s" s="8">
        <v>267</v>
      </c>
      <c r="E143" t="n" s="8">
        <v>1.0</v>
      </c>
      <c r="F143" t="n" s="8">
        <v>882.0</v>
      </c>
      <c r="G143" t="s" s="8">
        <v>53</v>
      </c>
      <c r="H143" t="s" s="8">
        <v>50</v>
      </c>
      <c r="I143" t="s" s="8">
        <v>268</v>
      </c>
    </row>
    <row r="144" ht="16.0" customHeight="true">
      <c r="A144" t="n" s="7">
        <v>4.3370385E7</v>
      </c>
      <c r="B144" t="s" s="8">
        <v>81</v>
      </c>
      <c r="C144" t="n" s="8">
        <f>IF(false,"120921484", "120921484")</f>
      </c>
      <c r="D144" t="s" s="8">
        <v>269</v>
      </c>
      <c r="E144" t="n" s="8">
        <v>1.0</v>
      </c>
      <c r="F144" t="n" s="8">
        <v>219.0</v>
      </c>
      <c r="G144" t="s" s="8">
        <v>53</v>
      </c>
      <c r="H144" t="s" s="8">
        <v>50</v>
      </c>
      <c r="I144" t="s" s="8">
        <v>270</v>
      </c>
    </row>
    <row r="145" ht="16.0" customHeight="true">
      <c r="A145" t="n" s="7">
        <v>4.336925E7</v>
      </c>
      <c r="B145" t="s" s="8">
        <v>81</v>
      </c>
      <c r="C145" t="n" s="8">
        <f>IF(false,"008-577", "008-577")</f>
      </c>
      <c r="D145" t="s" s="8">
        <v>118</v>
      </c>
      <c r="E145" t="n" s="8">
        <v>2.0</v>
      </c>
      <c r="F145" t="n" s="8">
        <v>1764.0</v>
      </c>
      <c r="G145" t="s" s="8">
        <v>53</v>
      </c>
      <c r="H145" t="s" s="8">
        <v>50</v>
      </c>
      <c r="I145" t="s" s="8">
        <v>271</v>
      </c>
    </row>
    <row r="146" ht="16.0" customHeight="true">
      <c r="A146" t="n" s="7">
        <v>4.3366714E7</v>
      </c>
      <c r="B146" t="s" s="8">
        <v>81</v>
      </c>
      <c r="C146" t="n" s="8">
        <f>IF(false,"005-1515", "005-1515")</f>
      </c>
      <c r="D146" t="s" s="8">
        <v>101</v>
      </c>
      <c r="E146" t="n" s="8">
        <v>2.0</v>
      </c>
      <c r="F146" t="n" s="8">
        <v>1654.0</v>
      </c>
      <c r="G146" t="s" s="8">
        <v>53</v>
      </c>
      <c r="H146" t="s" s="8">
        <v>50</v>
      </c>
      <c r="I146" t="s" s="8">
        <v>272</v>
      </c>
    </row>
    <row r="147" ht="16.0" customHeight="true">
      <c r="A147" t="n" s="7">
        <v>4.3363216E7</v>
      </c>
      <c r="B147" t="s" s="8">
        <v>81</v>
      </c>
      <c r="C147" t="n" s="8">
        <f>IF(false,"120922769", "120922769")</f>
      </c>
      <c r="D147" t="s" s="8">
        <v>111</v>
      </c>
      <c r="E147" t="n" s="8">
        <v>1.0</v>
      </c>
      <c r="F147" t="n" s="8">
        <v>858.0</v>
      </c>
      <c r="G147" t="s" s="8">
        <v>53</v>
      </c>
      <c r="H147" t="s" s="8">
        <v>50</v>
      </c>
      <c r="I147" t="s" s="8">
        <v>273</v>
      </c>
    </row>
    <row r="148" ht="16.0" customHeight="true">
      <c r="A148" t="n" s="7">
        <v>4.3413249E7</v>
      </c>
      <c r="B148" t="s" s="8">
        <v>81</v>
      </c>
      <c r="C148" t="n" s="8">
        <f>IF(false,"120921484", "120921484")</f>
      </c>
      <c r="D148" t="s" s="8">
        <v>269</v>
      </c>
      <c r="E148" t="n" s="8">
        <v>1.0</v>
      </c>
      <c r="F148" t="n" s="8">
        <v>154.0</v>
      </c>
      <c r="G148" t="s" s="8">
        <v>53</v>
      </c>
      <c r="H148" t="s" s="8">
        <v>50</v>
      </c>
      <c r="I148" t="s" s="8">
        <v>274</v>
      </c>
    </row>
    <row r="149" ht="16.0" customHeight="true">
      <c r="A149" t="n" s="7">
        <v>4.3347368E7</v>
      </c>
      <c r="B149" t="s" s="8">
        <v>81</v>
      </c>
      <c r="C149" t="n" s="8">
        <f>IF(false,"005-1270", "005-1270")</f>
      </c>
      <c r="D149" t="s" s="8">
        <v>246</v>
      </c>
      <c r="E149" t="n" s="8">
        <v>1.0</v>
      </c>
      <c r="F149" t="n" s="8">
        <v>721.0</v>
      </c>
      <c r="G149" t="s" s="8">
        <v>53</v>
      </c>
      <c r="H149" t="s" s="8">
        <v>50</v>
      </c>
      <c r="I149" t="s" s="8">
        <v>275</v>
      </c>
    </row>
    <row r="150" ht="16.0" customHeight="true">
      <c r="A150" t="n" s="7">
        <v>4.3345195E7</v>
      </c>
      <c r="B150" t="s" s="8">
        <v>81</v>
      </c>
      <c r="C150" t="n" s="8">
        <f>IF(false,"120922768", "120922768")</f>
      </c>
      <c r="D150" t="s" s="8">
        <v>276</v>
      </c>
      <c r="E150" t="n" s="8">
        <v>2.0</v>
      </c>
      <c r="F150" t="n" s="8">
        <v>744.0</v>
      </c>
      <c r="G150" t="s" s="8">
        <v>53</v>
      </c>
      <c r="H150" t="s" s="8">
        <v>50</v>
      </c>
      <c r="I150" t="s" s="8">
        <v>277</v>
      </c>
    </row>
    <row r="151" ht="16.0" customHeight="true">
      <c r="A151" t="n" s="7">
        <v>4.33411E7</v>
      </c>
      <c r="B151" t="s" s="8">
        <v>81</v>
      </c>
      <c r="C151" t="n" s="8">
        <f>IF(false,"002-101", "002-101")</f>
      </c>
      <c r="D151" t="s" s="8">
        <v>68</v>
      </c>
      <c r="E151" t="n" s="8">
        <v>1.0</v>
      </c>
      <c r="F151" t="n" s="8">
        <v>999.0</v>
      </c>
      <c r="G151" t="s" s="8">
        <v>53</v>
      </c>
      <c r="H151" t="s" s="8">
        <v>50</v>
      </c>
      <c r="I151" t="s" s="8">
        <v>278</v>
      </c>
    </row>
    <row r="152" ht="16.0" customHeight="true">
      <c r="A152" t="n" s="7">
        <v>4.3453773E7</v>
      </c>
      <c r="B152" t="s" s="8">
        <v>54</v>
      </c>
      <c r="C152" t="n" s="8">
        <f>IF(false,"005-1255", "005-1255")</f>
      </c>
      <c r="D152" t="s" s="8">
        <v>226</v>
      </c>
      <c r="E152" t="n" s="8">
        <v>1.0</v>
      </c>
      <c r="F152" t="n" s="8">
        <v>523.0</v>
      </c>
      <c r="G152" t="s" s="8">
        <v>53</v>
      </c>
      <c r="H152" t="s" s="8">
        <v>50</v>
      </c>
      <c r="I152" t="s" s="8">
        <v>279</v>
      </c>
    </row>
    <row r="153" ht="16.0" customHeight="true">
      <c r="A153" t="n" s="7">
        <v>4.333828E7</v>
      </c>
      <c r="B153" t="s" s="8">
        <v>81</v>
      </c>
      <c r="C153" t="n" s="8">
        <f>IF(false,"005-1312", "005-1312")</f>
      </c>
      <c r="D153" t="s" s="8">
        <v>280</v>
      </c>
      <c r="E153" t="n" s="8">
        <v>2.0</v>
      </c>
      <c r="F153" t="n" s="8">
        <v>2.0</v>
      </c>
      <c r="G153" t="s" s="8">
        <v>53</v>
      </c>
      <c r="H153" t="s" s="8">
        <v>50</v>
      </c>
      <c r="I153" t="s" s="8">
        <v>281</v>
      </c>
    </row>
    <row r="154" ht="16.0" customHeight="true">
      <c r="A154" t="n" s="7">
        <v>4.333553E7</v>
      </c>
      <c r="B154" t="s" s="8">
        <v>81</v>
      </c>
      <c r="C154" t="n" s="8">
        <f>IF(false,"120921939", "120921939")</f>
      </c>
      <c r="D154" t="s" s="8">
        <v>76</v>
      </c>
      <c r="E154" t="n" s="8">
        <v>1.0</v>
      </c>
      <c r="F154" t="n" s="8">
        <v>1.0</v>
      </c>
      <c r="G154" t="s" s="8">
        <v>53</v>
      </c>
      <c r="H154" t="s" s="8">
        <v>50</v>
      </c>
      <c r="I154" t="s" s="8">
        <v>282</v>
      </c>
    </row>
    <row r="155" ht="16.0" customHeight="true">
      <c r="A155" t="n" s="7">
        <v>4.3329479E7</v>
      </c>
      <c r="B155" t="s" s="8">
        <v>81</v>
      </c>
      <c r="C155" t="n" s="8">
        <f>IF(false,"01-003924", "01-003924")</f>
      </c>
      <c r="D155" t="s" s="8">
        <v>70</v>
      </c>
      <c r="E155" t="n" s="8">
        <v>1.0</v>
      </c>
      <c r="F155" t="n" s="8">
        <v>375.0</v>
      </c>
      <c r="G155" t="s" s="8">
        <v>53</v>
      </c>
      <c r="H155" t="s" s="8">
        <v>50</v>
      </c>
      <c r="I155" t="s" s="8">
        <v>283</v>
      </c>
    </row>
    <row r="156" ht="16.0" customHeight="true">
      <c r="A156" t="n" s="7">
        <v>4.3329974E7</v>
      </c>
      <c r="B156" t="s" s="8">
        <v>81</v>
      </c>
      <c r="C156" t="n" s="8">
        <f>IF(false,"01-004117", "01-004117")</f>
      </c>
      <c r="D156" t="s" s="8">
        <v>130</v>
      </c>
      <c r="E156" t="n" s="8">
        <v>1.0</v>
      </c>
      <c r="F156" t="n" s="8">
        <v>585.0</v>
      </c>
      <c r="G156" t="s" s="8">
        <v>53</v>
      </c>
      <c r="H156" t="s" s="8">
        <v>50</v>
      </c>
      <c r="I156" t="s" s="8">
        <v>284</v>
      </c>
    </row>
    <row r="157" ht="16.0" customHeight="true">
      <c r="A157" t="n" s="7">
        <v>4.3329364E7</v>
      </c>
      <c r="B157" t="s" s="8">
        <v>81</v>
      </c>
      <c r="C157" t="n" s="8">
        <f>IF(false,"120922351", "120922351")</f>
      </c>
      <c r="D157" t="s" s="8">
        <v>72</v>
      </c>
      <c r="E157" t="n" s="8">
        <v>3.0</v>
      </c>
      <c r="F157" t="n" s="8">
        <v>2139.0</v>
      </c>
      <c r="G157" t="s" s="8">
        <v>53</v>
      </c>
      <c r="H157" t="s" s="8">
        <v>50</v>
      </c>
      <c r="I157" t="s" s="8">
        <v>285</v>
      </c>
    </row>
    <row r="158" ht="16.0" customHeight="true">
      <c r="A158" t="n" s="7">
        <v>4.3455203E7</v>
      </c>
      <c r="B158" t="s" s="8">
        <v>54</v>
      </c>
      <c r="C158" t="n" s="8">
        <f>IF(false,"120906022", "120906022")</f>
      </c>
      <c r="D158" t="s" s="8">
        <v>82</v>
      </c>
      <c r="E158" t="n" s="8">
        <v>2.0</v>
      </c>
      <c r="F158" t="n" s="8">
        <v>2038.0</v>
      </c>
      <c r="G158" t="s" s="8">
        <v>53</v>
      </c>
      <c r="H158" t="s" s="8">
        <v>50</v>
      </c>
      <c r="I158" t="s" s="8">
        <v>286</v>
      </c>
    </row>
    <row r="159" ht="16.0" customHeight="true">
      <c r="A159" t="n" s="7">
        <v>4.3298381E7</v>
      </c>
      <c r="B159" t="s" s="8">
        <v>56</v>
      </c>
      <c r="C159" t="n" s="8">
        <f>IF(false,"005-1038", "005-1038")</f>
      </c>
      <c r="D159" t="s" s="8">
        <v>203</v>
      </c>
      <c r="E159" t="n" s="8">
        <v>1.0</v>
      </c>
      <c r="F159" t="n" s="8">
        <v>1799.0</v>
      </c>
      <c r="G159" t="s" s="8">
        <v>53</v>
      </c>
      <c r="H159" t="s" s="8">
        <v>50</v>
      </c>
      <c r="I159" t="s" s="8">
        <v>287</v>
      </c>
    </row>
    <row r="160" ht="16.0" customHeight="true">
      <c r="A160" t="n" s="7">
        <v>4.3298381E7</v>
      </c>
      <c r="B160" t="s" s="8">
        <v>56</v>
      </c>
      <c r="C160" t="n" s="8">
        <f>IF(false,"003-319", "003-319")</f>
      </c>
      <c r="D160" t="s" s="8">
        <v>216</v>
      </c>
      <c r="E160" t="n" s="8">
        <v>1.0</v>
      </c>
      <c r="F160" t="n" s="8">
        <v>1479.0</v>
      </c>
      <c r="G160" t="s" s="8">
        <v>53</v>
      </c>
      <c r="H160" t="s" s="8">
        <v>50</v>
      </c>
      <c r="I160" t="s" s="8">
        <v>287</v>
      </c>
    </row>
    <row r="161" ht="16.0" customHeight="true">
      <c r="A161" t="n" s="7">
        <v>4.3498671E7</v>
      </c>
      <c r="B161" t="s" s="8">
        <v>54</v>
      </c>
      <c r="C161" t="n" s="8">
        <f>IF(false,"000-631", "000-631")</f>
      </c>
      <c r="D161" t="s" s="8">
        <v>95</v>
      </c>
      <c r="E161" t="n" s="8">
        <v>1.0</v>
      </c>
      <c r="F161" t="n" s="8">
        <v>504.0</v>
      </c>
      <c r="G161" t="s" s="8">
        <v>53</v>
      </c>
      <c r="H161" t="s" s="8">
        <v>50</v>
      </c>
      <c r="I161" t="s" s="8">
        <v>288</v>
      </c>
    </row>
    <row r="162" ht="16.0" customHeight="true">
      <c r="A162" t="n" s="7">
        <v>4.3315064E7</v>
      </c>
      <c r="B162" t="s" s="8">
        <v>81</v>
      </c>
      <c r="C162" t="n" s="8">
        <f>IF(false,"120922035", "120922035")</f>
      </c>
      <c r="D162" t="s" s="8">
        <v>77</v>
      </c>
      <c r="E162" t="n" s="8">
        <v>2.0</v>
      </c>
      <c r="F162" t="n" s="8">
        <v>1680.0</v>
      </c>
      <c r="G162" t="s" s="8">
        <v>53</v>
      </c>
      <c r="H162" t="s" s="8">
        <v>50</v>
      </c>
      <c r="I162" t="s" s="8">
        <v>289</v>
      </c>
    </row>
    <row r="163" ht="16.0" customHeight="true">
      <c r="A163" t="n" s="7">
        <v>4.141621E7</v>
      </c>
      <c r="B163" t="s" s="8">
        <v>290</v>
      </c>
      <c r="C163" t="n" s="8">
        <f>IF(false,"005-1514", "005-1514")</f>
      </c>
      <c r="D163" t="s" s="8">
        <v>107</v>
      </c>
      <c r="E163" t="n" s="8">
        <v>2.0</v>
      </c>
      <c r="F163" t="n" s="8">
        <v>1500.0</v>
      </c>
      <c r="G163" t="s" s="8">
        <v>53</v>
      </c>
      <c r="H163" t="s" s="8">
        <v>50</v>
      </c>
      <c r="I163" t="s" s="8">
        <v>291</v>
      </c>
    </row>
    <row r="164" ht="16.0" customHeight="true">
      <c r="A164" t="n" s="7">
        <v>4.3291621E7</v>
      </c>
      <c r="B164" t="s" s="8">
        <v>56</v>
      </c>
      <c r="C164" t="n" s="8">
        <f>IF(false,"120921853", "120921853")</f>
      </c>
      <c r="D164" t="s" s="8">
        <v>132</v>
      </c>
      <c r="E164" t="n" s="8">
        <v>1.0</v>
      </c>
      <c r="F164" t="n" s="8">
        <v>698.0</v>
      </c>
      <c r="G164" t="s" s="8">
        <v>53</v>
      </c>
      <c r="H164" t="s" s="8">
        <v>50</v>
      </c>
      <c r="I164" t="s" s="8">
        <v>292</v>
      </c>
    </row>
    <row r="165" ht="16.0" customHeight="true">
      <c r="A165" t="n" s="7">
        <v>4.3274685E7</v>
      </c>
      <c r="B165" t="s" s="8">
        <v>56</v>
      </c>
      <c r="C165" t="n" s="8">
        <f>IF(false,"120922352", "120922352")</f>
      </c>
      <c r="D165" t="s" s="8">
        <v>209</v>
      </c>
      <c r="E165" t="n" s="8">
        <v>1.0</v>
      </c>
      <c r="F165" t="n" s="8">
        <v>255.0</v>
      </c>
      <c r="G165" t="s" s="8">
        <v>53</v>
      </c>
      <c r="H165" t="s" s="8">
        <v>50</v>
      </c>
      <c r="I165" t="s" s="8">
        <v>293</v>
      </c>
    </row>
    <row r="166" ht="16.0" customHeight="true">
      <c r="A166" t="n" s="7">
        <v>4.3279248E7</v>
      </c>
      <c r="B166" t="s" s="8">
        <v>56</v>
      </c>
      <c r="C166" t="n" s="8">
        <f>IF(false,"120922351", "120922351")</f>
      </c>
      <c r="D166" t="s" s="8">
        <v>72</v>
      </c>
      <c r="E166" t="n" s="8">
        <v>4.0</v>
      </c>
      <c r="F166" t="n" s="8">
        <v>914.0</v>
      </c>
      <c r="G166" t="s" s="8">
        <v>53</v>
      </c>
      <c r="H166" t="s" s="8">
        <v>50</v>
      </c>
      <c r="I166" t="s" s="8">
        <v>294</v>
      </c>
    </row>
    <row r="167" ht="16.0" customHeight="true"/>
    <row r="168" ht="16.0" customHeight="true">
      <c r="A168" t="s" s="1">
        <v>37</v>
      </c>
      <c r="B168" s="1"/>
      <c r="C168" s="1"/>
      <c r="D168" s="1"/>
      <c r="E168" s="1"/>
      <c r="F168" t="n" s="8">
        <v>195806.0</v>
      </c>
      <c r="G168" s="2"/>
    </row>
    <row r="169" ht="16.0" customHeight="true"/>
    <row r="170" ht="16.0" customHeight="true">
      <c r="A170" t="s" s="1">
        <v>36</v>
      </c>
    </row>
    <row r="171" ht="34.0" customHeight="true">
      <c r="A171" t="s" s="9">
        <v>38</v>
      </c>
      <c r="B171" t="s" s="9">
        <v>0</v>
      </c>
      <c r="C171" t="s" s="9">
        <v>43</v>
      </c>
      <c r="D171" t="s" s="9">
        <v>1</v>
      </c>
      <c r="E171" t="s" s="9">
        <v>2</v>
      </c>
      <c r="F171" t="s" s="9">
        <v>39</v>
      </c>
      <c r="G171" t="s" s="9">
        <v>5</v>
      </c>
      <c r="H171" t="s" s="9">
        <v>3</v>
      </c>
      <c r="I171" t="s" s="9">
        <v>4</v>
      </c>
    </row>
    <row r="172" ht="16.0" customHeight="true">
      <c r="A172" t="n" s="8">
        <v>4.2792353E7</v>
      </c>
      <c r="B172" t="s" s="8">
        <v>87</v>
      </c>
      <c r="C172" t="n" s="8">
        <f>IF(false,"120921409", "120921409")</f>
      </c>
      <c r="D172" t="s" s="8">
        <v>295</v>
      </c>
      <c r="E172" t="n" s="8">
        <v>1.0</v>
      </c>
      <c r="F172" t="n" s="8">
        <v>-412.0</v>
      </c>
      <c r="G172" t="s" s="8">
        <v>296</v>
      </c>
      <c r="H172" t="s" s="8">
        <v>54</v>
      </c>
      <c r="I172" t="s" s="8">
        <v>297</v>
      </c>
    </row>
    <row r="173" ht="16.0" customHeight="true"/>
    <row r="174" ht="16.0" customHeight="true">
      <c r="A174" t="s" s="1">
        <v>37</v>
      </c>
      <c r="F174" t="n" s="8">
        <v>-412.0</v>
      </c>
      <c r="G174" s="2"/>
      <c r="H174" s="0"/>
      <c r="I174" s="0"/>
    </row>
    <row r="175" ht="16.0" customHeight="true">
      <c r="A175" s="1"/>
      <c r="B175" s="1"/>
      <c r="C175" s="1"/>
      <c r="D175" s="1"/>
      <c r="E175" s="1"/>
      <c r="F175" s="1"/>
      <c r="G175" s="1"/>
      <c r="H175" s="1"/>
      <c r="I175" s="1"/>
    </row>
    <row r="176" ht="16.0" customHeight="true">
      <c r="A176" t="s" s="1">
        <v>40</v>
      </c>
    </row>
    <row r="177" ht="34.0" customHeight="true">
      <c r="A177" t="s" s="9">
        <v>47</v>
      </c>
      <c r="B177" t="s" s="9">
        <v>48</v>
      </c>
      <c r="C177" s="9"/>
      <c r="D177" s="9"/>
      <c r="E177" s="9"/>
      <c r="F177" t="s" s="9">
        <v>39</v>
      </c>
      <c r="G177" t="s" s="9">
        <v>5</v>
      </c>
      <c r="H177" t="s" s="9">
        <v>3</v>
      </c>
      <c r="I177" t="s" s="9">
        <v>4</v>
      </c>
    </row>
    <row r="178" ht="16.0" customHeight="true"/>
    <row r="179" ht="16.0" customHeight="true">
      <c r="A179" t="s" s="1">
        <v>37</v>
      </c>
      <c r="F179" t="n" s="8">
        <v>0.0</v>
      </c>
      <c r="G179" s="2"/>
      <c r="H179" s="0"/>
      <c r="I179" s="0"/>
    </row>
    <row r="180" ht="16.0" customHeight="true">
      <c r="A180" s="1"/>
      <c r="B180" s="1"/>
      <c r="C180" s="1"/>
      <c r="D180" s="1"/>
      <c r="E180" s="1"/>
      <c r="F180" s="1"/>
      <c r="G180" s="1"/>
      <c r="H180" s="1"/>
      <c r="I18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