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<sst xmlns="http://schemas.openxmlformats.org/spreadsheetml/2006/main" count="5212" uniqueCount="727">
  <si>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</si>
  <si>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</si>
  <si>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</si>
  <si>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</si>
  <si>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</si>
  <si>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</si>
  <si>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</si>
  <si>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</si>
  <si>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</si>
  <si>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</si>
  <si>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</si>
  <si>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</si>
  <si>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</si>
  <si>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</si>
  <si>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</si>
  <si>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</si>
  <si>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</si>
  <si>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</si>
  <si>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</si>
  <si>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</si>
  <si>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</si>
  <si>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</si>
  <si>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</si>
  <si>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</si>
  <si>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</si>
  <si>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</si>
  <si>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</si>
  <si>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</si>
  <si>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</si>
  <si>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</si>
  <si>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</si>
  <si>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</si>
  <si>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</si>
  <si>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</si>
  <si>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</si>
  <si>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</si>
  <si>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</si>
  <si>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</si>
  <si>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</si>
  <si>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</si>
  <si>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</si>
  <si>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</si>
  <si>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</si>
  <si>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</si>
  <si>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</si>
  <si>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</si>
  <si>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</si>
  <si>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</si>
  <si>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</si>
  <si>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</si>
  <si>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11.05.2021</t>
  </si>
  <si>
    <t>06.05.2021</t>
  </si>
  <si>
    <t>Goo.N трусики Ultra M (7-12 кг) 74 шт.</t>
  </si>
  <si>
    <t>Платёж покупателя</t>
  </si>
  <si>
    <t>07.05.2021</t>
  </si>
  <si>
    <t>609395fd04e943208e5c8b3e</t>
  </si>
  <si>
    <t>Missha BB крем Perfect Cover, SPF 42, 20 мл, оттенок: 23 natural beige</t>
  </si>
  <si>
    <t>60938b5d7399012d39c0305a</t>
  </si>
  <si>
    <t>04.05.2021</t>
  </si>
  <si>
    <t>Palmbaby трусики Ультратонкие M (6-11 кг) 48 шт.</t>
  </si>
  <si>
    <t>609146cac5311b130c80ee0b</t>
  </si>
  <si>
    <t>01.05.2021</t>
  </si>
  <si>
    <t>Merries подгузники M (6-11 кг) 64 шт.</t>
  </si>
  <si>
    <t>6094ca4420d51d70e1b7061b</t>
  </si>
  <si>
    <t>30.04.2021</t>
  </si>
  <si>
    <t>Missha BB крем Perfect Cover, SPF 42, 20 мл, оттенок: 21 light beige</t>
  </si>
  <si>
    <t>6094d7ea99d6ef50d9b427aa</t>
  </si>
  <si>
    <t>05.05.2021</t>
  </si>
  <si>
    <t>Joonies трусики Premium Soft XL (12-17 кг) 38 шт.</t>
  </si>
  <si>
    <t>6092be4bc3080fd1454f1f7d</t>
  </si>
  <si>
    <t>YokoSun трусики L (9-14 кг) 44 шт.</t>
  </si>
  <si>
    <t>6092fea694d527b40acc21d2</t>
  </si>
  <si>
    <t>03.05.2021</t>
  </si>
  <si>
    <t>Набор Esthetic House CP-1 Intense nourishing v2.0, шампунь, 500 мл и кондиционер, 500 мл</t>
  </si>
  <si>
    <t>608fa6870fe99511a3468825</t>
  </si>
  <si>
    <t>Соска Pigeon Peristaltic PLUS L 6м+, 2 шт. бесцветный</t>
  </si>
  <si>
    <t>6093a3ee739901480ec03036</t>
  </si>
  <si>
    <t>Biore мицеллярная вода, запасной блок, 290 мл</t>
  </si>
  <si>
    <t>6092d80894d527d9bbcc21cb</t>
  </si>
  <si>
    <t>Joonies трусики Comfort XL (12-17 кг) 38 шт.</t>
  </si>
  <si>
    <t>6092c0cd2af6cd2149687c7b</t>
  </si>
  <si>
    <t>Manuoki трусики L (9-14 кг) 44 шт.</t>
  </si>
  <si>
    <t>60923c4e94d527a708cc2279</t>
  </si>
  <si>
    <t>Смесь БИБИКОЛЬ Нэнни 1 с пребиотиками, с 0 до 6 месяцев, 400 г</t>
  </si>
  <si>
    <t>6092db2303c3789657100855</t>
  </si>
  <si>
    <t>6092afe8792ab1395fc385f5</t>
  </si>
  <si>
    <t>Hello Beauty Сыворотка для лица матирующая с экстрактом королевской сахарной ламинарии, 30 мл</t>
  </si>
  <si>
    <t>60922cb07399012a01c030b2</t>
  </si>
  <si>
    <t>Bubchen Гель для купания младенцев (с дозатором), 400 мл</t>
  </si>
  <si>
    <t>6092d11f03c37842cb100955</t>
  </si>
  <si>
    <t>Goo.N подгузники XL (12-20 кг) 42 шт.</t>
  </si>
  <si>
    <t>6092f83483b1f2036fc5b644</t>
  </si>
  <si>
    <t>Merries трусики XXL (15-28 кг) 32 шт.</t>
  </si>
  <si>
    <t>60937e41954f6b6848c2355b</t>
  </si>
  <si>
    <t>60938c2d83b1f24112c5b6bc</t>
  </si>
  <si>
    <t>YokoSun подгузники Premium NB (0-5 кг) 36 шт.</t>
  </si>
  <si>
    <t>6093937c94d5279174cc222f</t>
  </si>
  <si>
    <t>Merries подгузники L (9-14 кг) 64 шт.</t>
  </si>
  <si>
    <t>608fc680c5311b627d80edc5</t>
  </si>
  <si>
    <t>Hello Beauty Сыворотка для лица c экстрактом алоэ вера, 10 мл</t>
  </si>
  <si>
    <t>60915574c3080f3afe08ff7d</t>
  </si>
  <si>
    <t>Palmbaby подгузники Традиционные S (3-7 кг) 72 шт.</t>
  </si>
  <si>
    <t>608fb6b403c37812761008cc</t>
  </si>
  <si>
    <t>Смесь Kabrita 3 GOLD для комфортного пищеварения, старше 12 месяцев, 400 г</t>
  </si>
  <si>
    <t>6092f7cdf78dba63c3aa63e5</t>
  </si>
  <si>
    <t>60927eb37153b34e76fe7669</t>
  </si>
  <si>
    <t>02.05.2021</t>
  </si>
  <si>
    <t>Merries подгузники L (9-14 кг) 54 шт.</t>
  </si>
  <si>
    <t>609502c40fe99547eb468861</t>
  </si>
  <si>
    <t>60950659dff13b091aea2673</t>
  </si>
  <si>
    <t>29.04.2021</t>
  </si>
  <si>
    <t>60950d493620c205058d6973</t>
  </si>
  <si>
    <t>Esthetic House Formula Ampoule AC Tea Tree Сыворотка для лица, 80 мл</t>
  </si>
  <si>
    <t>6093fa4e5a39511dcc571d9f</t>
  </si>
  <si>
    <t>609510b0863e4e3ee40ccae7</t>
  </si>
  <si>
    <t>Vivienne Sabo Тушь для ресниц Cabaret Waterproof, black</t>
  </si>
  <si>
    <t>6092f340b9f8ed0668f9b2a6</t>
  </si>
  <si>
    <t>Missha BB крем Perfect Cover, SPF 42, 50 мл, оттенок: 21 light beige</t>
  </si>
  <si>
    <t>6095110a8927ca2ac7810195</t>
  </si>
  <si>
    <t>60951400954f6b8932c235d8</t>
  </si>
  <si>
    <t>Joonies подгузники Premium Soft M (6-11 кг) 58 шт.</t>
  </si>
  <si>
    <t>6094459e8927ca7d1e66ab42</t>
  </si>
  <si>
    <t>YokoSun трусики XL (12-20 кг) 38 шт.</t>
  </si>
  <si>
    <t>608fcfddc5311b4c3180ede6</t>
  </si>
  <si>
    <t>60951bea954f6b3ca9c234c3</t>
  </si>
  <si>
    <t>60951e9db9f8ed4d0cf9b204</t>
  </si>
  <si>
    <t>Гель для стирки Kao Attack Bio EX, 0.77 кг, дой-пак</t>
  </si>
  <si>
    <t>60951f55954f6bc5c8f842ae</t>
  </si>
  <si>
    <t>YokoSun трусики Premium M (6-10 кг) 56 шт.</t>
  </si>
  <si>
    <t>60942f826a864337227996ab</t>
  </si>
  <si>
    <t>Средство для восстановления ногтей IQ Beauty Quick Help &amp; Rebuild, 12.5 мл</t>
  </si>
  <si>
    <t>608fdf11bed21e35b4871712</t>
  </si>
  <si>
    <t>Merries подгузники XL (12-20 кг) 44 шт.</t>
  </si>
  <si>
    <t>6092dc1c0fe9957643468781</t>
  </si>
  <si>
    <t>60927364f988017598f7479c</t>
  </si>
  <si>
    <t>YokoSun трусики Premium L (9-14 кг) 44 шт.</t>
  </si>
  <si>
    <t>60922d84954f6ba7ffc234d2</t>
  </si>
  <si>
    <t>Гель для душа Holika Holika Aloe 92%, 250 мл</t>
  </si>
  <si>
    <t>608fe1b93b31761f2257b285</t>
  </si>
  <si>
    <t>28.04.2021</t>
  </si>
  <si>
    <t>60952912954f6b3578c235ed</t>
  </si>
  <si>
    <t>Goo.N трусики Сheerful Baby M (6-11 кг) 54 шт.</t>
  </si>
  <si>
    <t>609396618927ca067f8101f0</t>
  </si>
  <si>
    <t>609529ad4f5c6e0efe848e03</t>
  </si>
  <si>
    <t>6093fac8c3080ffbe94f200a</t>
  </si>
  <si>
    <t>60953171f98801de28f747b8</t>
  </si>
  <si>
    <t>Смесь Kabrita 2 GOLD для комфортного пищеварения, 6-12 месяцев, 400 г</t>
  </si>
  <si>
    <t>608fecb203c37886561008a3</t>
  </si>
  <si>
    <t>Goo.N трусики Сheerful Baby XL (11-18 кг) 42 шт.</t>
  </si>
  <si>
    <t>609265f704e9432ac35c8a8b</t>
  </si>
  <si>
    <t>Esthetic House Formula Ampoule Hyaluronic Acid Сыворотка для лица, 80 мл</t>
  </si>
  <si>
    <t>6092c31f3620c258f68d69fc</t>
  </si>
  <si>
    <t>609197d87153b39f61fe7653</t>
  </si>
  <si>
    <t>60953cd25a3951f719571dc9</t>
  </si>
  <si>
    <t>Takeshi трусики бамбуковые Kid's L (9-14 кг) 44 шт.</t>
  </si>
  <si>
    <t>60953f5a2fe098669e16d3ef</t>
  </si>
  <si>
    <t>Стиральный порошок FUNS Для чистоты вещей и сушки белья в помещении, картонная пачка, 0.9 кг</t>
  </si>
  <si>
    <t>60949b270fe9954afa46875f</t>
  </si>
  <si>
    <t>Goo.N подгузники Ultra L (9-14 кг) 68 шт.</t>
  </si>
  <si>
    <t>60953fcf20d51d1feeb7063b</t>
  </si>
  <si>
    <t>6093051673990165d9c02fdf</t>
  </si>
  <si>
    <t>6095418a04e943305f5c8ae8</t>
  </si>
  <si>
    <t>26.04.2021</t>
  </si>
  <si>
    <t>609543126a86434f8679973f</t>
  </si>
  <si>
    <t>609544688927ca23af66ac02</t>
  </si>
  <si>
    <t>MEDI-PEEL Крем для кожи вокруг глаз Peptide Balance9 Eye Hyaluronic Volumy Eye Cream, 40 мл</t>
  </si>
  <si>
    <t>6095466c8927cab2ae66ac14</t>
  </si>
  <si>
    <t>6091a4c2c3080f0ced4f1e67</t>
  </si>
  <si>
    <t>Joonies трусики Premium Soft M (6-11 кг) 56 шт.</t>
  </si>
  <si>
    <t>6092f0288927ca7f9066ab44</t>
  </si>
  <si>
    <t>YokoSun трусики M (6-10 кг) 58 шт.</t>
  </si>
  <si>
    <t>6091996b8927ca3b2866ab56</t>
  </si>
  <si>
    <t>60954953dbdc316134f30d5d</t>
  </si>
  <si>
    <t>Jigott Whitening Activated Cream Отбеливающий крем для лица, 100 мл</t>
  </si>
  <si>
    <t>6095517c8927ca9a8166ac3c</t>
  </si>
  <si>
    <t>60955269dbdc3188cbf30dd4</t>
  </si>
  <si>
    <t>Протеин Optimum Nutrition 100% Whey Gold Standard (819-943 г) шоколад мальт</t>
  </si>
  <si>
    <t>60900e1a6a86436453799643</t>
  </si>
  <si>
    <t>Pigeon палочки ватные с липкой поверхностью 50 шт</t>
  </si>
  <si>
    <t>609558f494d52736c7cc22a0</t>
  </si>
  <si>
    <t>Goo.N подгузники S (4-8 кг) 84 шт.</t>
  </si>
  <si>
    <t>6091943abed21e3f07871655</t>
  </si>
  <si>
    <t>60955d2404e943e9ba5c8a63</t>
  </si>
  <si>
    <t>Joonies трусики Premium Soft L (9-14 кг) 44 шт.</t>
  </si>
  <si>
    <t>60929fe54f5c6e17e8848d91</t>
  </si>
  <si>
    <t>PLAK Полироль для панели приборов PLAK глянцевая лимон 750 мл</t>
  </si>
  <si>
    <t>60955e55f98801cb37f746fc</t>
  </si>
  <si>
    <t>60955fef6a86433096799639</t>
  </si>
  <si>
    <t>60956211c3080ff8764f2034</t>
  </si>
  <si>
    <t>YokoSun подгузники S (до 6 кг) 82 шт.</t>
  </si>
  <si>
    <t>60955b4294d5270ac3cc2218</t>
  </si>
  <si>
    <t>Merries подгузники S (4-8 кг) 82 шт.</t>
  </si>
  <si>
    <t>60956e2b5a39516d9a571e33</t>
  </si>
  <si>
    <t>609027d1b9f8eda7d1f9b21a</t>
  </si>
  <si>
    <t>6093253f20d51d0b22b705fc</t>
  </si>
  <si>
    <t>60957360b9f8ed28d9f9b330</t>
  </si>
  <si>
    <t>Jigott Pomegranate Shining Cream Крем для лица с экстрактом граната Shining Cream Pomegranate Extract, 70 мл</t>
  </si>
  <si>
    <t>60902e37f78dba3f0faa6341</t>
  </si>
  <si>
    <t>60957728954f6b58a5c23455</t>
  </si>
  <si>
    <t>Vivienne Sabo Тушь для ресниц Cabaret Premiere, 02 синий</t>
  </si>
  <si>
    <t>60957ab2f98801d99ef7475c</t>
  </si>
  <si>
    <t>60957e9bfbacea5c98dd5379</t>
  </si>
  <si>
    <t>Missha Pure Source Pocket Pack Tea Tree ночная маска с экстрактом чайного дерева, 10 мл</t>
  </si>
  <si>
    <t>60903bccf4c0cb1b29a2c9bc</t>
  </si>
  <si>
    <t>Missha Pure Source Pocket Pack Honey ночная маска на основе мёда, 10 мл</t>
  </si>
  <si>
    <t>609585355a39512799571d32</t>
  </si>
  <si>
    <t>609587a283b1f24011c5b663</t>
  </si>
  <si>
    <t>6095881bc3080f39d7090115</t>
  </si>
  <si>
    <t>6095882232da83d0166fbe43</t>
  </si>
  <si>
    <t>60904da74f5c6e277e848dc6</t>
  </si>
  <si>
    <t>60959628f4c0cb3acfa2c902</t>
  </si>
  <si>
    <t>Nagara поглотитель запаха Aqua Beads</t>
  </si>
  <si>
    <t>6095a85ff988011c32f74686</t>
  </si>
  <si>
    <t>Nagara поглотитель запаха Бамбуковый уголь и Зеленый чай</t>
  </si>
  <si>
    <t>Bubchen Масло для младенцев, 200 мл</t>
  </si>
  <si>
    <t>6095a8ca94d5270187e6a17c</t>
  </si>
  <si>
    <t>MEDI-PEEL 5GF Bor-Tox Peptide Ampoule сыворотка для лица с эффектом ботокса, 30 мл</t>
  </si>
  <si>
    <t>08.05.2021</t>
  </si>
  <si>
    <t>6095ad5332da830aee6fbe2d</t>
  </si>
  <si>
    <t>Enough Collagen Hydro Moisture Cleansing and Massage Крем для лица массажный с коллагеном, 300 мл</t>
  </si>
  <si>
    <t>6094072b0fe99537284687ab</t>
  </si>
  <si>
    <t>60924bddb9f8ed8ab7f9b30a</t>
  </si>
  <si>
    <t>Соска Pigeon Peristaltic PLUS S 1м+, 2 шт. бесцветный</t>
  </si>
  <si>
    <t>6093fd1cf988011337f7468d</t>
  </si>
  <si>
    <t>YokoSun подгузники L (9-13 кг) 54 шт.</t>
  </si>
  <si>
    <t>609485fa8927ca761b66aadf</t>
  </si>
  <si>
    <t>Goo.N подгузники L (9-14 кг) 54 шт.</t>
  </si>
  <si>
    <t>60943c355a3951b942571e28</t>
  </si>
  <si>
    <t>60919e620fe9950e7d46879d</t>
  </si>
  <si>
    <t>Pigeon Бутылочка с ложечкой для кормления, 120 мл, с 4 месяцев, желтый</t>
  </si>
  <si>
    <t>609414d17153b3dd20fe75ea</t>
  </si>
  <si>
    <t>6091070f7153b3f666f15084</t>
  </si>
  <si>
    <t>6095bb903620c255978d6935</t>
  </si>
  <si>
    <t>Смесь Kabrita 4 GOLD для комфортного пищеварения, старше 18 месяцев, 800 г</t>
  </si>
  <si>
    <t>6095bbba3b31767d7b57b2d0</t>
  </si>
  <si>
    <t>Enough Мист Collagen Moisture Essential, 100 мл</t>
  </si>
  <si>
    <t>609551ea8927ca253866abaf</t>
  </si>
  <si>
    <t>Esthetic House шампунь для волос протеиновый CP-1 Bright Complex Intense Nourishing, 500 мл</t>
  </si>
  <si>
    <t>609540939066f44a192d84d1</t>
  </si>
  <si>
    <t>609406598927ca7e8a66aae9</t>
  </si>
  <si>
    <t>Зубная паста KODOMO Виноград 0.5 +, 40 г</t>
  </si>
  <si>
    <t>6092f61632da8366bd6fbdd5</t>
  </si>
  <si>
    <t>6094d9947153b3bc47f15124</t>
  </si>
  <si>
    <t>Laurier прокладки F дневные супертонкие с крылышками 20,5 см, 3 капли, 24 шт.</t>
  </si>
  <si>
    <t>60945ede94d527284bcc212c</t>
  </si>
  <si>
    <t>Стиральный порошок Lion Top Hang-to-Dry Indoors, картонная пачка, 0.9 кг</t>
  </si>
  <si>
    <t>609464b1863e4e21f20ccaab</t>
  </si>
  <si>
    <t>Pigeon Бутылочка Перистальтик Плюс с широким горлом PP, 160 мл, с рождения, бесцветный</t>
  </si>
  <si>
    <t>60943bc78927cab3e28101aa</t>
  </si>
  <si>
    <t>Missha BB крем Perfect Cover, SPF 42, 20 мл, оттенок: 13 bright beige</t>
  </si>
  <si>
    <t>6093f0ff7153b30133f15078</t>
  </si>
  <si>
    <t>Goo.N подгузники M (6-11 кг) 64 шт.</t>
  </si>
  <si>
    <t>6091a5b1863e4e569f0ccb11</t>
  </si>
  <si>
    <t>Goo.N подгузники Ultra (6-11 кг) 80 шт.</t>
  </si>
  <si>
    <t>6094d07794d5270526cc212d</t>
  </si>
  <si>
    <t>Ёkitto трусики L (9-14 кг) 44 шт.</t>
  </si>
  <si>
    <t>YokoSun трусики Eco L (9-14 кг) 44 шт.</t>
  </si>
  <si>
    <t>60936fbb5a3951165b571da0</t>
  </si>
  <si>
    <t>6094d8dd8927ca930066ab76</t>
  </si>
  <si>
    <t>609410448927caa30381015c</t>
  </si>
  <si>
    <t>Goo.N трусики Ultra XL (12-20 кг) 50 шт.</t>
  </si>
  <si>
    <t>6093ffd78927ca4f4d66aac2</t>
  </si>
  <si>
    <t>609379fa20d51d4879b706c1</t>
  </si>
  <si>
    <t>Goo.N подгузники Ultra XL (12-20 кг) 52 шт.</t>
  </si>
  <si>
    <t>6094edef03c378c9cb1008c3</t>
  </si>
  <si>
    <t>Goo.N трусики Сheerful Baby L (8-14 кг) 48 шт.</t>
  </si>
  <si>
    <t>60943c798927ca2cf681028b</t>
  </si>
  <si>
    <t>60944ae6bed21e73bf8716f4</t>
  </si>
  <si>
    <t>609396219066f427cb2d8425</t>
  </si>
  <si>
    <t>60946f02fbacea05d4dd5363</t>
  </si>
  <si>
    <t>Esthetic House Formula Ampoule Vita C Сыворотка для лица, 80 мл</t>
  </si>
  <si>
    <t>6092f5d33b3176421757b263</t>
  </si>
  <si>
    <t>Manuoki подгузники UltraThin S (3-6 кг) 64 шт.</t>
  </si>
  <si>
    <t>60940a57f78dba2d0caa63db</t>
  </si>
  <si>
    <t>609424c6fbacea5866dd540c</t>
  </si>
  <si>
    <t>Manuoki трусики XL (12+ кг) 38 шт.</t>
  </si>
  <si>
    <t>60936e49b9f8ed15b6f9b21b</t>
  </si>
  <si>
    <t>6092f96c863e4e02f30ccb84</t>
  </si>
  <si>
    <t>6092d0aa5a3951b5e9571dc4</t>
  </si>
  <si>
    <t>60940d65dbdc312957f30de0</t>
  </si>
  <si>
    <t>6093be29bed21e02058716db</t>
  </si>
  <si>
    <t>Протеин Optimum Nutrition 100% Whey Gold Standard (819-943 г) клубника-банан</t>
  </si>
  <si>
    <t>6093db3e8927cad82b81013f</t>
  </si>
  <si>
    <t>60937d19954f6b08d0f8428b</t>
  </si>
  <si>
    <t>6091be7d3620c277058d68c1</t>
  </si>
  <si>
    <t>6094f28cf78dba52c3aa636b</t>
  </si>
  <si>
    <t>60944dd103c3781f931008dc</t>
  </si>
  <si>
    <t>60940f5132da831f2d6fbcfe</t>
  </si>
  <si>
    <t>Набор NAGARA Поглотитель запаха гелевый с бамбуковым углем и зеленым чаем, 320 г., 2шт</t>
  </si>
  <si>
    <t>60930caa5a3951a8f2571db5</t>
  </si>
  <si>
    <t>Набор NAGARA Aqua Beads Поглотитель запаха гелевый 360 г., 2шт</t>
  </si>
  <si>
    <t>Takeshi трусики бамбуковые Kid's М (6-11 кг) 48 шт.</t>
  </si>
  <si>
    <t>60928d713620c2465e8d6977</t>
  </si>
  <si>
    <t>Jigott Snail Lifting Cream Подтягивающий крем для лица с экстрактом слизи улитки, 70 мл</t>
  </si>
  <si>
    <t>60916b7294d527350bcc21ac</t>
  </si>
  <si>
    <t>Jigott Collagen Healing Cream Ночной омолаживающий лечебный крем для лица с коллагеном, 100 мл</t>
  </si>
  <si>
    <t>609425b37153b3f8f9fe756d</t>
  </si>
  <si>
    <t>60942ce44f5c6e2fb0848dac</t>
  </si>
  <si>
    <t>YokoSun трусики Econom XXL (15-25 кг) 32 шт.</t>
  </si>
  <si>
    <t>6094429f0fe995441e468765</t>
  </si>
  <si>
    <t>Презервативы Sagami Original 0.02, 6 шт.</t>
  </si>
  <si>
    <t>6092f53232da83d6776fbd39</t>
  </si>
  <si>
    <t>6093ac97f4c0cb75fea2c98f</t>
  </si>
  <si>
    <t>6093d4b23620c20d478d6912</t>
  </si>
  <si>
    <t>6094e4cbdff13b2dd0ea26b4</t>
  </si>
  <si>
    <t>6093ab71c5311b419580edd9</t>
  </si>
  <si>
    <t>6093c15c8927ca22438101ec</t>
  </si>
  <si>
    <t>60938236dff13b2a97ea2644</t>
  </si>
  <si>
    <t>6092d333dff13b5e79ea2705</t>
  </si>
  <si>
    <t>Enough Тональный крем Rich Gold Double Wear Radiance Foundation, 100 мл, оттенок: №21</t>
  </si>
  <si>
    <t>609442e1863e4e6f060ccafa</t>
  </si>
  <si>
    <t>Стиральный порошок NS FaFa Japan с ароматом лимона и мяты, картонная пачка, 4 кг</t>
  </si>
  <si>
    <t>60924a69954f6b1cfef84366</t>
  </si>
  <si>
    <t>NS FaFa Japan Концентрированный кондиционер для белья Путешествие в Шотландию, 1.4 л</t>
  </si>
  <si>
    <t>60939eeadbdc31a38df30ea4</t>
  </si>
  <si>
    <t>6094e849c3080f32664f1fa5</t>
  </si>
  <si>
    <t>6092ed9c954f6beba3c2357e</t>
  </si>
  <si>
    <t>Meine Liebe спрей для сантехники, 0.5 л</t>
  </si>
  <si>
    <t>6092b94ef78dba0886aa639d</t>
  </si>
  <si>
    <t>6093a4ca94d527aaa1e6a0eb</t>
  </si>
  <si>
    <t>60941b7003c3783e75100862</t>
  </si>
  <si>
    <t>60943d405a3951f0cb571d4b</t>
  </si>
  <si>
    <t>Соска Pigeon Peristaltic PLUS M 3м+, 2 шт. бесцветный</t>
  </si>
  <si>
    <t>60941cc88927ca36a266ac1b</t>
  </si>
  <si>
    <t>Гель для душа Biore Персиковый соблазн, 480 мл</t>
  </si>
  <si>
    <t>6090daec32da834eff6fbdc0</t>
  </si>
  <si>
    <t>60951df74f5c6e7bfa848d72</t>
  </si>
  <si>
    <t>Презервативы Sagami Original 0.01, 1 шт.</t>
  </si>
  <si>
    <t>6094f4474f5c6e77a8848e21</t>
  </si>
  <si>
    <t>Pigeon Бутылочка Перистальтик Плюс с широким горлом PP, 240 мл, с 3 месяцев, бесцветный</t>
  </si>
  <si>
    <t>6094c70194d527661ecc223b</t>
  </si>
  <si>
    <t>609404e604e9430edb5c8a7a</t>
  </si>
  <si>
    <t>Goo.N трусики L (9-14 кг) 44 шт.</t>
  </si>
  <si>
    <t>6094ef9cbed21e242c8716a0</t>
  </si>
  <si>
    <t>Farmstay Snail Visible Difference Moisture Cream Увлажняющий крем с улиточным муцином, 100 г</t>
  </si>
  <si>
    <t>Зубная паста Lion Dentor Clear MAX natural mint, 140 г</t>
  </si>
  <si>
    <t>60952b3ddbdc311f46f30d4c</t>
  </si>
  <si>
    <t>60951067dbdc318dd9f30ddc</t>
  </si>
  <si>
    <t>60950eb804e94363045c8a8e</t>
  </si>
  <si>
    <t>60919b007153b340d0fe755e</t>
  </si>
  <si>
    <t>6096528ffbacea5d65dd5428</t>
  </si>
  <si>
    <t>6094406edff13b71aeea26f8</t>
  </si>
  <si>
    <t>Ёkitto трусики XL (12+ кг) 34 шт.</t>
  </si>
  <si>
    <t>6092ce3a03c378d227100890</t>
  </si>
  <si>
    <t>Vivienne Sabo Тушь для ресниц Aventuriere, 01 черная</t>
  </si>
  <si>
    <t>6092f4de2af6cd0a22687bc2</t>
  </si>
  <si>
    <t>Goo.N трусики Ultra XXL (13-25 кг) 36 шт.</t>
  </si>
  <si>
    <t>60966f6fdff13b330aea2734</t>
  </si>
  <si>
    <t>Vivienne Sabo Тушь для ресниц Cabaret Premiere, 01 черный</t>
  </si>
  <si>
    <t>6094ed307153b31459fe7660</t>
  </si>
  <si>
    <t>60912c02b9f8edd6b5f9b25f</t>
  </si>
  <si>
    <t>Goo.N подгузники NB (0-5 кг) 90 шт.</t>
  </si>
  <si>
    <t>6095572f03c37822a4100857</t>
  </si>
  <si>
    <t>Goo.N трусики XL (12-20 кг) 38 шт.</t>
  </si>
  <si>
    <t>60912deff988012d47f747b3</t>
  </si>
  <si>
    <t>Goo.N трусики XXL (13-25 кг) 28 шт.</t>
  </si>
  <si>
    <t>60967609b9f8eda38df9b231</t>
  </si>
  <si>
    <t>609676d92fe09862be16d391</t>
  </si>
  <si>
    <t>60942e85dbdc31294cf30e3d</t>
  </si>
  <si>
    <t>609521f57153b32bc3fe75af</t>
  </si>
  <si>
    <t>60943317b9f8edd7f7f9b23c</t>
  </si>
  <si>
    <t>60967ded94d527623de6a1f6</t>
  </si>
  <si>
    <t>Manuoki подгузники UltraThin M (6-11 кг) 56 шт.</t>
  </si>
  <si>
    <t>6093dc4efbacea5cd5dd5404</t>
  </si>
  <si>
    <t>609680e94f5c6e5570848dab</t>
  </si>
  <si>
    <t>YokoSun подгузники Premium L (9-13 кг) 54 шт.</t>
  </si>
  <si>
    <t>60936106954f6b388ef84229</t>
  </si>
  <si>
    <t>Meine Liebe All in 1 таблетки для посудомоечной машины, 21 шт.</t>
  </si>
  <si>
    <t>6091726dc3080f781c08ff25</t>
  </si>
  <si>
    <t>Смесь Kabrita 1 GOLD для комфортного пищеварения, от 0 до 6 месяцев, 800 г</t>
  </si>
  <si>
    <t>60930c56bed21e6ce887164f</t>
  </si>
  <si>
    <t>6092ced003c3783067100968</t>
  </si>
  <si>
    <t>6091608a32da839ba76fbdae</t>
  </si>
  <si>
    <t>6093e838dbdc31171af30dbf</t>
  </si>
  <si>
    <t>Farmstay Black Snail &amp; Peptide9 Perfect Cream Омолаживающий крем для лица с комплексом из 9 пептидов, 55 мл</t>
  </si>
  <si>
    <t>60968e7bdbdc315a38f30dc5</t>
  </si>
  <si>
    <t>60943268954f6b8932f842d1</t>
  </si>
  <si>
    <t>609690c8b9f8ed112bf9b28e</t>
  </si>
  <si>
    <t>Goo.N трусики Ultra L (9-14 кг) 56 шт.</t>
  </si>
  <si>
    <t>60943fff99d6ef2b7cb427a7</t>
  </si>
  <si>
    <t>6094ba10f988018502f74762</t>
  </si>
  <si>
    <t>6094cc00f4c0cb6084a2c917</t>
  </si>
  <si>
    <t>Jigott Aloe Water Blue Cream Увлажняющий крем для лица с экстрактом алое, 70 мл</t>
  </si>
  <si>
    <t>60945be93620c20bda8d693e</t>
  </si>
  <si>
    <t>TONY MOLY пенка для умывания с экстрактом ацеролы, 180 мл</t>
  </si>
  <si>
    <t>6093076832da8345b56fbdb6</t>
  </si>
  <si>
    <t>60943c33f4c0cb37c5a2c8f3</t>
  </si>
  <si>
    <t>6094b15af78dba60acaa630e</t>
  </si>
  <si>
    <t>609411a583b1f27cc7c5b635</t>
  </si>
  <si>
    <t>6092ace36a86431c14799670</t>
  </si>
  <si>
    <t>6092e2352fe0986dbd16d35e</t>
  </si>
  <si>
    <t>6095807173990105b6c03009</t>
  </si>
  <si>
    <t>6096a1855a3951e049571d25</t>
  </si>
  <si>
    <t>Manuoki трусики М (6-11 кг) 56 шт.</t>
  </si>
  <si>
    <t>6092e86c94d527159fcc218b</t>
  </si>
  <si>
    <t>Japan Gals маска Placenta + Коллаген, 7 шт.</t>
  </si>
  <si>
    <t>6096acb24f5c6e3e11848e2c</t>
  </si>
  <si>
    <t>6096b66a4f5c6e7ff1848e30</t>
  </si>
  <si>
    <t>6091776cc5311b64da80ed3e</t>
  </si>
  <si>
    <t>6096c20e94d52745efe6a141</t>
  </si>
  <si>
    <t>6096c242f98801775df74721</t>
  </si>
  <si>
    <t>6096cb11863e4e45d40ccb38</t>
  </si>
  <si>
    <t>Vivienne Sabo Тушь для ресниц Cabaret, в коробке, 01 черный</t>
  </si>
  <si>
    <t>6096cb448927ca80118102f3</t>
  </si>
  <si>
    <t>6096cbcf9066f431fa2d8518</t>
  </si>
  <si>
    <t>6096d23f5a39511690571db0</t>
  </si>
  <si>
    <t>6096d48120d51d69f2b706ac</t>
  </si>
  <si>
    <t>6096d768863e4e7e6f0ccb8d</t>
  </si>
  <si>
    <t>Крем-гель для душа Lion Жемчужный поцелуй, 750 мл</t>
  </si>
  <si>
    <t>6096d9277153b30aa5f15188</t>
  </si>
  <si>
    <t>6096db3794d5272707e6a23f</t>
  </si>
  <si>
    <t>6096ddc4c5311b566480ed5f</t>
  </si>
  <si>
    <t>6096de0fc5311b278a80ed07</t>
  </si>
  <si>
    <t>609589b804e9435f525c8b64</t>
  </si>
  <si>
    <t>6096e2ed7399014870c030e9</t>
  </si>
  <si>
    <t>6096e7335a395111a0571d7c</t>
  </si>
  <si>
    <t>6096f0c68927ca671166aa90</t>
  </si>
  <si>
    <t>6096f3307153b3e55ff1514c</t>
  </si>
  <si>
    <t>Bourjois Тушь для ресниц Twist Up the Volume Ultra Black Edition, 52 ultra black</t>
  </si>
  <si>
    <t>609632847399011139c03080</t>
  </si>
  <si>
    <t>09.05.2021</t>
  </si>
  <si>
    <t>6091b8e9dbdc31dacbf30e0b</t>
  </si>
  <si>
    <t>JIGOTT Daandanbit Антивозрастной крем для лица с муцином улитки Premium Snail Firming Cream, 50 мл</t>
  </si>
  <si>
    <t>6092ec94f9880139fcf747d7</t>
  </si>
  <si>
    <t>6096389dbed21e68be871702</t>
  </si>
  <si>
    <t>6095dad794d5270a25cc21b9</t>
  </si>
  <si>
    <t>609585a1792ab10e96c3851a</t>
  </si>
  <si>
    <t>609702fc04e9433f835c8af8</t>
  </si>
  <si>
    <t>609624e85a3951755e571de3</t>
  </si>
  <si>
    <t>609564ed2fe098297c16d326</t>
  </si>
  <si>
    <t>60936d21792ab13e6bc3859b</t>
  </si>
  <si>
    <t>Vivienne Sabo Тушь для ресниц Cabaret Premiere, 04 фиолетовый</t>
  </si>
  <si>
    <t>6092f2cf6a86430bb2799678</t>
  </si>
  <si>
    <t>6095a5b47153b329f7f15088</t>
  </si>
  <si>
    <t>60957fb88927cab2e066ac5b</t>
  </si>
  <si>
    <t>6095a21e99d6ef6a5bb4284e</t>
  </si>
  <si>
    <t>6095860ef988019c2ff74718</t>
  </si>
  <si>
    <t>60945d3c03c3780c7e10087a</t>
  </si>
  <si>
    <t>Ароматизатор Aurami Жемчужины 04 Тутти-фрутти 100гр</t>
  </si>
  <si>
    <t>60925aa4863e4e470e0ccbaf</t>
  </si>
  <si>
    <t>Saphir Очиститель Reno’Mat</t>
  </si>
  <si>
    <t>60955d937153b37041fe7601</t>
  </si>
  <si>
    <t>6092cbda2af6cd0484687c7e</t>
  </si>
  <si>
    <t>6096bcc95a39518113571d0b</t>
  </si>
  <si>
    <t>6094ee6cf98801346bf74688</t>
  </si>
  <si>
    <t>6096290e3620c244e68d699c</t>
  </si>
  <si>
    <t>60965351954f6b6226c235a8</t>
  </si>
  <si>
    <t>6093202a5a39515112571cfb</t>
  </si>
  <si>
    <t>6095ad5df78dba413caa635b</t>
  </si>
  <si>
    <t>6095731c32da8376306fbe77</t>
  </si>
  <si>
    <t>6094f47c3b31760fb957b287</t>
  </si>
  <si>
    <t>6095a650bed21e3fbb871727</t>
  </si>
  <si>
    <t>6094c07b94d5270ddee6a1ee</t>
  </si>
  <si>
    <t>Esthetic House Тонер Snail Cica Perfect Repair, 200 мл</t>
  </si>
  <si>
    <t>6092f5bc73990137b4c03019</t>
  </si>
  <si>
    <t>6096303d792ab13436c3854a</t>
  </si>
  <si>
    <t>609564aa99d6ef2782b427b1</t>
  </si>
  <si>
    <t>Joonies трусики Comfort M (6-11 кг) 54 шт.</t>
  </si>
  <si>
    <t>60954b78f4c0cb5071a2c905</t>
  </si>
  <si>
    <t>609566642af6cd24de687bad</t>
  </si>
  <si>
    <t>609670149066f432572d854f</t>
  </si>
  <si>
    <t>6095549d6a8643762c799710</t>
  </si>
  <si>
    <t>Valmona Сыворотка для волос Абрикос, 100 мл</t>
  </si>
  <si>
    <t>60953270739901504dc03007</t>
  </si>
  <si>
    <t>Пенка Lion Kirei Kirei Зеленый виноград, 250 мл</t>
  </si>
  <si>
    <t>6094f72c954f6b3568c23541</t>
  </si>
  <si>
    <t>6095a893dff13b6578ea2676</t>
  </si>
  <si>
    <t>609631d983b1f248b2c5b5c8</t>
  </si>
  <si>
    <t>60951112c5311b1e0a80ed4c</t>
  </si>
  <si>
    <t>6094fc3d863e4e7ab60ccb14</t>
  </si>
  <si>
    <t>60956d2103c378d992100991</t>
  </si>
  <si>
    <t>6093f9392fe0986d9516d2de</t>
  </si>
  <si>
    <t>60966ccc7153b3a4b4f150bb</t>
  </si>
  <si>
    <t>60961c375a39512e77571d64</t>
  </si>
  <si>
    <t>Esthetic House кондиционер для волос CP-1 Bright Complex Intense Nourishing Professional с протеинами, 100 мл</t>
  </si>
  <si>
    <t>6096c0277153b313b4f151a9</t>
  </si>
  <si>
    <t>Гель для душа Biore Гладкость шелка, 480 мл</t>
  </si>
  <si>
    <t>6096bb5bc5311b40dc80ed8a</t>
  </si>
  <si>
    <t>60958b86dbdc313f73f30e26</t>
  </si>
  <si>
    <t>60959664f9880173fff74773</t>
  </si>
  <si>
    <t>609644bddbdc310899f30e41</t>
  </si>
  <si>
    <t>60964140c3080f3ac74f1e74</t>
  </si>
  <si>
    <t>60952b0299d6ef6cf3b4278c</t>
  </si>
  <si>
    <t>Etude House Сыворотка для ресниц и бровей My Lash Serum</t>
  </si>
  <si>
    <t>6095279cdbdc31caa9f30dd4</t>
  </si>
  <si>
    <t>Saphir Пропиточный воск Sport loisir Neutral</t>
  </si>
  <si>
    <t>6096c5a4f98801775df74805</t>
  </si>
  <si>
    <t>609441cefbacea5281dd5401</t>
  </si>
  <si>
    <t>609576912af6cd4ca5687cd1</t>
  </si>
  <si>
    <t>6094146c04e94318045c8b7a</t>
  </si>
  <si>
    <t>60959d60fbacea55c2dd53cb</t>
  </si>
  <si>
    <t>609616dd6a86436a3e7996bb</t>
  </si>
  <si>
    <t>6094c6cc739901392cc0301b</t>
  </si>
  <si>
    <t>6096e33c792ab142cfc38523</t>
  </si>
  <si>
    <t>60956e0c954f6be5a4f84302</t>
  </si>
  <si>
    <t>60938519dbdc311d01f30eab</t>
  </si>
  <si>
    <t>609502b76a86437e137996ce</t>
  </si>
  <si>
    <t>60923e184f5c6e4894848dde</t>
  </si>
  <si>
    <t>6093a8f220d51d038cb706aa</t>
  </si>
  <si>
    <t>60978b31c5311b287c80ed14</t>
  </si>
  <si>
    <t>60956f73c3080f060c09006d</t>
  </si>
  <si>
    <t>Vivienne Sabo Тушь для ресниц Regard Coquette, 01 черная</t>
  </si>
  <si>
    <t>609660023620c258e38d69d5</t>
  </si>
  <si>
    <t>6095c200863e4e26770ccada</t>
  </si>
  <si>
    <t>Sayuri Ежедневные гигиенические прокладки с ионами серебра с ароматом Алоэ, 2 капли AG+, 15 см, 32 шт</t>
  </si>
  <si>
    <t>6097a4c483b1f27986c5b5de</t>
  </si>
  <si>
    <t>Sayuri Ежедневные гигиенические прокладки с ионами серебра, 2 капли AG+, 15 см, 32 шт</t>
  </si>
  <si>
    <t>609599e8c3080f465709009e</t>
  </si>
  <si>
    <t>Palmbaby подгузники Ультратонкие L (9-14 кг) 52 шт.</t>
  </si>
  <si>
    <t>60946078f98801de23f74749</t>
  </si>
  <si>
    <t>609615e794d527090ce6a137</t>
  </si>
  <si>
    <t>6093030b792ab1274dc38549</t>
  </si>
  <si>
    <t>60940e2f04e9438ffb5c8a4a</t>
  </si>
  <si>
    <t>6094167b03c37871a2100926</t>
  </si>
  <si>
    <t>6094d48c2fe0985a2b16d368</t>
  </si>
  <si>
    <t>6092aa8afbacea775fdd5410</t>
  </si>
  <si>
    <t>Joonies подгузники Premium Soft L (9-14 кг) 42 шт.</t>
  </si>
  <si>
    <t>60945b5432da83dd206fbd1f</t>
  </si>
  <si>
    <t>6092f1cff988011b3ef7476d</t>
  </si>
  <si>
    <t>6093b3c5b9f8ed81a3f9b27e</t>
  </si>
  <si>
    <t>609575866a86432d2a7996bf</t>
  </si>
  <si>
    <t>6097c3750fe9956d47468792</t>
  </si>
  <si>
    <t>609282dc7153b3036dfe76be</t>
  </si>
  <si>
    <t>60963751954f6b164ec2347e</t>
  </si>
  <si>
    <t>60970287792ab157b7c385b6</t>
  </si>
  <si>
    <t>6096e229863e4e0c7a0ccb03</t>
  </si>
  <si>
    <t>6097dd95b9f8ed2b28f9b30e</t>
  </si>
  <si>
    <t>609303687153b33459fe75dd</t>
  </si>
  <si>
    <t>6094228e83b1f216bfc5b6cb</t>
  </si>
  <si>
    <t>6095c2599066f460c02d845b</t>
  </si>
  <si>
    <t>60965c00f4c0cb018ea2c941</t>
  </si>
  <si>
    <t>Enough Тональный крем Rich Gold Double Wear Radiance Foundation, 100 мл, оттенок: №13</t>
  </si>
  <si>
    <t>6097ee3af4c0cb57cea2c9e3</t>
  </si>
  <si>
    <t>Стиральный порошок Burti Color, пластиковый пакет, 1.5 кг</t>
  </si>
  <si>
    <t>6096160a9066f40ec22d84e2</t>
  </si>
  <si>
    <t>6092aa05954f6bb383c2352d</t>
  </si>
  <si>
    <t>Жидкость для стирки Meine Liebe для детского белья, 0.8 л, бутылка</t>
  </si>
  <si>
    <t>6096529ff988014f15f7474e</t>
  </si>
  <si>
    <t>6097fc6083b1f21351c5b5ea</t>
  </si>
  <si>
    <t>609586be2af6cd1b7a687caf</t>
  </si>
  <si>
    <t>60980a353620c264248d69e3</t>
  </si>
  <si>
    <t>60980efa3b31761c4257b2c4</t>
  </si>
  <si>
    <t>60981c877153b35233f14ff0</t>
  </si>
  <si>
    <t>60981c8d9066f47e332d852b</t>
  </si>
  <si>
    <t>60981ebf3b3176155057b279</t>
  </si>
  <si>
    <t>60982a9f954f6be3b4c235e1</t>
  </si>
  <si>
    <t>609301f19066f466a42d8429</t>
  </si>
  <si>
    <t>6098491994d527c727cc214e</t>
  </si>
  <si>
    <t>609800c00fe99520b04687ed</t>
  </si>
  <si>
    <t>10.05.2021</t>
  </si>
  <si>
    <t>60984e4799d6ef221bb427a7</t>
  </si>
  <si>
    <t>60979150c5311b67a780ed40</t>
  </si>
  <si>
    <t>Joydivision тампоны Freedom normal, 3 капли, 10 шт.</t>
  </si>
  <si>
    <t>60965e5632da837fd46fbd79</t>
  </si>
  <si>
    <t>Genki трусики Premium Soft XL (12-17 кг) 26 шт.</t>
  </si>
  <si>
    <t>60978389dff13b64dcea267f</t>
  </si>
  <si>
    <t>609788c8f4c0cb0a7ea2c8f0</t>
  </si>
  <si>
    <t>6098598f83b1f22ad4c5b5c4</t>
  </si>
  <si>
    <t>Burti Noir, жидкое средство для стирки черного и темного белья 2,86 л.</t>
  </si>
  <si>
    <t>6096f73c0fe9954aa04687da</t>
  </si>
  <si>
    <t>ON: THE BODY пенка для умывания с экстрактом цитрусовых, 120 г</t>
  </si>
  <si>
    <t>6097fc91dbdc31b56af30e30</t>
  </si>
  <si>
    <t>6097ad79b9f8edab70f9b1de</t>
  </si>
  <si>
    <t>609795436a864331e1799653</t>
  </si>
  <si>
    <t>Laurier ночные тонкие гигиенические прокладки с крылышками 30 см, 6 капель, 10 шт</t>
  </si>
  <si>
    <t>6097b8e3f988018dcbf747d7</t>
  </si>
  <si>
    <t>6097ae97792ab1230bc38560</t>
  </si>
  <si>
    <t>60969b1f04e943c4045c8a9c</t>
  </si>
  <si>
    <t>LG H&amp;H салфетки Tech Revolution Свежий аромат (автомат), картонная пачка, 36 шт.</t>
  </si>
  <si>
    <t>6097a82b94d527a77fe6a1e9</t>
  </si>
  <si>
    <t>Гель для стирки Meine Liebe для цветных тканей, 0.75 л, пакет</t>
  </si>
  <si>
    <t>6097c8b504e943d8af5c8abe</t>
  </si>
  <si>
    <t>60979d88f4c0cb5480a2c930</t>
  </si>
  <si>
    <t>6097c351dbdc31521bf30e8d</t>
  </si>
  <si>
    <t>6097466d8927ca43b566aaea</t>
  </si>
  <si>
    <t>6096b8b38927ca121966aa93</t>
  </si>
  <si>
    <t>6097bd6132da8381b46fbd12</t>
  </si>
  <si>
    <t>6097e193f78dba249aaa6319</t>
  </si>
  <si>
    <t>6097287099d6ef15aab427ac</t>
  </si>
  <si>
    <t>609773b9f78dba66d6aa6366</t>
  </si>
  <si>
    <t>609819a8dbdc31c591f30e20</t>
  </si>
  <si>
    <t>Palmbaby трусики Традиционные M (6-11 кг) 48 шт.</t>
  </si>
  <si>
    <t>6097fd43954f6b72c1c2359f</t>
  </si>
  <si>
    <t>60980f06dff13b64a3ea26dd</t>
  </si>
  <si>
    <t>6097ae59954f6baa80c23575</t>
  </si>
  <si>
    <t>60978cdd863e4e1e390ccac0</t>
  </si>
  <si>
    <t>609811fd8927caf1cf8102b4</t>
  </si>
  <si>
    <t>60979563f98801d72bf74743</t>
  </si>
  <si>
    <t>6097f6fb3620c24c058d68f0</t>
  </si>
  <si>
    <t>6096a94c20d51d7669b706ff</t>
  </si>
  <si>
    <t>Vivienne Sabo Тушь для ресниц Adultere, 01 черная</t>
  </si>
  <si>
    <t>6096b655863e4e40a30ccb70</t>
  </si>
  <si>
    <t>Стиральный порошок NS FaFa Japan Baby floral с цветочным ароматом, картонная пачка, 0.9 кг</t>
  </si>
  <si>
    <t>6097af9b99d6ef63bdb427c3</t>
  </si>
  <si>
    <t>6094ff3f2af6cd2a80687c17</t>
  </si>
  <si>
    <t>60959b65c3080f4d944f1fa9</t>
  </si>
  <si>
    <t>60963dd5c3080f7c6c08ff90</t>
  </si>
  <si>
    <t>6093d0e33620c257838d6938</t>
  </si>
  <si>
    <t>6096730094d5277239cc22e8</t>
  </si>
  <si>
    <t>Goo.N трусики S (5-9 кг) 62 шт.</t>
  </si>
  <si>
    <t>6097a5f6b9f8ed3acbf9b1f7</t>
  </si>
  <si>
    <t>6097b69a32da8388306fbcff</t>
  </si>
  <si>
    <t>6098cb04b9f8ed777bf9b2cc</t>
  </si>
  <si>
    <t>6098e11c9066f412322d84dd</t>
  </si>
  <si>
    <t>6098efcb8927ca324a810295</t>
  </si>
  <si>
    <t>Joonies трусики Comfort L (9-14 кг) 44 шт.</t>
  </si>
  <si>
    <t>6098fb3f792ab16783c38584</t>
  </si>
  <si>
    <t>60990a312fe09825dc16d2ef</t>
  </si>
  <si>
    <t>60990c27c3080fa9d20900b1</t>
  </si>
  <si>
    <t>60990c37bed21e30ba8716e9</t>
  </si>
  <si>
    <t>Набор Missha Missha Cho Gong Jin Miniature Set</t>
  </si>
  <si>
    <t>60977b797153b30ffdf15097</t>
  </si>
  <si>
    <t>6099198dc5311b61f080edcb</t>
  </si>
  <si>
    <t>60991e217153b3b377f15043</t>
  </si>
  <si>
    <t>609927e832da8359586fbdeb</t>
  </si>
  <si>
    <t>Гель для стирки Meine Liebe для цветных тканей, 0.8 л, бутылка</t>
  </si>
  <si>
    <t>609925789066f45ded2d84e0</t>
  </si>
  <si>
    <t>60992d1194d52735f8cc22c8</t>
  </si>
  <si>
    <t>609931a93620c23c468d68f6</t>
  </si>
  <si>
    <t>6099380cf78dba6d34aa6389</t>
  </si>
  <si>
    <t>6099420e6a86436d20799701</t>
  </si>
  <si>
    <t>6098ce757153b3189bfe7555</t>
  </si>
  <si>
    <t>6098168ef78dba7535aa6366</t>
  </si>
  <si>
    <t>6096c3c320d51d2940b70686</t>
  </si>
  <si>
    <t>609958aa2fe098788916d324</t>
  </si>
  <si>
    <t>6099596b83b1f250d8c5b5de</t>
  </si>
  <si>
    <t>Genki подгузники Premium Soft M (6-11 кг) 64 шт.</t>
  </si>
  <si>
    <t>60995aa36a86435e577996fd</t>
  </si>
  <si>
    <t>60996e69f4c0cb3dd6a2c922</t>
  </si>
  <si>
    <t>609974dd6a86430acd79969f</t>
  </si>
  <si>
    <t>6097f70bb9f8ed0f38f9b25c</t>
  </si>
  <si>
    <t>60997bfb83b1f21cc4c5b688</t>
  </si>
  <si>
    <t>YokoSun трусики Premium XL (12-20 кг) 38 шт.</t>
  </si>
  <si>
    <t>60997c9d3b31762fea57b320</t>
  </si>
  <si>
    <t>609436f10fe9956a114687f8</t>
  </si>
  <si>
    <t>60998135f988011227f74746</t>
  </si>
  <si>
    <t>Гель для стирки Kao Attack Multi‐Action, 0.77 кг, дой-пак</t>
  </si>
  <si>
    <t>6098e9f4dff13b2565ea2700</t>
  </si>
  <si>
    <t>Ёkitto трусики XXL (15+ кг) 34 шт.</t>
  </si>
  <si>
    <t>6098d66594d527f7b1e6a1d3</t>
  </si>
  <si>
    <t>609856b79066f457f22d84c9</t>
  </si>
  <si>
    <t>609625f0954f6bb4a3f84352</t>
  </si>
  <si>
    <t>6095b1b96a8643521179964b</t>
  </si>
  <si>
    <t>609811393620c214a88d6918</t>
  </si>
  <si>
    <t>Enough Collagen Whitening Moisture Cream 3 in 1 Увлажняющий отбеливающий крем для лица с коллагеном 3 в 1, 50 мл</t>
  </si>
  <si>
    <t>6097e3667153b357d7fe7547</t>
  </si>
  <si>
    <t>609836a3c3080f390f4f1fef</t>
  </si>
  <si>
    <t>60964f8e94d5270a53e6a151</t>
  </si>
  <si>
    <t>6097f2e3dbdc31f058f30eb8</t>
  </si>
  <si>
    <t>60953b116a86431cb47996b1</t>
  </si>
  <si>
    <t>6099388b9066f427b62d8428</t>
  </si>
  <si>
    <t>6098f95bfbacea2eecdd540b</t>
  </si>
  <si>
    <t>60985705f988012886f746fc</t>
  </si>
  <si>
    <t>60984d55dbdc313501f30e62</t>
  </si>
  <si>
    <t>609853bc32da83cbb86fbdb6</t>
  </si>
  <si>
    <t>609677ef03c3789aa61008a0</t>
  </si>
  <si>
    <t>60990513863e4e7f210ccace</t>
  </si>
  <si>
    <t>60991f4edbdc31ffa6f30e1b</t>
  </si>
  <si>
    <t>Manuoki трусики XXL (15+ кг) 36 шт.</t>
  </si>
  <si>
    <t>6098de737399011f807be8b8</t>
  </si>
  <si>
    <t>60981ba95a39511b0e571e72</t>
  </si>
  <si>
    <t>6097b0035a3951d239571df6</t>
  </si>
  <si>
    <t>6097a36204e94317ec5c8b1a</t>
  </si>
  <si>
    <t>Стимулятор роста ногтей IQ Beauty Hi - Speed Growth, 12.5 мл</t>
  </si>
  <si>
    <t>6096a213c5311b359480ed6f</t>
  </si>
  <si>
    <t>6098496f8927cab0f38101c0</t>
  </si>
  <si>
    <t>6098e26e04e94303ef5c8ae7</t>
  </si>
  <si>
    <t>60983fd5954f6b5082c23478</t>
  </si>
  <si>
    <t>60981bfd20d51d3a1ab70678</t>
  </si>
  <si>
    <t>YokoSun трусики XXL (15-23 кг) 28 шт.</t>
  </si>
  <si>
    <t>6098df12f78dba7457aa63a1</t>
  </si>
  <si>
    <t>6098e2ed6a86432842799644</t>
  </si>
  <si>
    <t>60989f5e0fe9952a7e468798</t>
  </si>
  <si>
    <t>6098e7664f5c6e501c848d69</t>
  </si>
  <si>
    <t>6098b5d8792ab10d05c38554</t>
  </si>
  <si>
    <t>6097dcf44f5c6e53d8848df3</t>
  </si>
  <si>
    <t>6096f40a7399017099c0302f</t>
  </si>
  <si>
    <t>Palmbaby подгузники Традиционные L (9-14 кг) 52 шт.</t>
  </si>
  <si>
    <t>6098ca7af4c0cb6a68a2c910</t>
  </si>
  <si>
    <t>609840847153b33e0afe75e2</t>
  </si>
  <si>
    <t>60970a7edbdc312931f30e1f</t>
  </si>
  <si>
    <t>6097aa468927ca777c8101b3</t>
  </si>
  <si>
    <t>6096f42af4c0cb3859a2c900</t>
  </si>
  <si>
    <t>Pigeon Бутылочка Перистальтик Плюс с широким горлом PPSU, 240 мл, с 3 месяцев, оранжевый</t>
  </si>
  <si>
    <t>6096f1ca5a3951bb74571d58</t>
  </si>
  <si>
    <t>6096b0b97153b30f5dfe7548</t>
  </si>
  <si>
    <t>6098b05f8927caddb966aac6</t>
  </si>
  <si>
    <t>Frudia Blueberry Hydrating Intensive Cream Интенсивно увлажняющий крем для лица с экстрактом черники, 10 г</t>
  </si>
  <si>
    <t>6098a2f2bed21e697487162c</t>
  </si>
  <si>
    <t>60985fd46a8643434b7996bc</t>
  </si>
  <si>
    <t>YokoSun подгузники XL (13+ кг) 42 шт.</t>
  </si>
  <si>
    <t>6097d5ee73990147677be820</t>
  </si>
  <si>
    <t>6097f8c3f988015bdcf747ed</t>
  </si>
  <si>
    <t>6098599fc5311b715b80ed35</t>
  </si>
  <si>
    <t>60984f8494d5271c91cc21bd</t>
  </si>
  <si>
    <t>6096f9aff988013fabf74667</t>
  </si>
  <si>
    <t>6096eeff03c37897811008e2</t>
  </si>
  <si>
    <t>609824234f5c6e53e6848d98</t>
  </si>
  <si>
    <t>609566233b31765d8d57b289</t>
  </si>
  <si>
    <t>La'dor Wonder Hair Oil Масло увлажняющее для восстановления и блеска волос, 10 мл</t>
  </si>
  <si>
    <t>6097a8b66a864375ee799746</t>
  </si>
  <si>
    <t>609508ae04e94305285c8aa6</t>
  </si>
  <si>
    <t>609482c632da8327bb6fbd4d</t>
  </si>
  <si>
    <t>6096dfc63620c22d318d69a9</t>
  </si>
  <si>
    <t>6098d2bb863e4e58ee0ccb26</t>
  </si>
  <si>
    <t>60984960fbacea7d2ddd538c</t>
  </si>
  <si>
    <t>6097adba3b3176706557b294</t>
  </si>
  <si>
    <t>6099625f954f6b42aef84254</t>
  </si>
  <si>
    <t>TONY MOLY пенка для умывания с экстрактом грейпфрута, 180 мл</t>
  </si>
  <si>
    <t>6098ec2520d51d4e20b706d4</t>
  </si>
  <si>
    <t>Palmbaby подгузники Ультратонкие S (3-7 кг) 72 шт.</t>
  </si>
  <si>
    <t>6098454904e9432db35c8a2a</t>
  </si>
  <si>
    <t>60996aef5a395104ba571dcf</t>
  </si>
  <si>
    <t>6096efa9863e4e14650ccac7</t>
  </si>
  <si>
    <t>6098ef0dc5311b71fd80eceb</t>
  </si>
  <si>
    <t>Jigott Argan Oil Rich Cream Насыщенный крем для лица с аргановым маслом, 70 мл</t>
  </si>
  <si>
    <t>60994f9bf988018b1bf747cc</t>
  </si>
  <si>
    <t>60997d988927ca517881021b</t>
  </si>
  <si>
    <t>6098a594bed21e4c8887166b</t>
  </si>
  <si>
    <t>6096962399d6ef0afdb427ad</t>
  </si>
  <si>
    <t>Возврат платежа покупателя</t>
  </si>
  <si>
    <t>6095448abed21e735d87172f</t>
  </si>
  <si>
    <t>60954534792ab12928c3860a</t>
  </si>
  <si>
    <t>60955e44f988011ca0f7466f</t>
  </si>
  <si>
    <t>60957a62954f6bba43c23597</t>
  </si>
  <si>
    <t>6097c7c46a86434e0f79964b</t>
  </si>
  <si>
    <t>6099992d03c3786ea8100904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</si>
</sst>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407048.0</v>
      </c>
    </row>
    <row r="4" spans="1:9" s="3" customFormat="1" x14ac:dyDescent="0.2" ht="16.0" customHeight="true">
      <c r="A4" s="3" t="s">
        <v>34</v>
      </c>
      <c r="B4" s="10" t="n">
        <v>568387.61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4.5838558E7</v>
      </c>
      <c r="B8" s="8" t="s">
        <v>51</v>
      </c>
      <c r="C8" s="8" t="n">
        <f>IF(false,"005-1119", "005-1119")</f>
      </c>
      <c r="D8" s="8" t="s">
        <v>52</v>
      </c>
      <c r="E8" s="8" t="n">
        <v>3.0</v>
      </c>
      <c r="F8" s="8" t="n">
        <v>4209.0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4.5834111E7</v>
      </c>
      <c r="B9" t="s" s="8">
        <v>51</v>
      </c>
      <c r="C9" t="n" s="8">
        <f>IF(false,"120921947", "120921947")</f>
      </c>
      <c r="D9" t="s" s="8">
        <v>56</v>
      </c>
      <c r="E9" t="n" s="8">
        <v>1.0</v>
      </c>
      <c r="F9" t="n" s="8">
        <v>480.0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4.5636581E7</v>
      </c>
      <c r="B10" s="8" t="s">
        <v>58</v>
      </c>
      <c r="C10" s="8" t="n">
        <f>IF(false,"005-1125", "005-1125")</f>
      </c>
      <c r="D10" s="8" t="s">
        <v>59</v>
      </c>
      <c r="E10" s="8" t="n">
        <v>2.0</v>
      </c>
      <c r="F10" s="8" t="n">
        <v>1158.0</v>
      </c>
      <c r="G10" s="8" t="s">
        <v>53</v>
      </c>
      <c r="H10" t="s" s="8">
        <v>54</v>
      </c>
      <c r="I10" t="s" s="8">
        <v>60</v>
      </c>
    </row>
    <row r="11" ht="16.0" customHeight="true">
      <c r="A11" t="n" s="7">
        <v>4.5271074E7</v>
      </c>
      <c r="B11" t="s" s="8">
        <v>61</v>
      </c>
      <c r="C11" t="n" s="8">
        <f>IF(false,"003-319", "003-319")</f>
      </c>
      <c r="D11" t="s" s="8">
        <v>62</v>
      </c>
      <c r="E11" t="n" s="8">
        <v>1.0</v>
      </c>
      <c r="F11" t="n" s="8">
        <v>1299.0</v>
      </c>
      <c r="G11" t="s" s="8">
        <v>53</v>
      </c>
      <c r="H11" t="s" s="8">
        <v>54</v>
      </c>
      <c r="I11" t="s" s="8">
        <v>63</v>
      </c>
    </row>
    <row r="12" spans="1:9" x14ac:dyDescent="0.2" ht="16.0" customHeight="true">
      <c r="A12" s="7" t="n">
        <v>4.5165738E7</v>
      </c>
      <c r="B12" t="s" s="8">
        <v>64</v>
      </c>
      <c r="C12" t="n" s="8">
        <f>IF(false,"120921439", "120921439")</f>
      </c>
      <c r="D12" t="s" s="8">
        <v>65</v>
      </c>
      <c r="E12" t="n" s="8">
        <v>1.0</v>
      </c>
      <c r="F12" t="n" s="8">
        <v>599.0</v>
      </c>
      <c r="G12" t="s" s="8">
        <v>53</v>
      </c>
      <c r="H12" t="s" s="8">
        <v>54</v>
      </c>
      <c r="I12" t="s" s="8">
        <v>66</v>
      </c>
    </row>
    <row r="13" spans="1:9" s="8" customFormat="1" ht="16.0" x14ac:dyDescent="0.2" customHeight="true">
      <c r="A13" s="7" t="n">
        <v>4.5779147E7</v>
      </c>
      <c r="B13" s="8" t="s">
        <v>67</v>
      </c>
      <c r="C13" s="8" t="n">
        <f>IF(false,"120921853", "120921853")</f>
      </c>
      <c r="D13" s="8" t="s">
        <v>68</v>
      </c>
      <c r="E13" s="8" t="n">
        <v>3.0</v>
      </c>
      <c r="F13" s="8" t="n">
        <v>2181.0</v>
      </c>
      <c r="G13" s="8" t="s">
        <v>53</v>
      </c>
      <c r="H13" s="8" t="s">
        <v>54</v>
      </c>
      <c r="I13" s="8" t="s">
        <v>69</v>
      </c>
    </row>
    <row r="14" spans="1:9" x14ac:dyDescent="0.2" ht="16.0" customHeight="true">
      <c r="A14" s="7" t="n">
        <v>4.5812278E7</v>
      </c>
      <c r="B14" s="8" t="s">
        <v>67</v>
      </c>
      <c r="C14" s="8" t="n">
        <f>IF(false,"005-1515", "005-1515")</f>
      </c>
      <c r="D14" s="8" t="s">
        <v>70</v>
      </c>
      <c r="E14" s="8" t="n">
        <v>1.0</v>
      </c>
      <c r="F14" s="8" t="n">
        <v>769.0</v>
      </c>
      <c r="G14" s="8" t="s">
        <v>53</v>
      </c>
      <c r="H14" s="8" t="s">
        <v>54</v>
      </c>
      <c r="I14" s="8" t="s">
        <v>71</v>
      </c>
    </row>
    <row r="15" ht="16.0" customHeight="true">
      <c r="A15" t="n" s="7">
        <v>4.5483366E7</v>
      </c>
      <c r="B15" t="s" s="8">
        <v>72</v>
      </c>
      <c r="C15" t="n" s="8">
        <f>IF(false,"120921942", "120921942")</f>
      </c>
      <c r="D15" t="s" s="8">
        <v>73</v>
      </c>
      <c r="E15" t="n" s="8">
        <v>1.0</v>
      </c>
      <c r="F15" t="n" s="8">
        <v>1519.0</v>
      </c>
      <c r="G15" t="s" s="8">
        <v>53</v>
      </c>
      <c r="H15" t="s" s="8">
        <v>54</v>
      </c>
      <c r="I15" t="s" s="8">
        <v>74</v>
      </c>
    </row>
    <row r="16" spans="1:9" s="1" customFormat="1" x14ac:dyDescent="0.2" ht="16.0" customHeight="true">
      <c r="A16" s="7" t="n">
        <v>4.5845145E7</v>
      </c>
      <c r="B16" t="s" s="8">
        <v>51</v>
      </c>
      <c r="C16" t="n" s="8">
        <f>IF(false,"005-1258", "005-1258")</f>
      </c>
      <c r="D16" t="s" s="8">
        <v>75</v>
      </c>
      <c r="E16" t="n" s="8">
        <v>1.0</v>
      </c>
      <c r="F16" s="8" t="n">
        <v>376.0</v>
      </c>
      <c r="G16" s="8" t="s">
        <v>53</v>
      </c>
      <c r="H16" s="8" t="s">
        <v>54</v>
      </c>
      <c r="I16" s="8" t="s">
        <v>76</v>
      </c>
    </row>
    <row r="17" spans="1:9" x14ac:dyDescent="0.2" ht="16.0" customHeight="true">
      <c r="A17" s="7" t="n">
        <v>4.5791995E7</v>
      </c>
      <c r="B17" s="8" t="s">
        <v>67</v>
      </c>
      <c r="C17" s="8" t="n">
        <f>IF(false,"005-1380", "005-1380")</f>
      </c>
      <c r="D17" s="8" t="s">
        <v>77</v>
      </c>
      <c r="E17" s="8" t="n">
        <v>1.0</v>
      </c>
      <c r="F17" s="8" t="n">
        <v>702.0</v>
      </c>
      <c r="G17" s="8" t="s">
        <v>53</v>
      </c>
      <c r="H17" s="8" t="s">
        <v>54</v>
      </c>
      <c r="I17" s="8" t="s">
        <v>78</v>
      </c>
    </row>
    <row r="18" spans="1:9" x14ac:dyDescent="0.2" ht="16.0" customHeight="true">
      <c r="A18" s="7" t="n">
        <v>4.5780393E7</v>
      </c>
      <c r="B18" t="s" s="8">
        <v>67</v>
      </c>
      <c r="C18" t="n" s="8">
        <f>IF(false,"120922351", "120922351")</f>
      </c>
      <c r="D18" t="s" s="8">
        <v>79</v>
      </c>
      <c r="E18" t="n" s="8">
        <v>1.0</v>
      </c>
      <c r="F18" t="n" s="8">
        <v>839.0</v>
      </c>
      <c r="G18" t="s" s="8">
        <v>53</v>
      </c>
      <c r="H18" t="s" s="8">
        <v>54</v>
      </c>
      <c r="I18" t="s" s="8">
        <v>80</v>
      </c>
    </row>
    <row r="19" spans="1:9" ht="16.0" x14ac:dyDescent="0.2" customHeight="true">
      <c r="A19" s="7" t="n">
        <v>4.5713382E7</v>
      </c>
      <c r="B19" s="8" t="s">
        <v>67</v>
      </c>
      <c r="C19" s="8" t="n">
        <f>IF(false,"008-576", "008-576")</f>
      </c>
      <c r="D19" s="8" t="s">
        <v>81</v>
      </c>
      <c r="E19" s="8" t="n">
        <v>1.0</v>
      </c>
      <c r="F19" s="8" t="n">
        <v>812.0</v>
      </c>
      <c r="G19" s="8" t="s">
        <v>53</v>
      </c>
      <c r="H19" s="8" t="s">
        <v>54</v>
      </c>
      <c r="I19" s="8" t="s">
        <v>82</v>
      </c>
    </row>
    <row r="20" spans="1:9" x14ac:dyDescent="0.2" ht="16.0" customHeight="true">
      <c r="A20" s="7" t="n">
        <v>4.5793628E7</v>
      </c>
      <c r="B20" s="8" t="s">
        <v>67</v>
      </c>
      <c r="C20" s="8" t="n">
        <f>IF(false,"01-004211", "01-004211")</f>
      </c>
      <c r="D20" s="8" t="s">
        <v>83</v>
      </c>
      <c r="E20" s="8" t="n">
        <v>4.0</v>
      </c>
      <c r="F20" s="8" t="n">
        <v>4764.0</v>
      </c>
      <c r="G20" s="8" t="s">
        <v>53</v>
      </c>
      <c r="H20" s="8" t="s">
        <v>54</v>
      </c>
      <c r="I20" s="8" t="s">
        <v>84</v>
      </c>
    </row>
    <row r="21" ht="16.0" customHeight="true">
      <c r="A21" t="n" s="7">
        <v>4.577218E7</v>
      </c>
      <c r="B21" t="s" s="8">
        <v>67</v>
      </c>
      <c r="C21" t="n" s="8">
        <f>IF(false,"120922351", "120922351")</f>
      </c>
      <c r="D21" t="s" s="8">
        <v>79</v>
      </c>
      <c r="E21" t="n" s="8">
        <v>1.0</v>
      </c>
      <c r="F21" t="n" s="8">
        <v>800.0</v>
      </c>
      <c r="G21" t="s" s="8">
        <v>53</v>
      </c>
      <c r="H21" t="s" s="8">
        <v>54</v>
      </c>
      <c r="I21" t="s" s="8">
        <v>85</v>
      </c>
    </row>
    <row r="22" spans="1:9" s="1" customFormat="1" x14ac:dyDescent="0.2" ht="16.0" customHeight="true">
      <c r="A22" s="7" t="n">
        <v>4.570774E7</v>
      </c>
      <c r="B22" t="s" s="8">
        <v>67</v>
      </c>
      <c r="C22" t="n" s="8">
        <f>IF(false,"01-003919", "01-003919")</f>
      </c>
      <c r="D22" t="s" s="8">
        <v>86</v>
      </c>
      <c r="E22" t="n" s="8">
        <v>1.0</v>
      </c>
      <c r="F22" s="8" t="n">
        <v>1.0</v>
      </c>
      <c r="G22" s="8" t="s">
        <v>53</v>
      </c>
      <c r="H22" s="8" t="s">
        <v>54</v>
      </c>
      <c r="I22" s="8" t="s">
        <v>87</v>
      </c>
    </row>
    <row r="23" spans="1:9" x14ac:dyDescent="0.2" ht="16.0" customHeight="true">
      <c r="A23" s="7" t="n">
        <v>4.5788287E7</v>
      </c>
      <c r="B23" s="8" t="s">
        <v>67</v>
      </c>
      <c r="C23" s="8" t="n">
        <f>IF(false,"005-1506", "005-1506")</f>
      </c>
      <c r="D23" s="8" t="s">
        <v>88</v>
      </c>
      <c r="E23" s="8" t="n">
        <v>1.0</v>
      </c>
      <c r="F23" s="8" t="n">
        <v>528.0</v>
      </c>
      <c r="G23" s="8" t="s">
        <v>53</v>
      </c>
      <c r="H23" s="8" t="s">
        <v>54</v>
      </c>
      <c r="I23" s="8" t="s">
        <v>89</v>
      </c>
    </row>
    <row r="24" ht="16.0" customHeight="true">
      <c r="A24" t="n" s="7">
        <v>4.5808534E7</v>
      </c>
      <c r="B24" t="s" s="8">
        <v>67</v>
      </c>
      <c r="C24" t="n" s="8">
        <f>IF(false,"002-102", "002-102")</f>
      </c>
      <c r="D24" t="s" s="8">
        <v>90</v>
      </c>
      <c r="E24" t="n" s="8">
        <v>1.0</v>
      </c>
      <c r="F24" t="n" s="8">
        <v>648.0</v>
      </c>
      <c r="G24" t="s" s="8">
        <v>53</v>
      </c>
      <c r="H24" t="s" s="8">
        <v>54</v>
      </c>
      <c r="I24" t="s" s="8">
        <v>91</v>
      </c>
    </row>
    <row r="25" spans="1:9" s="1" customFormat="1" x14ac:dyDescent="0.2" ht="16.0" customHeight="true">
      <c r="A25" t="n" s="7">
        <v>4.5829585E7</v>
      </c>
      <c r="B25" t="s" s="8">
        <v>51</v>
      </c>
      <c r="C25" t="n" s="8">
        <f>IF(false,"120921370", "120921370")</f>
      </c>
      <c r="D25" t="s" s="8">
        <v>92</v>
      </c>
      <c r="E25" t="n" s="8">
        <v>1.0</v>
      </c>
      <c r="F25" t="n" s="8">
        <v>1673.0</v>
      </c>
      <c r="G25" t="s" s="8">
        <v>53</v>
      </c>
      <c r="H25" t="s" s="8">
        <v>54</v>
      </c>
      <c r="I25" t="s" s="8">
        <v>93</v>
      </c>
    </row>
    <row r="26" ht="16.0" customHeight="true">
      <c r="A26" t="n" s="7">
        <v>4.583439E7</v>
      </c>
      <c r="B26" t="s" s="8">
        <v>51</v>
      </c>
      <c r="C26" t="n" s="8">
        <f>IF(false,"120921947", "120921947")</f>
      </c>
      <c r="D26" t="s" s="8">
        <v>56</v>
      </c>
      <c r="E26" t="n" s="8">
        <v>1.0</v>
      </c>
      <c r="F26" t="n" s="8">
        <v>449.0</v>
      </c>
      <c r="G26" t="s" s="8">
        <v>53</v>
      </c>
      <c r="H26" t="s" s="8">
        <v>54</v>
      </c>
      <c r="I26" t="s" s="8">
        <v>94</v>
      </c>
    </row>
    <row r="27" ht="16.0" customHeight="true">
      <c r="A27" t="n" s="7">
        <v>4.5837037E7</v>
      </c>
      <c r="B27" t="s" s="8">
        <v>51</v>
      </c>
      <c r="C27" t="n" s="8">
        <f>IF(false,"120921902", "120921902")</f>
      </c>
      <c r="D27" t="s" s="8">
        <v>95</v>
      </c>
      <c r="E27" t="n" s="8">
        <v>1.0</v>
      </c>
      <c r="F27" t="n" s="8">
        <v>200.0</v>
      </c>
      <c r="G27" t="s" s="8">
        <v>53</v>
      </c>
      <c r="H27" t="s" s="8">
        <v>54</v>
      </c>
      <c r="I27" t="s" s="8">
        <v>96</v>
      </c>
    </row>
    <row r="28" ht="16.0" customHeight="true">
      <c r="A28" t="n" s="7">
        <v>4.5499037E7</v>
      </c>
      <c r="B28" t="s" s="8">
        <v>72</v>
      </c>
      <c r="C28" t="n" s="8">
        <f>IF(false,"005-1250", "005-1250")</f>
      </c>
      <c r="D28" t="s" s="8">
        <v>97</v>
      </c>
      <c r="E28" t="n" s="8">
        <v>1.0</v>
      </c>
      <c r="F28" t="n" s="8">
        <v>1589.0</v>
      </c>
      <c r="G28" t="s" s="8">
        <v>53</v>
      </c>
      <c r="H28" t="s" s="8">
        <v>54</v>
      </c>
      <c r="I28" t="s" s="8">
        <v>98</v>
      </c>
    </row>
    <row r="29" spans="1:9" s="1" customFormat="1" x14ac:dyDescent="0.2" ht="16.0" customHeight="true">
      <c r="A29" t="n" s="7">
        <v>4.5644177E7</v>
      </c>
      <c r="B29" t="s" s="8">
        <v>58</v>
      </c>
      <c r="C29" t="n" s="8">
        <f>IF(false,"120921488", "120921488")</f>
      </c>
      <c r="D29" t="s" s="8">
        <v>99</v>
      </c>
      <c r="E29" t="n" s="8">
        <v>1.0</v>
      </c>
      <c r="F29" t="n" s="8">
        <v>299.0</v>
      </c>
      <c r="G29" s="8" t="s">
        <v>53</v>
      </c>
      <c r="H29" t="s" s="8">
        <v>54</v>
      </c>
      <c r="I29" s="8" t="s">
        <v>100</v>
      </c>
    </row>
    <row r="30" ht="16.0" customHeight="true">
      <c r="A30" t="n" s="7">
        <v>4.5491069E7</v>
      </c>
      <c r="B30" t="s" s="8">
        <v>72</v>
      </c>
      <c r="C30" t="n" s="8">
        <f>IF(false,"005-1104", "005-1104")</f>
      </c>
      <c r="D30" t="s" s="8">
        <v>101</v>
      </c>
      <c r="E30" t="n" s="8">
        <v>1.0</v>
      </c>
      <c r="F30" t="n" s="8">
        <v>539.0</v>
      </c>
      <c r="G30" t="s" s="8">
        <v>53</v>
      </c>
      <c r="H30" t="s" s="8">
        <v>54</v>
      </c>
      <c r="I30" t="s" s="8">
        <v>102</v>
      </c>
    </row>
    <row r="31" ht="16.0" customHeight="true">
      <c r="A31" t="n" s="7">
        <v>4.5808965E7</v>
      </c>
      <c r="B31" t="s" s="8">
        <v>67</v>
      </c>
      <c r="C31" t="n" s="8">
        <f>IF(false,"120906023", "120906023")</f>
      </c>
      <c r="D31" t="s" s="8">
        <v>103</v>
      </c>
      <c r="E31" t="n" s="8">
        <v>1.0</v>
      </c>
      <c r="F31" t="n" s="8">
        <v>774.0</v>
      </c>
      <c r="G31" t="s" s="8">
        <v>53</v>
      </c>
      <c r="H31" t="s" s="8">
        <v>54</v>
      </c>
      <c r="I31" t="s" s="8">
        <v>104</v>
      </c>
    </row>
    <row r="32" ht="16.0" customHeight="true">
      <c r="A32" t="n" s="7">
        <v>4.5747641E7</v>
      </c>
      <c r="B32" t="s" s="8">
        <v>67</v>
      </c>
      <c r="C32" t="n" s="8">
        <f>IF(false,"120921947", "120921947")</f>
      </c>
      <c r="D32" t="s" s="8">
        <v>56</v>
      </c>
      <c r="E32" t="n" s="8">
        <v>1.0</v>
      </c>
      <c r="F32" t="n" s="8">
        <v>599.0</v>
      </c>
      <c r="G32" t="s" s="8">
        <v>53</v>
      </c>
      <c r="H32" t="s" s="8">
        <v>54</v>
      </c>
      <c r="I32" t="s" s="8">
        <v>105</v>
      </c>
    </row>
    <row r="33" ht="16.0" customHeight="true">
      <c r="A33" t="n" s="7">
        <v>4.5412359E7</v>
      </c>
      <c r="B33" t="s" s="8">
        <v>106</v>
      </c>
      <c r="C33" t="n" s="8">
        <f>IF(false,"003-315", "003-315")</f>
      </c>
      <c r="D33" t="s" s="8">
        <v>107</v>
      </c>
      <c r="E33" t="n" s="8">
        <v>1.0</v>
      </c>
      <c r="F33" t="n" s="8">
        <v>1370.0</v>
      </c>
      <c r="G33" t="s" s="8">
        <v>53</v>
      </c>
      <c r="H33" t="s" s="8">
        <v>54</v>
      </c>
      <c r="I33" t="s" s="8">
        <v>108</v>
      </c>
    </row>
    <row r="34" ht="16.0" customHeight="true">
      <c r="A34" t="n" s="7">
        <v>4.5456917E7</v>
      </c>
      <c r="B34" t="s" s="8">
        <v>106</v>
      </c>
      <c r="C34" t="n" s="8">
        <f>IF(false,"003-319", "003-319")</f>
      </c>
      <c r="D34" t="s" s="8">
        <v>62</v>
      </c>
      <c r="E34" t="n" s="8">
        <v>4.0</v>
      </c>
      <c r="F34" t="n" s="8">
        <v>5196.0</v>
      </c>
      <c r="G34" t="s" s="8">
        <v>53</v>
      </c>
      <c r="H34" t="s" s="8">
        <v>54</v>
      </c>
      <c r="I34" t="s" s="8">
        <v>109</v>
      </c>
    </row>
    <row r="35" ht="16.0" customHeight="true">
      <c r="A35" t="n" s="7">
        <v>4.5109147E7</v>
      </c>
      <c r="B35" t="s" s="8">
        <v>110</v>
      </c>
      <c r="C35" t="n" s="8">
        <f>IF(false,"120921439", "120921439")</f>
      </c>
      <c r="D35" t="s" s="8">
        <v>65</v>
      </c>
      <c r="E35" t="n" s="8">
        <v>1.0</v>
      </c>
      <c r="F35" t="n" s="8">
        <v>599.0</v>
      </c>
      <c r="G35" t="s" s="8">
        <v>53</v>
      </c>
      <c r="H35" t="s" s="8">
        <v>54</v>
      </c>
      <c r="I35" t="s" s="8">
        <v>111</v>
      </c>
    </row>
    <row r="36" ht="16.0" customHeight="true">
      <c r="A36" t="n" s="7">
        <v>4.588842E7</v>
      </c>
      <c r="B36" t="s" s="8">
        <v>51</v>
      </c>
      <c r="C36" t="n" s="8">
        <f>IF(false,"005-1560", "005-1560")</f>
      </c>
      <c r="D36" t="s" s="8">
        <v>112</v>
      </c>
      <c r="E36" t="n" s="8">
        <v>1.0</v>
      </c>
      <c r="F36" t="n" s="8">
        <v>373.0</v>
      </c>
      <c r="G36" t="s" s="8">
        <v>53</v>
      </c>
      <c r="H36" t="s" s="8">
        <v>54</v>
      </c>
      <c r="I36" t="s" s="8">
        <v>113</v>
      </c>
    </row>
    <row r="37" ht="16.0" customHeight="true">
      <c r="A37" t="n" s="7">
        <v>4.5833354E7</v>
      </c>
      <c r="B37" t="s" s="8">
        <v>51</v>
      </c>
      <c r="C37" t="n" s="8">
        <f>IF(false,"005-1250", "005-1250")</f>
      </c>
      <c r="D37" t="s" s="8">
        <v>97</v>
      </c>
      <c r="E37" t="n" s="8">
        <v>2.0</v>
      </c>
      <c r="F37" t="n" s="8">
        <v>3178.0</v>
      </c>
      <c r="G37" t="s" s="8">
        <v>53</v>
      </c>
      <c r="H37" t="s" s="8">
        <v>54</v>
      </c>
      <c r="I37" t="s" s="8">
        <v>114</v>
      </c>
    </row>
    <row r="38" ht="16.0" customHeight="true">
      <c r="A38" t="n" s="7">
        <v>4.5806422E7</v>
      </c>
      <c r="B38" t="s" s="8">
        <v>67</v>
      </c>
      <c r="C38" t="n" s="8">
        <f>IF(false,"120922393", "120922393")</f>
      </c>
      <c r="D38" t="s" s="8">
        <v>115</v>
      </c>
      <c r="E38" t="n" s="8">
        <v>1.0</v>
      </c>
      <c r="F38" t="n" s="8">
        <v>1.0</v>
      </c>
      <c r="G38" t="s" s="8">
        <v>53</v>
      </c>
      <c r="H38" t="s" s="8">
        <v>54</v>
      </c>
      <c r="I38" t="s" s="8">
        <v>116</v>
      </c>
    </row>
    <row r="39" ht="16.0" customHeight="true">
      <c r="A39" t="n" s="7">
        <v>4.541319E7</v>
      </c>
      <c r="B39" t="s" s="8">
        <v>106</v>
      </c>
      <c r="C39" t="n" s="8">
        <f>IF(false,"1003319", "1003319")</f>
      </c>
      <c r="D39" t="s" s="8">
        <v>117</v>
      </c>
      <c r="E39" t="n" s="8">
        <v>1.0</v>
      </c>
      <c r="F39" t="n" s="8">
        <v>1497.0</v>
      </c>
      <c r="G39" t="s" s="8">
        <v>53</v>
      </c>
      <c r="H39" t="s" s="8">
        <v>54</v>
      </c>
      <c r="I39" t="s" s="8">
        <v>118</v>
      </c>
    </row>
    <row r="40" ht="16.0" customHeight="true">
      <c r="A40" t="n" s="7">
        <v>4.5382685E7</v>
      </c>
      <c r="B40" t="s" s="8">
        <v>106</v>
      </c>
      <c r="C40" t="n" s="8">
        <f>IF(false,"01-004211", "01-004211")</f>
      </c>
      <c r="D40" t="s" s="8">
        <v>83</v>
      </c>
      <c r="E40" t="n" s="8">
        <v>1.0</v>
      </c>
      <c r="F40" t="n" s="8">
        <v>1191.0</v>
      </c>
      <c r="G40" t="s" s="8">
        <v>53</v>
      </c>
      <c r="H40" t="s" s="8">
        <v>54</v>
      </c>
      <c r="I40" t="s" s="8">
        <v>119</v>
      </c>
    </row>
    <row r="41" ht="16.0" customHeight="true">
      <c r="A41" t="n" s="7">
        <v>4.5923467E7</v>
      </c>
      <c r="B41" t="s" s="8">
        <v>51</v>
      </c>
      <c r="C41" t="n" s="8">
        <f>IF(false,"120921957", "120921957")</f>
      </c>
      <c r="D41" t="s" s="8">
        <v>120</v>
      </c>
      <c r="E41" t="n" s="8">
        <v>2.0</v>
      </c>
      <c r="F41" t="n" s="8">
        <v>1134.0</v>
      </c>
      <c r="G41" t="s" s="8">
        <v>53</v>
      </c>
      <c r="H41" t="s" s="8">
        <v>54</v>
      </c>
      <c r="I41" t="s" s="8">
        <v>121</v>
      </c>
    </row>
    <row r="42" ht="16.0" customHeight="true">
      <c r="A42" t="n" s="7">
        <v>4.5503841E7</v>
      </c>
      <c r="B42" t="s" s="8">
        <v>72</v>
      </c>
      <c r="C42" t="n" s="8">
        <f>IF(false,"005-1516", "005-1516")</f>
      </c>
      <c r="D42" t="s" s="8">
        <v>122</v>
      </c>
      <c r="E42" t="n" s="8">
        <v>3.0</v>
      </c>
      <c r="F42" t="n" s="8">
        <v>2334.0</v>
      </c>
      <c r="G42" t="s" s="8">
        <v>53</v>
      </c>
      <c r="H42" t="s" s="8">
        <v>54</v>
      </c>
      <c r="I42" t="s" s="8">
        <v>123</v>
      </c>
    </row>
    <row r="43" ht="16.0" customHeight="true">
      <c r="A43" t="n" s="7">
        <v>4.5624075E7</v>
      </c>
      <c r="B43" t="s" s="8">
        <v>58</v>
      </c>
      <c r="C43" t="n" s="8">
        <f>IF(false,"120921370", "120921370")</f>
      </c>
      <c r="D43" t="s" s="8">
        <v>92</v>
      </c>
      <c r="E43" t="n" s="8">
        <v>2.0</v>
      </c>
      <c r="F43" t="n" s="8">
        <v>3346.0</v>
      </c>
      <c r="G43" t="s" s="8">
        <v>53</v>
      </c>
      <c r="H43" t="s" s="8">
        <v>54</v>
      </c>
      <c r="I43" t="s" s="8">
        <v>124</v>
      </c>
    </row>
    <row r="44" ht="16.0" customHeight="true">
      <c r="A44" t="n" s="7">
        <v>4.5607138E7</v>
      </c>
      <c r="B44" t="s" s="8">
        <v>58</v>
      </c>
      <c r="C44" t="n" s="8">
        <f>IF(false,"120921947", "120921947")</f>
      </c>
      <c r="D44" t="s" s="8">
        <v>56</v>
      </c>
      <c r="E44" t="n" s="8">
        <v>1.0</v>
      </c>
      <c r="F44" t="n" s="8">
        <v>599.0</v>
      </c>
      <c r="G44" t="s" s="8">
        <v>53</v>
      </c>
      <c r="H44" t="s" s="8">
        <v>54</v>
      </c>
      <c r="I44" t="s" s="8">
        <v>125</v>
      </c>
    </row>
    <row r="45" ht="16.0" customHeight="true">
      <c r="A45" t="n" s="7">
        <v>4.5504714E7</v>
      </c>
      <c r="B45" t="s" s="8">
        <v>72</v>
      </c>
      <c r="C45" t="n" s="8">
        <f>IF(false,"000-631", "000-631")</f>
      </c>
      <c r="D45" t="s" s="8">
        <v>126</v>
      </c>
      <c r="E45" t="n" s="8">
        <v>1.0</v>
      </c>
      <c r="F45" t="n" s="8">
        <v>429.0</v>
      </c>
      <c r="G45" t="s" s="8">
        <v>53</v>
      </c>
      <c r="H45" t="s" s="8">
        <v>54</v>
      </c>
      <c r="I45" t="s" s="8">
        <v>127</v>
      </c>
    </row>
    <row r="46" ht="16.0" customHeight="true">
      <c r="A46" t="n" s="7">
        <v>4.5912498E7</v>
      </c>
      <c r="B46" t="s" s="8">
        <v>51</v>
      </c>
      <c r="C46" t="n" s="8">
        <f>IF(false,"120921900", "120921900")</f>
      </c>
      <c r="D46" t="s" s="8">
        <v>128</v>
      </c>
      <c r="E46" t="n" s="8">
        <v>2.0</v>
      </c>
      <c r="F46" t="n" s="8">
        <v>476.0</v>
      </c>
      <c r="G46" t="s" s="8">
        <v>53</v>
      </c>
      <c r="H46" t="s" s="8">
        <v>54</v>
      </c>
      <c r="I46" t="s" s="8">
        <v>129</v>
      </c>
    </row>
    <row r="47" ht="16.0" customHeight="true">
      <c r="A47" t="n" s="7">
        <v>4.5511543E7</v>
      </c>
      <c r="B47" t="s" s="8">
        <v>72</v>
      </c>
      <c r="C47" t="n" s="8">
        <f>IF(false,"120922786", "120922786")</f>
      </c>
      <c r="D47" t="s" s="8">
        <v>130</v>
      </c>
      <c r="E47" t="n" s="8">
        <v>1.0</v>
      </c>
      <c r="F47" t="n" s="8">
        <v>349.0</v>
      </c>
      <c r="G47" t="s" s="8">
        <v>53</v>
      </c>
      <c r="H47" t="s" s="8">
        <v>54</v>
      </c>
      <c r="I47" t="s" s="8">
        <v>131</v>
      </c>
    </row>
    <row r="48" ht="16.0" customHeight="true">
      <c r="A48" t="n" s="7">
        <v>4.5793887E7</v>
      </c>
      <c r="B48" t="s" s="8">
        <v>67</v>
      </c>
      <c r="C48" t="n" s="8">
        <f>IF(false,"003-318", "003-318")</f>
      </c>
      <c r="D48" t="s" s="8">
        <v>132</v>
      </c>
      <c r="E48" t="n" s="8">
        <v>2.0</v>
      </c>
      <c r="F48" t="n" s="8">
        <v>1492.0</v>
      </c>
      <c r="G48" t="s" s="8">
        <v>53</v>
      </c>
      <c r="H48" t="s" s="8">
        <v>54</v>
      </c>
      <c r="I48" t="s" s="8">
        <v>133</v>
      </c>
    </row>
    <row r="49" ht="16.0" customHeight="true">
      <c r="A49" t="n" s="7">
        <v>4.5793887E7</v>
      </c>
      <c r="B49" t="s" s="8">
        <v>67</v>
      </c>
      <c r="C49" t="n" s="8">
        <f>IF(false,"003-315", "003-315")</f>
      </c>
      <c r="D49" t="s" s="8">
        <v>107</v>
      </c>
      <c r="E49" t="n" s="8">
        <v>1.0</v>
      </c>
      <c r="F49" t="n" s="8">
        <v>686.0</v>
      </c>
      <c r="G49" t="s" s="8">
        <v>53</v>
      </c>
      <c r="H49" t="s" s="8">
        <v>54</v>
      </c>
      <c r="I49" t="s" s="8">
        <v>133</v>
      </c>
    </row>
    <row r="50" ht="16.0" customHeight="true">
      <c r="A50" t="n" s="7">
        <v>4.5742116E7</v>
      </c>
      <c r="B50" t="s" s="8">
        <v>67</v>
      </c>
      <c r="C50" t="n" s="8">
        <f>IF(false,"003-319", "003-319")</f>
      </c>
      <c r="D50" t="s" s="8">
        <v>62</v>
      </c>
      <c r="E50" t="n" s="8">
        <v>1.0</v>
      </c>
      <c r="F50" t="n" s="8">
        <v>1299.0</v>
      </c>
      <c r="G50" t="s" s="8">
        <v>53</v>
      </c>
      <c r="H50" t="s" s="8">
        <v>54</v>
      </c>
      <c r="I50" t="s" s="8">
        <v>134</v>
      </c>
    </row>
    <row r="51" ht="16.0" customHeight="true">
      <c r="A51" t="n" s="7">
        <v>4.5708045E7</v>
      </c>
      <c r="B51" t="s" s="8">
        <v>67</v>
      </c>
      <c r="C51" t="n" s="8">
        <f>IF(false,"120921995", "120921995")</f>
      </c>
      <c r="D51" t="s" s="8">
        <v>135</v>
      </c>
      <c r="E51" t="n" s="8">
        <v>2.0</v>
      </c>
      <c r="F51" t="n" s="8">
        <v>1980.0</v>
      </c>
      <c r="G51" t="s" s="8">
        <v>53</v>
      </c>
      <c r="H51" t="s" s="8">
        <v>54</v>
      </c>
      <c r="I51" t="s" s="8">
        <v>136</v>
      </c>
    </row>
    <row r="52" ht="16.0" customHeight="true">
      <c r="A52" t="n" s="7">
        <v>4.5512454E7</v>
      </c>
      <c r="B52" t="s" s="8">
        <v>72</v>
      </c>
      <c r="C52" t="n" s="8">
        <f>IF(false,"01-003924", "01-003924")</f>
      </c>
      <c r="D52" t="s" s="8">
        <v>137</v>
      </c>
      <c r="E52" t="n" s="8">
        <v>1.0</v>
      </c>
      <c r="F52" t="n" s="8">
        <v>1.0</v>
      </c>
      <c r="G52" t="s" s="8">
        <v>53</v>
      </c>
      <c r="H52" t="s" s="8">
        <v>54</v>
      </c>
      <c r="I52" t="s" s="8">
        <v>138</v>
      </c>
    </row>
    <row r="53" ht="16.0" customHeight="true">
      <c r="A53" t="n" s="7">
        <v>4.49664E7</v>
      </c>
      <c r="B53" t="s" s="8">
        <v>139</v>
      </c>
      <c r="C53" t="n" s="8">
        <f>IF(false,"120921853", "120921853")</f>
      </c>
      <c r="D53" t="s" s="8">
        <v>68</v>
      </c>
      <c r="E53" t="n" s="8">
        <v>3.0</v>
      </c>
      <c r="F53" t="n" s="8">
        <v>2355.0</v>
      </c>
      <c r="G53" t="s" s="8">
        <v>53</v>
      </c>
      <c r="H53" t="s" s="8">
        <v>54</v>
      </c>
      <c r="I53" t="s" s="8">
        <v>140</v>
      </c>
    </row>
    <row r="54" ht="16.0" customHeight="true">
      <c r="A54" t="n" s="7">
        <v>4.5838705E7</v>
      </c>
      <c r="B54" t="s" s="8">
        <v>51</v>
      </c>
      <c r="C54" t="n" s="8">
        <f>IF(false,"005-1357", "005-1357")</f>
      </c>
      <c r="D54" t="s" s="8">
        <v>141</v>
      </c>
      <c r="E54" t="n" s="8">
        <v>2.0</v>
      </c>
      <c r="F54" t="n" s="8">
        <v>1602.0</v>
      </c>
      <c r="G54" t="s" s="8">
        <v>53</v>
      </c>
      <c r="H54" t="s" s="8">
        <v>54</v>
      </c>
      <c r="I54" t="s" s="8">
        <v>142</v>
      </c>
    </row>
    <row r="55" ht="16.0" customHeight="true">
      <c r="A55" t="n" s="7">
        <v>4.5501592E7</v>
      </c>
      <c r="B55" t="s" s="8">
        <v>72</v>
      </c>
      <c r="C55" t="n" s="8">
        <f>IF(false,"120921370", "120921370")</f>
      </c>
      <c r="D55" t="s" s="8">
        <v>92</v>
      </c>
      <c r="E55" t="n" s="8">
        <v>1.0</v>
      </c>
      <c r="F55" t="n" s="8">
        <v>1673.0</v>
      </c>
      <c r="G55" t="s" s="8">
        <v>53</v>
      </c>
      <c r="H55" t="s" s="8">
        <v>54</v>
      </c>
      <c r="I55" t="s" s="8">
        <v>143</v>
      </c>
    </row>
    <row r="56" ht="16.0" customHeight="true">
      <c r="A56" t="n" s="7">
        <v>4.5888627E7</v>
      </c>
      <c r="B56" t="s" s="8">
        <v>51</v>
      </c>
      <c r="C56" t="n" s="8">
        <f>IF(false,"120921370", "120921370")</f>
      </c>
      <c r="D56" t="s" s="8">
        <v>92</v>
      </c>
      <c r="E56" t="n" s="8">
        <v>1.0</v>
      </c>
      <c r="F56" t="n" s="8">
        <v>1572.0</v>
      </c>
      <c r="G56" t="s" s="8">
        <v>53</v>
      </c>
      <c r="H56" t="s" s="8">
        <v>54</v>
      </c>
      <c r="I56" t="s" s="8">
        <v>144</v>
      </c>
    </row>
    <row r="57" ht="16.0" customHeight="true">
      <c r="A57" t="n" s="7">
        <v>4.5353909E7</v>
      </c>
      <c r="B57" t="s" s="8">
        <v>61</v>
      </c>
      <c r="C57" t="n" s="8">
        <f>IF(false,"120922786", "120922786")</f>
      </c>
      <c r="D57" t="s" s="8">
        <v>130</v>
      </c>
      <c r="E57" t="n" s="8">
        <v>1.0</v>
      </c>
      <c r="F57" t="n" s="8">
        <v>286.0</v>
      </c>
      <c r="G57" t="s" s="8">
        <v>53</v>
      </c>
      <c r="H57" t="s" s="8">
        <v>54</v>
      </c>
      <c r="I57" t="s" s="8">
        <v>145</v>
      </c>
    </row>
    <row r="58" ht="16.0" customHeight="true">
      <c r="A58" t="n" s="7">
        <v>4.5518459E7</v>
      </c>
      <c r="B58" t="s" s="8">
        <v>72</v>
      </c>
      <c r="C58" t="n" s="8">
        <f>IF(false,"120906022", "120906022")</f>
      </c>
      <c r="D58" t="s" s="8">
        <v>146</v>
      </c>
      <c r="E58" t="n" s="8">
        <v>1.0</v>
      </c>
      <c r="F58" t="n" s="8">
        <v>989.0</v>
      </c>
      <c r="G58" t="s" s="8">
        <v>53</v>
      </c>
      <c r="H58" t="s" s="8">
        <v>54</v>
      </c>
      <c r="I58" t="s" s="8">
        <v>147</v>
      </c>
    </row>
    <row r="59" ht="16.0" customHeight="true">
      <c r="A59" t="n" s="7">
        <v>4.5734814E7</v>
      </c>
      <c r="B59" t="s" s="8">
        <v>67</v>
      </c>
      <c r="C59" t="n" s="8">
        <f>IF(false,"005-1359", "005-1359")</f>
      </c>
      <c r="D59" t="s" s="8">
        <v>148</v>
      </c>
      <c r="E59" t="n" s="8">
        <v>3.0</v>
      </c>
      <c r="F59" t="n" s="8">
        <v>2373.0</v>
      </c>
      <c r="G59" t="s" s="8">
        <v>53</v>
      </c>
      <c r="H59" t="s" s="8">
        <v>54</v>
      </c>
      <c r="I59" t="s" s="8">
        <v>149</v>
      </c>
    </row>
    <row r="60" ht="16.0" customHeight="true">
      <c r="A60" t="n" s="7">
        <v>4.5780181E7</v>
      </c>
      <c r="B60" t="s" s="8">
        <v>67</v>
      </c>
      <c r="C60" t="n" s="8">
        <f>IF(false,"005-1557", "005-1557")</f>
      </c>
      <c r="D60" t="s" s="8">
        <v>150</v>
      </c>
      <c r="E60" t="n" s="8">
        <v>1.0</v>
      </c>
      <c r="F60" t="n" s="8">
        <v>1.0</v>
      </c>
      <c r="G60" t="s" s="8">
        <v>53</v>
      </c>
      <c r="H60" t="s" s="8">
        <v>54</v>
      </c>
      <c r="I60" t="s" s="8">
        <v>151</v>
      </c>
    </row>
    <row r="61" ht="16.0" customHeight="true">
      <c r="A61" t="n" s="7">
        <v>4.5679494E7</v>
      </c>
      <c r="B61" t="s" s="8">
        <v>58</v>
      </c>
      <c r="C61" t="n" s="8">
        <f>IF(false,"005-1250", "005-1250")</f>
      </c>
      <c r="D61" t="s" s="8">
        <v>97</v>
      </c>
      <c r="E61" t="n" s="8">
        <v>3.0</v>
      </c>
      <c r="F61" t="n" s="8">
        <v>3270.0</v>
      </c>
      <c r="G61" t="s" s="8">
        <v>53</v>
      </c>
      <c r="H61" t="s" s="8">
        <v>54</v>
      </c>
      <c r="I61" t="s" s="8">
        <v>152</v>
      </c>
    </row>
    <row r="62" ht="16.0" customHeight="true">
      <c r="A62" t="n" s="7">
        <v>4.5705501E7</v>
      </c>
      <c r="B62" t="s" s="8">
        <v>67</v>
      </c>
      <c r="C62" t="n" s="8">
        <f>IF(false,"008-576", "008-576")</f>
      </c>
      <c r="D62" t="s" s="8">
        <v>81</v>
      </c>
      <c r="E62" t="n" s="8">
        <v>2.0</v>
      </c>
      <c r="F62" t="n" s="8">
        <v>1624.0</v>
      </c>
      <c r="G62" t="s" s="8">
        <v>53</v>
      </c>
      <c r="H62" t="s" s="8">
        <v>54</v>
      </c>
      <c r="I62" t="s" s="8">
        <v>153</v>
      </c>
    </row>
    <row r="63" ht="16.0" customHeight="true">
      <c r="A63" t="n" s="7">
        <v>4.4944757E7</v>
      </c>
      <c r="B63" t="s" s="8">
        <v>139</v>
      </c>
      <c r="C63" t="n" s="8">
        <f>IF(false,"120921743", "120921743")</f>
      </c>
      <c r="D63" t="s" s="8">
        <v>154</v>
      </c>
      <c r="E63" t="n" s="8">
        <v>1.0</v>
      </c>
      <c r="F63" t="n" s="8">
        <v>749.0</v>
      </c>
      <c r="G63" t="s" s="8">
        <v>53</v>
      </c>
      <c r="H63" t="s" s="8">
        <v>54</v>
      </c>
      <c r="I63" t="s" s="8">
        <v>155</v>
      </c>
    </row>
    <row r="64" ht="16.0" customHeight="true">
      <c r="A64" t="n" s="7">
        <v>4.5937146E7</v>
      </c>
      <c r="B64" t="s" s="8">
        <v>54</v>
      </c>
      <c r="C64" t="n" s="8">
        <f>IF(false,"120922782", "120922782")</f>
      </c>
      <c r="D64" t="s" s="8">
        <v>156</v>
      </c>
      <c r="E64" t="n" s="8">
        <v>1.0</v>
      </c>
      <c r="F64" t="n" s="8">
        <v>223.0</v>
      </c>
      <c r="G64" t="s" s="8">
        <v>53</v>
      </c>
      <c r="H64" t="s" s="8">
        <v>54</v>
      </c>
      <c r="I64" t="s" s="8">
        <v>157</v>
      </c>
    </row>
    <row r="65" ht="16.0" customHeight="true">
      <c r="A65" t="n" s="7">
        <v>4.5510756E7</v>
      </c>
      <c r="B65" t="s" s="8">
        <v>72</v>
      </c>
      <c r="C65" t="n" s="8">
        <f>IF(false,"005-1110", "005-1110")</f>
      </c>
      <c r="D65" t="s" s="8">
        <v>158</v>
      </c>
      <c r="E65" t="n" s="8">
        <v>1.0</v>
      </c>
      <c r="F65" t="n" s="8">
        <v>1499.0</v>
      </c>
      <c r="G65" t="s" s="8">
        <v>53</v>
      </c>
      <c r="H65" t="s" s="8">
        <v>54</v>
      </c>
      <c r="I65" t="s" s="8">
        <v>159</v>
      </c>
    </row>
    <row r="66" ht="16.0" customHeight="true">
      <c r="A66" t="n" s="7">
        <v>4.581484E7</v>
      </c>
      <c r="B66" t="s" s="8">
        <v>67</v>
      </c>
      <c r="C66" t="n" s="8">
        <f>IF(false,"005-1515", "005-1515")</f>
      </c>
      <c r="D66" t="s" s="8">
        <v>70</v>
      </c>
      <c r="E66" t="n" s="8">
        <v>1.0</v>
      </c>
      <c r="F66" t="n" s="8">
        <v>734.0</v>
      </c>
      <c r="G66" t="s" s="8">
        <v>53</v>
      </c>
      <c r="H66" t="s" s="8">
        <v>54</v>
      </c>
      <c r="I66" t="s" s="8">
        <v>160</v>
      </c>
    </row>
    <row r="67" ht="16.0" customHeight="true">
      <c r="A67" t="n" s="7">
        <v>4.5821388E7</v>
      </c>
      <c r="B67" t="s" s="8">
        <v>51</v>
      </c>
      <c r="C67" t="n" s="8">
        <f>IF(false,"005-1250", "005-1250")</f>
      </c>
      <c r="D67" t="s" s="8">
        <v>97</v>
      </c>
      <c r="E67" t="n" s="8">
        <v>2.0</v>
      </c>
      <c r="F67" t="n" s="8">
        <v>3178.0</v>
      </c>
      <c r="G67" t="s" s="8">
        <v>53</v>
      </c>
      <c r="H67" t="s" s="8">
        <v>54</v>
      </c>
      <c r="I67" t="s" s="8">
        <v>161</v>
      </c>
    </row>
    <row r="68" ht="16.0" customHeight="true">
      <c r="A68" t="n" s="7">
        <v>4.4771797E7</v>
      </c>
      <c r="B68" t="s" s="8">
        <v>162</v>
      </c>
      <c r="C68" t="n" s="8">
        <f>IF(false,"003-319", "003-319")</f>
      </c>
      <c r="D68" t="s" s="8">
        <v>62</v>
      </c>
      <c r="E68" t="n" s="8">
        <v>1.0</v>
      </c>
      <c r="F68" t="n" s="8">
        <v>1078.0</v>
      </c>
      <c r="G68" t="s" s="8">
        <v>53</v>
      </c>
      <c r="H68" t="s" s="8">
        <v>54</v>
      </c>
      <c r="I68" t="s" s="8">
        <v>163</v>
      </c>
    </row>
    <row r="69" ht="16.0" customHeight="true">
      <c r="A69" t="n" s="7">
        <v>4.5693187E7</v>
      </c>
      <c r="B69" t="s" s="8">
        <v>58</v>
      </c>
      <c r="C69" t="n" s="8">
        <f>IF(false,"005-1515", "005-1515")</f>
      </c>
      <c r="D69" t="s" s="8">
        <v>70</v>
      </c>
      <c r="E69" t="n" s="8">
        <v>1.0</v>
      </c>
      <c r="F69" t="n" s="8">
        <v>966.0</v>
      </c>
      <c r="G69" t="s" s="8">
        <v>53</v>
      </c>
      <c r="H69" t="s" s="8">
        <v>54</v>
      </c>
      <c r="I69" t="s" s="8">
        <v>164</v>
      </c>
    </row>
    <row r="70" ht="16.0" customHeight="true">
      <c r="A70" t="n" s="7">
        <v>4.5693187E7</v>
      </c>
      <c r="B70" t="s" s="8">
        <v>58</v>
      </c>
      <c r="C70" t="n" s="8">
        <f>IF(false,"005-1516", "005-1516")</f>
      </c>
      <c r="D70" t="s" s="8">
        <v>122</v>
      </c>
      <c r="E70" t="n" s="8">
        <v>1.0</v>
      </c>
      <c r="F70" t="n" s="8">
        <v>966.0</v>
      </c>
      <c r="G70" t="s" s="8">
        <v>53</v>
      </c>
      <c r="H70" t="s" s="8">
        <v>54</v>
      </c>
      <c r="I70" t="s" s="8">
        <v>164</v>
      </c>
    </row>
    <row r="71" ht="16.0" customHeight="true">
      <c r="A71" t="n" s="7">
        <v>4.5797037E7</v>
      </c>
      <c r="B71" t="s" s="8">
        <v>67</v>
      </c>
      <c r="C71" t="n" s="8">
        <f>IF(false,"120922407", "120922407")</f>
      </c>
      <c r="D71" t="s" s="8">
        <v>165</v>
      </c>
      <c r="E71" t="n" s="8">
        <v>1.0</v>
      </c>
      <c r="F71" t="n" s="8">
        <v>2190.0</v>
      </c>
      <c r="G71" t="s" s="8">
        <v>53</v>
      </c>
      <c r="H71" t="s" s="8">
        <v>54</v>
      </c>
      <c r="I71" t="s" s="8">
        <v>166</v>
      </c>
    </row>
    <row r="72" ht="16.0" customHeight="true">
      <c r="A72" t="n" s="7">
        <v>4.5686245E7</v>
      </c>
      <c r="B72" t="s" s="8">
        <v>58</v>
      </c>
      <c r="C72" t="n" s="8">
        <f>IF(false,"005-1357", "005-1357")</f>
      </c>
      <c r="D72" t="s" s="8">
        <v>141</v>
      </c>
      <c r="E72" t="n" s="8">
        <v>1.0</v>
      </c>
      <c r="F72" t="n" s="8">
        <v>801.0</v>
      </c>
      <c r="G72" t="s" s="8">
        <v>53</v>
      </c>
      <c r="H72" t="s" s="8">
        <v>54</v>
      </c>
      <c r="I72" t="s" s="8">
        <v>167</v>
      </c>
    </row>
    <row r="73" ht="16.0" customHeight="true">
      <c r="A73" t="n" s="7">
        <v>4.5804831E7</v>
      </c>
      <c r="B73" t="s" s="8">
        <v>67</v>
      </c>
      <c r="C73" t="n" s="8">
        <f>IF(false,"120922035", "120922035")</f>
      </c>
      <c r="D73" t="s" s="8">
        <v>168</v>
      </c>
      <c r="E73" t="n" s="8">
        <v>1.0</v>
      </c>
      <c r="F73" t="n" s="8">
        <v>732.0</v>
      </c>
      <c r="G73" t="s" s="8">
        <v>53</v>
      </c>
      <c r="H73" t="s" s="8">
        <v>54</v>
      </c>
      <c r="I73" t="s" s="8">
        <v>169</v>
      </c>
    </row>
    <row r="74" ht="16.0" customHeight="true">
      <c r="A74" t="n" s="7">
        <v>4.5680341E7</v>
      </c>
      <c r="B74" t="s" s="8">
        <v>58</v>
      </c>
      <c r="C74" t="n" s="8">
        <f>IF(false,"005-1514", "005-1514")</f>
      </c>
      <c r="D74" t="s" s="8">
        <v>170</v>
      </c>
      <c r="E74" t="n" s="8">
        <v>1.0</v>
      </c>
      <c r="F74" t="n" s="8">
        <v>811.0</v>
      </c>
      <c r="G74" t="s" s="8">
        <v>53</v>
      </c>
      <c r="H74" t="s" s="8">
        <v>54</v>
      </c>
      <c r="I74" t="s" s="8">
        <v>171</v>
      </c>
    </row>
    <row r="75" ht="16.0" customHeight="true">
      <c r="A75" t="n" s="7">
        <v>4.5761226E7</v>
      </c>
      <c r="B75" t="s" s="8">
        <v>67</v>
      </c>
      <c r="C75" t="n" s="8">
        <f>IF(false,"120921370", "120921370")</f>
      </c>
      <c r="D75" t="s" s="8">
        <v>92</v>
      </c>
      <c r="E75" t="n" s="8">
        <v>1.0</v>
      </c>
      <c r="F75" t="n" s="8">
        <v>1439.0</v>
      </c>
      <c r="G75" t="s" s="8">
        <v>53</v>
      </c>
      <c r="H75" t="s" s="8">
        <v>54</v>
      </c>
      <c r="I75" t="s" s="8">
        <v>172</v>
      </c>
    </row>
    <row r="76" ht="16.0" customHeight="true">
      <c r="A76" t="n" s="7">
        <v>4.5236557E7</v>
      </c>
      <c r="B76" t="s" s="8">
        <v>64</v>
      </c>
      <c r="C76" t="n" s="8">
        <f>IF(false,"120921470", "120921470")</f>
      </c>
      <c r="D76" t="s" s="8">
        <v>173</v>
      </c>
      <c r="E76" t="n" s="8">
        <v>1.0</v>
      </c>
      <c r="F76" t="n" s="8">
        <v>286.0</v>
      </c>
      <c r="G76" t="s" s="8">
        <v>53</v>
      </c>
      <c r="H76" t="s" s="8">
        <v>54</v>
      </c>
      <c r="I76" t="s" s="8">
        <v>174</v>
      </c>
    </row>
    <row r="77" ht="16.0" customHeight="true">
      <c r="A77" t="n" s="7">
        <v>4.5806516E7</v>
      </c>
      <c r="B77" t="s" s="8">
        <v>67</v>
      </c>
      <c r="C77" t="n" s="8">
        <f>IF(false,"005-1515", "005-1515")</f>
      </c>
      <c r="D77" t="s" s="8">
        <v>70</v>
      </c>
      <c r="E77" t="n" s="8">
        <v>3.0</v>
      </c>
      <c r="F77" t="n" s="8">
        <v>2805.0</v>
      </c>
      <c r="G77" t="s" s="8">
        <v>53</v>
      </c>
      <c r="H77" t="s" s="8">
        <v>54</v>
      </c>
      <c r="I77" t="s" s="8">
        <v>175</v>
      </c>
    </row>
    <row r="78" ht="16.0" customHeight="true">
      <c r="A78" t="n" s="7">
        <v>4.5534162E7</v>
      </c>
      <c r="B78" t="s" s="8">
        <v>72</v>
      </c>
      <c r="C78" t="n" s="8">
        <f>IF(false,"120922982", "120922982")</f>
      </c>
      <c r="D78" t="s" s="8">
        <v>176</v>
      </c>
      <c r="E78" t="n" s="8">
        <v>1.0</v>
      </c>
      <c r="F78" t="n" s="8">
        <v>2289.0</v>
      </c>
      <c r="G78" t="s" s="8">
        <v>53</v>
      </c>
      <c r="H78" t="s" s="8">
        <v>54</v>
      </c>
      <c r="I78" t="s" s="8">
        <v>177</v>
      </c>
    </row>
    <row r="79" ht="16.0" customHeight="true">
      <c r="A79" t="n" s="7">
        <v>4.5804556E7</v>
      </c>
      <c r="B79" t="s" s="8">
        <v>67</v>
      </c>
      <c r="C79" t="n" s="8">
        <f>IF(false,"005-1138", "005-1138")</f>
      </c>
      <c r="D79" t="s" s="8">
        <v>178</v>
      </c>
      <c r="E79" t="n" s="8">
        <v>1.0</v>
      </c>
      <c r="F79" t="n" s="8">
        <v>579.0</v>
      </c>
      <c r="G79" t="s" s="8">
        <v>53</v>
      </c>
      <c r="H79" t="s" s="8">
        <v>54</v>
      </c>
      <c r="I79" t="s" s="8">
        <v>179</v>
      </c>
    </row>
    <row r="80" ht="16.0" customHeight="true">
      <c r="A80" t="n" s="7">
        <v>4.5677582E7</v>
      </c>
      <c r="B80" t="s" s="8">
        <v>58</v>
      </c>
      <c r="C80" t="n" s="8">
        <f>IF(false,"002-101", "002-101")</f>
      </c>
      <c r="D80" t="s" s="8">
        <v>180</v>
      </c>
      <c r="E80" t="n" s="8">
        <v>1.0</v>
      </c>
      <c r="F80" t="n" s="8">
        <v>1389.0</v>
      </c>
      <c r="G80" t="s" s="8">
        <v>53</v>
      </c>
      <c r="H80" t="s" s="8">
        <v>54</v>
      </c>
      <c r="I80" t="s" s="8">
        <v>181</v>
      </c>
    </row>
    <row r="81" ht="16.0" customHeight="true">
      <c r="A81" t="n" s="7">
        <v>4.5627981E7</v>
      </c>
      <c r="B81" t="s" s="8">
        <v>58</v>
      </c>
      <c r="C81" t="n" s="8">
        <f>IF(false,"120921942", "120921942")</f>
      </c>
      <c r="D81" t="s" s="8">
        <v>73</v>
      </c>
      <c r="E81" t="n" s="8">
        <v>1.0</v>
      </c>
      <c r="F81" t="n" s="8">
        <v>1686.0</v>
      </c>
      <c r="G81" t="s" s="8">
        <v>53</v>
      </c>
      <c r="H81" t="s" s="8">
        <v>54</v>
      </c>
      <c r="I81" t="s" s="8">
        <v>182</v>
      </c>
    </row>
    <row r="82" ht="16.0" customHeight="true">
      <c r="A82" t="n" s="7">
        <v>4.5764741E7</v>
      </c>
      <c r="B82" t="s" s="8">
        <v>67</v>
      </c>
      <c r="C82" t="n" s="8">
        <f>IF(false,"01-003884", "01-003884")</f>
      </c>
      <c r="D82" t="s" s="8">
        <v>183</v>
      </c>
      <c r="E82" t="n" s="8">
        <v>1.0</v>
      </c>
      <c r="F82" t="n" s="8">
        <v>828.0</v>
      </c>
      <c r="G82" t="s" s="8">
        <v>53</v>
      </c>
      <c r="H82" t="s" s="8">
        <v>54</v>
      </c>
      <c r="I82" t="s" s="8">
        <v>184</v>
      </c>
    </row>
    <row r="83" ht="16.0" customHeight="true">
      <c r="A83" t="n" s="7">
        <v>4.5587503E7</v>
      </c>
      <c r="B83" t="s" s="8">
        <v>58</v>
      </c>
      <c r="C83" t="n" s="8">
        <f>IF(false,"120922843", "120922843")</f>
      </c>
      <c r="D83" t="s" s="8">
        <v>185</v>
      </c>
      <c r="E83" t="n" s="8">
        <v>1.0</v>
      </c>
      <c r="F83" t="n" s="8">
        <v>425.0</v>
      </c>
      <c r="G83" t="s" s="8">
        <v>53</v>
      </c>
      <c r="H83" t="s" s="8">
        <v>54</v>
      </c>
      <c r="I83" t="s" s="8">
        <v>186</v>
      </c>
    </row>
    <row r="84" ht="16.0" customHeight="true">
      <c r="A84" t="n" s="7">
        <v>4.5734488E7</v>
      </c>
      <c r="B84" t="s" s="8">
        <v>67</v>
      </c>
      <c r="C84" t="n" s="8">
        <f>IF(false,"005-1250", "005-1250")</f>
      </c>
      <c r="D84" t="s" s="8">
        <v>97</v>
      </c>
      <c r="E84" t="n" s="8">
        <v>1.0</v>
      </c>
      <c r="F84" t="n" s="8">
        <v>1589.0</v>
      </c>
      <c r="G84" t="s" s="8">
        <v>53</v>
      </c>
      <c r="H84" t="s" s="8">
        <v>54</v>
      </c>
      <c r="I84" t="s" s="8">
        <v>187</v>
      </c>
    </row>
    <row r="85" ht="16.0" customHeight="true">
      <c r="A85" t="n" s="7">
        <v>4.5775793E7</v>
      </c>
      <c r="B85" t="s" s="8">
        <v>67</v>
      </c>
      <c r="C85" t="n" s="8">
        <f>IF(false,"005-1515", "005-1515")</f>
      </c>
      <c r="D85" t="s" s="8">
        <v>70</v>
      </c>
      <c r="E85" t="n" s="8">
        <v>1.0</v>
      </c>
      <c r="F85" t="n" s="8">
        <v>966.0</v>
      </c>
      <c r="G85" t="s" s="8">
        <v>53</v>
      </c>
      <c r="H85" t="s" s="8">
        <v>54</v>
      </c>
      <c r="I85" t="s" s="8">
        <v>188</v>
      </c>
    </row>
    <row r="86" ht="16.0" customHeight="true">
      <c r="A86" t="n" s="7">
        <v>4.600286E7</v>
      </c>
      <c r="B86" t="s" s="8">
        <v>54</v>
      </c>
      <c r="C86" t="n" s="8">
        <f>IF(false,"005-1511", "005-1511")</f>
      </c>
      <c r="D86" t="s" s="8">
        <v>189</v>
      </c>
      <c r="E86" t="n" s="8">
        <v>1.0</v>
      </c>
      <c r="F86" t="n" s="8">
        <v>784.0</v>
      </c>
      <c r="G86" t="s" s="8">
        <v>53</v>
      </c>
      <c r="H86" t="s" s="8">
        <v>54</v>
      </c>
      <c r="I86" t="s" s="8">
        <v>190</v>
      </c>
    </row>
    <row r="87" ht="16.0" customHeight="true">
      <c r="A87" t="n" s="7">
        <v>4.5708027E7</v>
      </c>
      <c r="B87" t="s" s="8">
        <v>67</v>
      </c>
      <c r="C87" t="n" s="8">
        <f>IF(false,"003-317", "003-317")</f>
      </c>
      <c r="D87" t="s" s="8">
        <v>191</v>
      </c>
      <c r="E87" t="n" s="8">
        <v>1.0</v>
      </c>
      <c r="F87" t="n" s="8">
        <v>1414.0</v>
      </c>
      <c r="G87" t="s" s="8">
        <v>53</v>
      </c>
      <c r="H87" t="s" s="8">
        <v>54</v>
      </c>
      <c r="I87" t="s" s="8">
        <v>192</v>
      </c>
    </row>
    <row r="88" ht="16.0" customHeight="true">
      <c r="A88" t="n" s="7">
        <v>4.5546169E7</v>
      </c>
      <c r="B88" t="s" s="8">
        <v>72</v>
      </c>
      <c r="C88" t="n" s="8">
        <f>IF(false,"01-003884", "01-003884")</f>
      </c>
      <c r="D88" t="s" s="8">
        <v>183</v>
      </c>
      <c r="E88" t="n" s="8">
        <v>2.0</v>
      </c>
      <c r="F88" t="n" s="8">
        <v>1938.0</v>
      </c>
      <c r="G88" t="s" s="8">
        <v>53</v>
      </c>
      <c r="H88" t="s" s="8">
        <v>54</v>
      </c>
      <c r="I88" t="s" s="8">
        <v>193</v>
      </c>
    </row>
    <row r="89" ht="16.0" customHeight="true">
      <c r="A89" t="n" s="7">
        <v>4.5821249E7</v>
      </c>
      <c r="B89" t="s" s="8">
        <v>51</v>
      </c>
      <c r="C89" t="n" s="8">
        <f>IF(false,"002-101", "002-101")</f>
      </c>
      <c r="D89" t="s" s="8">
        <v>180</v>
      </c>
      <c r="E89" t="n" s="8">
        <v>2.0</v>
      </c>
      <c r="F89" t="n" s="8">
        <v>2222.0</v>
      </c>
      <c r="G89" t="s" s="8">
        <v>53</v>
      </c>
      <c r="H89" t="s" s="8">
        <v>54</v>
      </c>
      <c r="I89" t="s" s="8">
        <v>194</v>
      </c>
    </row>
    <row r="90" ht="16.0" customHeight="true">
      <c r="A90" t="n" s="7">
        <v>4.5751519E7</v>
      </c>
      <c r="B90" t="s" s="8">
        <v>67</v>
      </c>
      <c r="C90" t="n" s="8">
        <f>IF(false,"120906023", "120906023")</f>
      </c>
      <c r="D90" t="s" s="8">
        <v>103</v>
      </c>
      <c r="E90" t="n" s="8">
        <v>1.0</v>
      </c>
      <c r="F90" t="n" s="8">
        <v>989.0</v>
      </c>
      <c r="G90" t="s" s="8">
        <v>53</v>
      </c>
      <c r="H90" t="s" s="8">
        <v>54</v>
      </c>
      <c r="I90" t="s" s="8">
        <v>195</v>
      </c>
    </row>
    <row r="91" ht="16.0" customHeight="true">
      <c r="A91" t="n" s="7">
        <v>4.554712E7</v>
      </c>
      <c r="B91" t="s" s="8">
        <v>72</v>
      </c>
      <c r="C91" t="n" s="8">
        <f>IF(false,"120921863", "120921863")</f>
      </c>
      <c r="D91" t="s" s="8">
        <v>196</v>
      </c>
      <c r="E91" t="n" s="8">
        <v>1.0</v>
      </c>
      <c r="F91" t="n" s="8">
        <v>339.0</v>
      </c>
      <c r="G91" t="s" s="8">
        <v>53</v>
      </c>
      <c r="H91" t="s" s="8">
        <v>54</v>
      </c>
      <c r="I91" t="s" s="8">
        <v>197</v>
      </c>
    </row>
    <row r="92" ht="16.0" customHeight="true">
      <c r="A92" t="n" s="7">
        <v>4.578499E7</v>
      </c>
      <c r="B92" t="s" s="8">
        <v>67</v>
      </c>
      <c r="C92" t="n" s="8">
        <f>IF(false,"005-1516", "005-1516")</f>
      </c>
      <c r="D92" t="s" s="8">
        <v>122</v>
      </c>
      <c r="E92" t="n" s="8">
        <v>1.0</v>
      </c>
      <c r="F92" t="n" s="8">
        <v>792.0</v>
      </c>
      <c r="G92" t="s" s="8">
        <v>53</v>
      </c>
      <c r="H92" t="s" s="8">
        <v>54</v>
      </c>
      <c r="I92" t="s" s="8">
        <v>198</v>
      </c>
    </row>
    <row r="93" ht="16.0" customHeight="true">
      <c r="A93" t="n" s="7">
        <v>4.5479017E7</v>
      </c>
      <c r="B93" t="s" s="8">
        <v>72</v>
      </c>
      <c r="C93" t="n" s="8">
        <f>IF(false,"120922389", "120922389")</f>
      </c>
      <c r="D93" t="s" s="8">
        <v>199</v>
      </c>
      <c r="E93" t="n" s="8">
        <v>1.0</v>
      </c>
      <c r="F93" t="n" s="8">
        <v>365.0</v>
      </c>
      <c r="G93" t="s" s="8">
        <v>53</v>
      </c>
      <c r="H93" t="s" s="8">
        <v>54</v>
      </c>
      <c r="I93" t="s" s="8">
        <v>200</v>
      </c>
    </row>
    <row r="94" ht="16.0" customHeight="true">
      <c r="A94" t="n" s="7">
        <v>4.5707677E7</v>
      </c>
      <c r="B94" t="s" s="8">
        <v>67</v>
      </c>
      <c r="C94" t="n" s="8">
        <f>IF(false,"005-1250", "005-1250")</f>
      </c>
      <c r="D94" t="s" s="8">
        <v>97</v>
      </c>
      <c r="E94" t="n" s="8">
        <v>1.0</v>
      </c>
      <c r="F94" t="n" s="8">
        <v>1589.0</v>
      </c>
      <c r="G94" t="s" s="8">
        <v>53</v>
      </c>
      <c r="H94" t="s" s="8">
        <v>54</v>
      </c>
      <c r="I94" t="s" s="8">
        <v>201</v>
      </c>
    </row>
    <row r="95" ht="16.0" customHeight="true">
      <c r="A95" t="n" s="7">
        <v>4.5555824E7</v>
      </c>
      <c r="B95" t="s" s="8">
        <v>72</v>
      </c>
      <c r="C95" t="n" s="8">
        <f>IF(false,"120921606", "120921606")</f>
      </c>
      <c r="D95" t="s" s="8">
        <v>202</v>
      </c>
      <c r="E95" t="n" s="8">
        <v>1.0</v>
      </c>
      <c r="F95" t="n" s="8">
        <v>214.0</v>
      </c>
      <c r="G95" t="s" s="8">
        <v>53</v>
      </c>
      <c r="H95" t="s" s="8">
        <v>54</v>
      </c>
      <c r="I95" t="s" s="8">
        <v>203</v>
      </c>
    </row>
    <row r="96" ht="16.0" customHeight="true">
      <c r="A96" t="n" s="7">
        <v>4.5555824E7</v>
      </c>
      <c r="B96" t="s" s="8">
        <v>72</v>
      </c>
      <c r="C96" t="n" s="8">
        <f>IF(false,"120921607", "120921607")</f>
      </c>
      <c r="D96" t="s" s="8">
        <v>204</v>
      </c>
      <c r="E96" t="n" s="8">
        <v>1.0</v>
      </c>
      <c r="F96" t="n" s="8">
        <v>214.0</v>
      </c>
      <c r="G96" t="s" s="8">
        <v>53</v>
      </c>
      <c r="H96" t="s" s="8">
        <v>54</v>
      </c>
      <c r="I96" t="s" s="8">
        <v>203</v>
      </c>
    </row>
    <row r="97" ht="16.0" customHeight="true">
      <c r="A97" t="n" s="7">
        <v>4.5811459E7</v>
      </c>
      <c r="B97" t="s" s="8">
        <v>67</v>
      </c>
      <c r="C97" t="n" s="8">
        <f>IF(false,"003-319", "003-319")</f>
      </c>
      <c r="D97" t="s" s="8">
        <v>62</v>
      </c>
      <c r="E97" t="n" s="8">
        <v>1.0</v>
      </c>
      <c r="F97" t="n" s="8">
        <v>1037.0</v>
      </c>
      <c r="G97" t="s" s="8">
        <v>53</v>
      </c>
      <c r="H97" t="s" s="8">
        <v>54</v>
      </c>
      <c r="I97" t="s" s="8">
        <v>205</v>
      </c>
    </row>
    <row r="98" ht="16.0" customHeight="true">
      <c r="A98" t="n" s="7">
        <v>4.5554995E7</v>
      </c>
      <c r="B98" t="s" s="8">
        <v>72</v>
      </c>
      <c r="C98" t="n" s="8">
        <f>IF(false,"003-318", "003-318")</f>
      </c>
      <c r="D98" t="s" s="8">
        <v>132</v>
      </c>
      <c r="E98" t="n" s="8">
        <v>1.0</v>
      </c>
      <c r="F98" t="n" s="8">
        <v>1489.0</v>
      </c>
      <c r="G98" t="s" s="8">
        <v>53</v>
      </c>
      <c r="H98" t="s" s="8">
        <v>54</v>
      </c>
      <c r="I98" t="s" s="8">
        <v>206</v>
      </c>
    </row>
    <row r="99" ht="16.0" customHeight="true">
      <c r="A99" t="n" s="7">
        <v>4.5725834E7</v>
      </c>
      <c r="B99" t="s" s="8">
        <v>67</v>
      </c>
      <c r="C99" t="n" s="8">
        <f>IF(false,"005-1110", "005-1110")</f>
      </c>
      <c r="D99" t="s" s="8">
        <v>158</v>
      </c>
      <c r="E99" t="n" s="8">
        <v>2.0</v>
      </c>
      <c r="F99" t="n" s="8">
        <v>2998.0</v>
      </c>
      <c r="G99" t="s" s="8">
        <v>53</v>
      </c>
      <c r="H99" t="s" s="8">
        <v>54</v>
      </c>
      <c r="I99" t="s" s="8">
        <v>207</v>
      </c>
    </row>
    <row r="100" ht="16.0" customHeight="true">
      <c r="A100" t="n" s="7">
        <v>4.5717083E7</v>
      </c>
      <c r="B100" t="s" s="8">
        <v>67</v>
      </c>
      <c r="C100" t="n" s="8">
        <f>IF(false,"005-1104", "005-1104")</f>
      </c>
      <c r="D100" t="s" s="8">
        <v>101</v>
      </c>
      <c r="E100" t="n" s="8">
        <v>1.0</v>
      </c>
      <c r="F100" t="n" s="8">
        <v>849.0</v>
      </c>
      <c r="G100" t="s" s="8">
        <v>53</v>
      </c>
      <c r="H100" t="s" s="8">
        <v>54</v>
      </c>
      <c r="I100" t="s" s="8">
        <v>208</v>
      </c>
    </row>
    <row r="101" ht="16.0" customHeight="true">
      <c r="A101" t="n" s="7">
        <v>4.5564461E7</v>
      </c>
      <c r="B101" t="s" s="8">
        <v>72</v>
      </c>
      <c r="C101" t="n" s="8">
        <f>IF(false,"005-1506", "005-1506")</f>
      </c>
      <c r="D101" t="s" s="8">
        <v>88</v>
      </c>
      <c r="E101" t="n" s="8">
        <v>1.0</v>
      </c>
      <c r="F101" t="n" s="8">
        <v>366.0</v>
      </c>
      <c r="G101" t="s" s="8">
        <v>53</v>
      </c>
      <c r="H101" t="s" s="8">
        <v>54</v>
      </c>
      <c r="I101" t="s" s="8">
        <v>209</v>
      </c>
    </row>
    <row r="102" ht="16.0" customHeight="true">
      <c r="A102" t="n" s="7">
        <v>4.5731933E7</v>
      </c>
      <c r="B102" t="s" s="8">
        <v>67</v>
      </c>
      <c r="C102" t="n" s="8">
        <f>IF(false,"005-1250", "005-1250")</f>
      </c>
      <c r="D102" t="s" s="8">
        <v>97</v>
      </c>
      <c r="E102" t="n" s="8">
        <v>2.0</v>
      </c>
      <c r="F102" t="n" s="8">
        <v>2794.0</v>
      </c>
      <c r="G102" t="s" s="8">
        <v>53</v>
      </c>
      <c r="H102" t="s" s="8">
        <v>54</v>
      </c>
      <c r="I102" t="s" s="8">
        <v>210</v>
      </c>
    </row>
    <row r="103" ht="16.0" customHeight="true">
      <c r="A103" t="n" s="7">
        <v>4.5650503E7</v>
      </c>
      <c r="B103" t="s" s="8">
        <v>58</v>
      </c>
      <c r="C103" t="n" s="8">
        <f>IF(false,"120922641", "120922641")</f>
      </c>
      <c r="D103" t="s" s="8">
        <v>211</v>
      </c>
      <c r="E103" t="n" s="8">
        <v>1.0</v>
      </c>
      <c r="F103" t="n" s="8">
        <v>336.0</v>
      </c>
      <c r="G103" t="s" s="8">
        <v>53</v>
      </c>
      <c r="H103" t="s" s="8">
        <v>54</v>
      </c>
      <c r="I103" t="s" s="8">
        <v>212</v>
      </c>
    </row>
    <row r="104" ht="16.0" customHeight="true">
      <c r="A104" t="n" s="7">
        <v>4.5650503E7</v>
      </c>
      <c r="B104" t="s" s="8">
        <v>58</v>
      </c>
      <c r="C104" t="n" s="8">
        <f>IF(false,"120922621", "120922621")</f>
      </c>
      <c r="D104" t="s" s="8">
        <v>213</v>
      </c>
      <c r="E104" t="n" s="8">
        <v>1.0</v>
      </c>
      <c r="F104" t="n" s="8">
        <v>311.0</v>
      </c>
      <c r="G104" t="s" s="8">
        <v>53</v>
      </c>
      <c r="H104" t="s" s="8">
        <v>54</v>
      </c>
      <c r="I104" t="s" s="8">
        <v>212</v>
      </c>
    </row>
    <row r="105" ht="16.0" customHeight="true">
      <c r="A105" t="n" s="7">
        <v>4.5494575E7</v>
      </c>
      <c r="B105" t="s" s="8">
        <v>72</v>
      </c>
      <c r="C105" t="n" s="8">
        <f>IF(false,"005-1504", "005-1504")</f>
      </c>
      <c r="D105" t="s" s="8">
        <v>214</v>
      </c>
      <c r="E105" t="n" s="8">
        <v>2.0</v>
      </c>
      <c r="F105" t="n" s="8">
        <v>434.0</v>
      </c>
      <c r="G105" t="s" s="8">
        <v>53</v>
      </c>
      <c r="H105" t="s" s="8">
        <v>54</v>
      </c>
      <c r="I105" t="s" s="8">
        <v>215</v>
      </c>
    </row>
    <row r="106" ht="16.0" customHeight="true">
      <c r="A106" t="n" s="7">
        <v>4.5781731E7</v>
      </c>
      <c r="B106" t="s" s="8">
        <v>67</v>
      </c>
      <c r="C106" t="n" s="8">
        <f>IF(false,"120921809", "120921809")</f>
      </c>
      <c r="D106" t="s" s="8">
        <v>216</v>
      </c>
      <c r="E106" t="n" s="8">
        <v>1.0</v>
      </c>
      <c r="F106" t="n" s="8">
        <v>1679.0</v>
      </c>
      <c r="G106" t="s" s="8">
        <v>53</v>
      </c>
      <c r="H106" t="s" s="8">
        <v>217</v>
      </c>
      <c r="I106" t="s" s="8">
        <v>218</v>
      </c>
    </row>
    <row r="107" ht="16.0" customHeight="true">
      <c r="A107" t="n" s="7">
        <v>4.5894314E7</v>
      </c>
      <c r="B107" t="s" s="8">
        <v>51</v>
      </c>
      <c r="C107" t="n" s="8">
        <f>IF(false,"120922684", "120922684")</f>
      </c>
      <c r="D107" t="s" s="8">
        <v>219</v>
      </c>
      <c r="E107" t="n" s="8">
        <v>1.0</v>
      </c>
      <c r="F107" t="n" s="8">
        <v>249.0</v>
      </c>
      <c r="G107" t="s" s="8">
        <v>53</v>
      </c>
      <c r="H107" t="s" s="8">
        <v>217</v>
      </c>
      <c r="I107" t="s" s="8">
        <v>220</v>
      </c>
    </row>
    <row r="108" ht="16.0" customHeight="true">
      <c r="A108" t="n" s="7">
        <v>4.5720929E7</v>
      </c>
      <c r="B108" t="s" s="8">
        <v>67</v>
      </c>
      <c r="C108" t="n" s="8">
        <f>IF(false,"005-1250", "005-1250")</f>
      </c>
      <c r="D108" t="s" s="8">
        <v>97</v>
      </c>
      <c r="E108" t="n" s="8">
        <v>2.0</v>
      </c>
      <c r="F108" t="n" s="8">
        <v>1868.0</v>
      </c>
      <c r="G108" t="s" s="8">
        <v>53</v>
      </c>
      <c r="H108" t="s" s="8">
        <v>217</v>
      </c>
      <c r="I108" t="s" s="8">
        <v>221</v>
      </c>
    </row>
    <row r="109" ht="16.0" customHeight="true">
      <c r="A109" t="n" s="7">
        <v>4.5889689E7</v>
      </c>
      <c r="B109" t="s" s="8">
        <v>51</v>
      </c>
      <c r="C109" t="n" s="8">
        <f>IF(false,"005-1256", "005-1256")</f>
      </c>
      <c r="D109" t="s" s="8">
        <v>222</v>
      </c>
      <c r="E109" t="n" s="8">
        <v>1.0</v>
      </c>
      <c r="F109" t="n" s="8">
        <v>287.0</v>
      </c>
      <c r="G109" t="s" s="8">
        <v>53</v>
      </c>
      <c r="H109" t="s" s="8">
        <v>217</v>
      </c>
      <c r="I109" t="s" s="8">
        <v>223</v>
      </c>
    </row>
    <row r="110" ht="16.0" customHeight="true">
      <c r="A110" t="n" s="7">
        <v>4.5936195E7</v>
      </c>
      <c r="B110" t="s" s="8">
        <v>54</v>
      </c>
      <c r="C110" t="n" s="8">
        <f>IF(false,"005-1513", "005-1513")</f>
      </c>
      <c r="D110" t="s" s="8">
        <v>224</v>
      </c>
      <c r="E110" t="n" s="8">
        <v>3.0</v>
      </c>
      <c r="F110" t="n" s="8">
        <v>1987.0</v>
      </c>
      <c r="G110" t="s" s="8">
        <v>53</v>
      </c>
      <c r="H110" t="s" s="8">
        <v>217</v>
      </c>
      <c r="I110" t="s" s="8">
        <v>225</v>
      </c>
    </row>
    <row r="111" ht="16.0" customHeight="true">
      <c r="A111" t="n" s="7">
        <v>4.5918986E7</v>
      </c>
      <c r="B111" t="s" s="8">
        <v>51</v>
      </c>
      <c r="C111" t="n" s="8">
        <f>IF(false,"002-099", "002-099")</f>
      </c>
      <c r="D111" t="s" s="8">
        <v>226</v>
      </c>
      <c r="E111" t="n" s="8">
        <v>1.0</v>
      </c>
      <c r="F111" t="n" s="8">
        <v>734.0</v>
      </c>
      <c r="G111" t="s" s="8">
        <v>53</v>
      </c>
      <c r="H111" t="s" s="8">
        <v>217</v>
      </c>
      <c r="I111" t="s" s="8">
        <v>227</v>
      </c>
    </row>
    <row r="112" ht="16.0" customHeight="true">
      <c r="A112" t="n" s="7">
        <v>4.5682978E7</v>
      </c>
      <c r="B112" t="s" s="8">
        <v>58</v>
      </c>
      <c r="C112" t="n" s="8">
        <f>IF(false,"002-099", "002-099")</f>
      </c>
      <c r="D112" t="s" s="8">
        <v>226</v>
      </c>
      <c r="E112" t="n" s="8">
        <v>1.0</v>
      </c>
      <c r="F112" t="n" s="8">
        <v>734.0</v>
      </c>
      <c r="G112" t="s" s="8">
        <v>53</v>
      </c>
      <c r="H112" t="s" s="8">
        <v>217</v>
      </c>
      <c r="I112" t="s" s="8">
        <v>228</v>
      </c>
    </row>
    <row r="113" ht="16.0" customHeight="true">
      <c r="A113" t="n" s="7">
        <v>4.5900496E7</v>
      </c>
      <c r="B113" t="s" s="8">
        <v>51</v>
      </c>
      <c r="C113" t="n" s="8">
        <f>IF(false,"005-1261", "005-1261")</f>
      </c>
      <c r="D113" t="s" s="8">
        <v>229</v>
      </c>
      <c r="E113" t="n" s="8">
        <v>1.0</v>
      </c>
      <c r="F113" t="n" s="8">
        <v>540.0</v>
      </c>
      <c r="G113" t="s" s="8">
        <v>53</v>
      </c>
      <c r="H113" t="s" s="8">
        <v>217</v>
      </c>
      <c r="I113" t="s" s="8">
        <v>230</v>
      </c>
    </row>
    <row r="114" ht="16.0" customHeight="true">
      <c r="A114" t="n" s="7">
        <v>4.5602481E7</v>
      </c>
      <c r="B114" t="s" s="8">
        <v>58</v>
      </c>
      <c r="C114" t="n" s="8">
        <f>IF(false,"005-1380", "005-1380")</f>
      </c>
      <c r="D114" t="s" s="8">
        <v>77</v>
      </c>
      <c r="E114" t="n" s="8">
        <v>1.0</v>
      </c>
      <c r="F114" t="n" s="8">
        <v>616.0</v>
      </c>
      <c r="G114" t="s" s="8">
        <v>53</v>
      </c>
      <c r="H114" t="s" s="8">
        <v>217</v>
      </c>
      <c r="I114" t="s" s="8">
        <v>231</v>
      </c>
    </row>
    <row r="115" ht="16.0" customHeight="true">
      <c r="A115" t="n" s="7">
        <v>4.5611988E7</v>
      </c>
      <c r="B115" t="s" s="8">
        <v>58</v>
      </c>
      <c r="C115" t="n" s="8">
        <f>IF(false,"120906023", "120906023")</f>
      </c>
      <c r="D115" t="s" s="8">
        <v>103</v>
      </c>
      <c r="E115" t="n" s="8">
        <v>1.0</v>
      </c>
      <c r="F115" t="n" s="8">
        <v>989.0</v>
      </c>
      <c r="G115" t="s" s="8">
        <v>53</v>
      </c>
      <c r="H115" t="s" s="8">
        <v>217</v>
      </c>
      <c r="I115" t="s" s="8">
        <v>232</v>
      </c>
    </row>
    <row r="116" ht="16.0" customHeight="true">
      <c r="A116" t="n" s="7">
        <v>4.5814732E7</v>
      </c>
      <c r="B116" t="s" s="8">
        <v>67</v>
      </c>
      <c r="C116" t="n" s="8">
        <f>IF(false,"120922895", "120922895")</f>
      </c>
      <c r="D116" t="s" s="8">
        <v>233</v>
      </c>
      <c r="E116" t="n" s="8">
        <v>1.0</v>
      </c>
      <c r="F116" t="n" s="8">
        <v>3600.0</v>
      </c>
      <c r="G116" t="s" s="8">
        <v>53</v>
      </c>
      <c r="H116" t="s" s="8">
        <v>217</v>
      </c>
      <c r="I116" t="s" s="8">
        <v>234</v>
      </c>
    </row>
    <row r="117" ht="16.0" customHeight="true">
      <c r="A117" t="n" s="7">
        <v>4.5999041E7</v>
      </c>
      <c r="B117" t="s" s="8">
        <v>54</v>
      </c>
      <c r="C117" t="n" s="8">
        <f>IF(false,"120921727", "120921727")</f>
      </c>
      <c r="D117" t="s" s="8">
        <v>235</v>
      </c>
      <c r="E117" t="n" s="8">
        <v>1.0</v>
      </c>
      <c r="F117" t="n" s="8">
        <v>10.0</v>
      </c>
      <c r="G117" t="s" s="8">
        <v>53</v>
      </c>
      <c r="H117" t="s" s="8">
        <v>217</v>
      </c>
      <c r="I117" t="s" s="8">
        <v>236</v>
      </c>
    </row>
    <row r="118" ht="16.0" customHeight="true">
      <c r="A118" t="n" s="7">
        <v>4.5992192E7</v>
      </c>
      <c r="B118" t="s" s="8">
        <v>54</v>
      </c>
      <c r="C118" t="n" s="8">
        <f>IF(false,"01-004111", "01-004111")</f>
      </c>
      <c r="D118" t="s" s="8">
        <v>237</v>
      </c>
      <c r="E118" t="n" s="8">
        <v>1.0</v>
      </c>
      <c r="F118" t="n" s="8">
        <v>898.0</v>
      </c>
      <c r="G118" t="s" s="8">
        <v>53</v>
      </c>
      <c r="H118" t="s" s="8">
        <v>217</v>
      </c>
      <c r="I118" t="s" s="8">
        <v>238</v>
      </c>
    </row>
    <row r="119" ht="16.0" customHeight="true">
      <c r="A119" t="n" s="7">
        <v>4.5893988E7</v>
      </c>
      <c r="B119" t="s" s="8">
        <v>51</v>
      </c>
      <c r="C119" t="n" s="8">
        <f>IF(false,"120922351", "120922351")</f>
      </c>
      <c r="D119" t="s" s="8">
        <v>79</v>
      </c>
      <c r="E119" t="n" s="8">
        <v>2.0</v>
      </c>
      <c r="F119" t="n" s="8">
        <v>1212.0</v>
      </c>
      <c r="G119" t="s" s="8">
        <v>53</v>
      </c>
      <c r="H119" t="s" s="8">
        <v>217</v>
      </c>
      <c r="I119" t="s" s="8">
        <v>239</v>
      </c>
    </row>
    <row r="120" ht="16.0" customHeight="true">
      <c r="A120" t="n" s="7">
        <v>4.5808017E7</v>
      </c>
      <c r="B120" t="s" s="8">
        <v>67</v>
      </c>
      <c r="C120" t="n" s="8">
        <f>IF(false,"120922608", "120922608")</f>
      </c>
      <c r="D120" t="s" s="8">
        <v>240</v>
      </c>
      <c r="E120" t="n" s="8">
        <v>1.0</v>
      </c>
      <c r="F120" t="n" s="8">
        <v>65.0</v>
      </c>
      <c r="G120" t="s" s="8">
        <v>53</v>
      </c>
      <c r="H120" t="s" s="8">
        <v>217</v>
      </c>
      <c r="I120" t="s" s="8">
        <v>241</v>
      </c>
    </row>
    <row r="121" ht="16.0" customHeight="true">
      <c r="A121" t="n" s="7">
        <v>4.5945656E7</v>
      </c>
      <c r="B121" t="s" s="8">
        <v>54</v>
      </c>
      <c r="C121" t="n" s="8">
        <f>IF(false,"005-1261", "005-1261")</f>
      </c>
      <c r="D121" t="s" s="8">
        <v>229</v>
      </c>
      <c r="E121" t="n" s="8">
        <v>1.0</v>
      </c>
      <c r="F121" t="n" s="8">
        <v>356.0</v>
      </c>
      <c r="G121" t="s" s="8">
        <v>53</v>
      </c>
      <c r="H121" t="s" s="8">
        <v>217</v>
      </c>
      <c r="I121" t="s" s="8">
        <v>242</v>
      </c>
    </row>
    <row r="122" ht="16.0" customHeight="true">
      <c r="A122" t="n" s="7">
        <v>4.5931943E7</v>
      </c>
      <c r="B122" t="s" s="8">
        <v>54</v>
      </c>
      <c r="C122" t="n" s="8">
        <f>IF(false,"01-004186", "01-004186")</f>
      </c>
      <c r="D122" t="s" s="8">
        <v>243</v>
      </c>
      <c r="E122" t="n" s="8">
        <v>1.0</v>
      </c>
      <c r="F122" t="n" s="8">
        <v>549.0</v>
      </c>
      <c r="G122" t="s" s="8">
        <v>53</v>
      </c>
      <c r="H122" t="s" s="8">
        <v>217</v>
      </c>
      <c r="I122" t="s" s="8">
        <v>244</v>
      </c>
    </row>
    <row r="123" ht="16.0" customHeight="true">
      <c r="A123" t="n" s="7">
        <v>4.5933003E7</v>
      </c>
      <c r="B123" t="s" s="8">
        <v>54</v>
      </c>
      <c r="C123" t="n" s="8">
        <f>IF(false,"002-934", "002-934")</f>
      </c>
      <c r="D123" t="s" s="8">
        <v>245</v>
      </c>
      <c r="E123" t="n" s="8">
        <v>1.0</v>
      </c>
      <c r="F123" t="n" s="8">
        <v>434.0</v>
      </c>
      <c r="G123" t="s" s="8">
        <v>53</v>
      </c>
      <c r="H123" t="s" s="8">
        <v>217</v>
      </c>
      <c r="I123" t="s" s="8">
        <v>246</v>
      </c>
    </row>
    <row r="124" ht="16.0" customHeight="true">
      <c r="A124" t="n" s="7">
        <v>4.5918759E7</v>
      </c>
      <c r="B124" t="s" s="8">
        <v>51</v>
      </c>
      <c r="C124" t="n" s="8">
        <f>IF(false,"005-1255", "005-1255")</f>
      </c>
      <c r="D124" t="s" s="8">
        <v>247</v>
      </c>
      <c r="E124" t="n" s="8">
        <v>1.0</v>
      </c>
      <c r="F124" t="n" s="8">
        <v>426.0</v>
      </c>
      <c r="G124" t="s" s="8">
        <v>53</v>
      </c>
      <c r="H124" t="s" s="8">
        <v>217</v>
      </c>
      <c r="I124" t="s" s="8">
        <v>248</v>
      </c>
    </row>
    <row r="125" ht="16.0" customHeight="true">
      <c r="A125" t="n" s="7">
        <v>4.5884081E7</v>
      </c>
      <c r="B125" t="s" s="8">
        <v>51</v>
      </c>
      <c r="C125" t="n" s="8">
        <f>IF(false,"120922158", "120922158")</f>
      </c>
      <c r="D125" t="s" s="8">
        <v>249</v>
      </c>
      <c r="E125" t="n" s="8">
        <v>1.0</v>
      </c>
      <c r="F125" t="n" s="8">
        <v>174.0</v>
      </c>
      <c r="G125" t="s" s="8">
        <v>53</v>
      </c>
      <c r="H125" t="s" s="8">
        <v>217</v>
      </c>
      <c r="I125" t="s" s="8">
        <v>250</v>
      </c>
    </row>
    <row r="126" ht="16.0" customHeight="true">
      <c r="A126" t="n" s="7">
        <v>4.5686722E7</v>
      </c>
      <c r="B126" t="s" s="8">
        <v>58</v>
      </c>
      <c r="C126" t="n" s="8">
        <f>IF(false,"002-100", "002-100")</f>
      </c>
      <c r="D126" t="s" s="8">
        <v>251</v>
      </c>
      <c r="E126" t="n" s="8">
        <v>2.0</v>
      </c>
      <c r="F126" t="n" s="8">
        <v>2350.0</v>
      </c>
      <c r="G126" t="s" s="8">
        <v>53</v>
      </c>
      <c r="H126" t="s" s="8">
        <v>217</v>
      </c>
      <c r="I126" t="s" s="8">
        <v>252</v>
      </c>
    </row>
    <row r="127" ht="16.0" customHeight="true">
      <c r="A127" t="n" s="7">
        <v>4.5943065E7</v>
      </c>
      <c r="B127" t="s" s="8">
        <v>54</v>
      </c>
      <c r="C127" t="n" s="8">
        <f>IF(false,"005-1111", "005-1111")</f>
      </c>
      <c r="D127" t="s" s="8">
        <v>253</v>
      </c>
      <c r="E127" t="n" s="8">
        <v>1.0</v>
      </c>
      <c r="F127" t="n" s="8">
        <v>1654.0</v>
      </c>
      <c r="G127" t="s" s="8">
        <v>53</v>
      </c>
      <c r="H127" t="s" s="8">
        <v>217</v>
      </c>
      <c r="I127" t="s" s="8">
        <v>254</v>
      </c>
    </row>
    <row r="128" ht="16.0" customHeight="true">
      <c r="A128" t="n" s="7">
        <v>4.5943065E7</v>
      </c>
      <c r="B128" t="s" s="8">
        <v>54</v>
      </c>
      <c r="C128" t="n" s="8">
        <f>IF(false,"120921544", "120921544")</f>
      </c>
      <c r="D128" t="s" s="8">
        <v>255</v>
      </c>
      <c r="E128" t="n" s="8">
        <v>2.0</v>
      </c>
      <c r="F128" t="n" s="8">
        <v>1633.0</v>
      </c>
      <c r="G128" t="s" s="8">
        <v>53</v>
      </c>
      <c r="H128" t="s" s="8">
        <v>217</v>
      </c>
      <c r="I128" t="s" s="8">
        <v>254</v>
      </c>
    </row>
    <row r="129" ht="16.0" customHeight="true">
      <c r="A129" t="n" s="7">
        <v>4.5826501E7</v>
      </c>
      <c r="B129" t="s" s="8">
        <v>51</v>
      </c>
      <c r="C129" t="n" s="8">
        <f>IF(false,"120922769", "120922769")</f>
      </c>
      <c r="D129" t="s" s="8">
        <v>256</v>
      </c>
      <c r="E129" t="n" s="8">
        <v>1.0</v>
      </c>
      <c r="F129" t="n" s="8">
        <v>858.0</v>
      </c>
      <c r="G129" t="s" s="8">
        <v>53</v>
      </c>
      <c r="H129" t="s" s="8">
        <v>217</v>
      </c>
      <c r="I129" t="s" s="8">
        <v>257</v>
      </c>
    </row>
    <row r="130" ht="16.0" customHeight="true">
      <c r="A130" t="n" s="7">
        <v>4.5945432E7</v>
      </c>
      <c r="B130" t="s" s="8">
        <v>54</v>
      </c>
      <c r="C130" t="n" s="8">
        <f>IF(false,"005-1515", "005-1515")</f>
      </c>
      <c r="D130" t="s" s="8">
        <v>70</v>
      </c>
      <c r="E130" t="n" s="8">
        <v>2.0</v>
      </c>
      <c r="F130" t="n" s="8">
        <v>1544.0</v>
      </c>
      <c r="G130" t="s" s="8">
        <v>53</v>
      </c>
      <c r="H130" t="s" s="8">
        <v>217</v>
      </c>
      <c r="I130" t="s" s="8">
        <v>258</v>
      </c>
    </row>
    <row r="131" ht="16.0" customHeight="true">
      <c r="A131" t="n" s="7">
        <v>4.589837E7</v>
      </c>
      <c r="B131" t="s" s="8">
        <v>51</v>
      </c>
      <c r="C131" t="n" s="8">
        <f>IF(false,"003-319", "003-319")</f>
      </c>
      <c r="D131" t="s" s="8">
        <v>62</v>
      </c>
      <c r="E131" t="n" s="8">
        <v>1.0</v>
      </c>
      <c r="F131" t="n" s="8">
        <v>1235.0</v>
      </c>
      <c r="G131" t="s" s="8">
        <v>53</v>
      </c>
      <c r="H131" t="s" s="8">
        <v>217</v>
      </c>
      <c r="I131" t="s" s="8">
        <v>259</v>
      </c>
    </row>
    <row r="132" ht="16.0" customHeight="true">
      <c r="A132" t="n" s="7">
        <v>4.5891017E7</v>
      </c>
      <c r="B132" t="s" s="8">
        <v>51</v>
      </c>
      <c r="C132" t="n" s="8">
        <f>IF(false,"120921791", "120921791")</f>
      </c>
      <c r="D132" t="s" s="8">
        <v>260</v>
      </c>
      <c r="E132" t="n" s="8">
        <v>3.0</v>
      </c>
      <c r="F132" t="n" s="8">
        <v>3908.0</v>
      </c>
      <c r="G132" t="s" s="8">
        <v>53</v>
      </c>
      <c r="H132" t="s" s="8">
        <v>217</v>
      </c>
      <c r="I132" t="s" s="8">
        <v>261</v>
      </c>
    </row>
    <row r="133" ht="16.0" customHeight="true">
      <c r="A133" t="n" s="7">
        <v>4.5828678E7</v>
      </c>
      <c r="B133" t="s" s="8">
        <v>51</v>
      </c>
      <c r="C133" t="n" s="8">
        <f>IF(false,"003-318", "003-318")</f>
      </c>
      <c r="D133" t="s" s="8">
        <v>132</v>
      </c>
      <c r="E133" t="n" s="8">
        <v>2.0</v>
      </c>
      <c r="F133" t="n" s="8">
        <v>2382.0</v>
      </c>
      <c r="G133" t="s" s="8">
        <v>53</v>
      </c>
      <c r="H133" t="s" s="8">
        <v>217</v>
      </c>
      <c r="I133" t="s" s="8">
        <v>262</v>
      </c>
    </row>
    <row r="134" ht="16.0" customHeight="true">
      <c r="A134" t="n" s="7">
        <v>4.5953906E7</v>
      </c>
      <c r="B134" t="s" s="8">
        <v>54</v>
      </c>
      <c r="C134" t="n" s="8">
        <f>IF(false,"005-1114", "005-1114")</f>
      </c>
      <c r="D134" t="s" s="8">
        <v>263</v>
      </c>
      <c r="E134" t="n" s="8">
        <v>1.0</v>
      </c>
      <c r="F134" t="n" s="8">
        <v>1355.0</v>
      </c>
      <c r="G134" t="s" s="8">
        <v>53</v>
      </c>
      <c r="H134" t="s" s="8">
        <v>217</v>
      </c>
      <c r="I134" t="s" s="8">
        <v>264</v>
      </c>
    </row>
    <row r="135" ht="16.0" customHeight="true">
      <c r="A135" t="n" s="7">
        <v>4.5919086E7</v>
      </c>
      <c r="B135" t="s" s="8">
        <v>51</v>
      </c>
      <c r="C135" t="n" s="8">
        <f>IF(false,"005-1358", "005-1358")</f>
      </c>
      <c r="D135" t="s" s="8">
        <v>265</v>
      </c>
      <c r="E135" t="n" s="8">
        <v>2.0</v>
      </c>
      <c r="F135" t="n" s="8">
        <v>1610.0</v>
      </c>
      <c r="G135" t="s" s="8">
        <v>53</v>
      </c>
      <c r="H135" t="s" s="8">
        <v>217</v>
      </c>
      <c r="I135" t="s" s="8">
        <v>266</v>
      </c>
    </row>
    <row r="136" ht="16.0" customHeight="true">
      <c r="A136" t="n" s="7">
        <v>4.5925031E7</v>
      </c>
      <c r="B136" t="s" s="8">
        <v>51</v>
      </c>
      <c r="C136" t="n" s="8">
        <f>IF(false,"120921544", "120921544")</f>
      </c>
      <c r="D136" t="s" s="8">
        <v>255</v>
      </c>
      <c r="E136" t="n" s="8">
        <v>3.0</v>
      </c>
      <c r="F136" t="n" s="8">
        <v>1757.0</v>
      </c>
      <c r="G136" t="s" s="8">
        <v>53</v>
      </c>
      <c r="H136" t="s" s="8">
        <v>217</v>
      </c>
      <c r="I136" t="s" s="8">
        <v>267</v>
      </c>
    </row>
    <row r="137" ht="16.0" customHeight="true">
      <c r="A137" t="n" s="7">
        <v>4.5838151E7</v>
      </c>
      <c r="B137" t="s" s="8">
        <v>51</v>
      </c>
      <c r="C137" t="n" s="8">
        <f>IF(false,"003-319", "003-319")</f>
      </c>
      <c r="D137" t="s" s="8">
        <v>62</v>
      </c>
      <c r="E137" t="n" s="8">
        <v>1.0</v>
      </c>
      <c r="F137" t="n" s="8">
        <v>1037.0</v>
      </c>
      <c r="G137" t="s" s="8">
        <v>53</v>
      </c>
      <c r="H137" t="s" s="8">
        <v>217</v>
      </c>
      <c r="I137" t="s" s="8">
        <v>268</v>
      </c>
    </row>
    <row r="138" ht="16.0" customHeight="true">
      <c r="A138" t="n" s="7">
        <v>4.5934582E7</v>
      </c>
      <c r="B138" t="s" s="8">
        <v>54</v>
      </c>
      <c r="C138" t="n" s="8">
        <f>IF(false,"005-1514", "005-1514")</f>
      </c>
      <c r="D138" t="s" s="8">
        <v>170</v>
      </c>
      <c r="E138" t="n" s="8">
        <v>1.0</v>
      </c>
      <c r="F138" t="n" s="8">
        <v>772.0</v>
      </c>
      <c r="G138" t="s" s="8">
        <v>53</v>
      </c>
      <c r="H138" t="s" s="8">
        <v>217</v>
      </c>
      <c r="I138" t="s" s="8">
        <v>269</v>
      </c>
    </row>
    <row r="139" ht="16.0" customHeight="true">
      <c r="A139" t="n" s="7">
        <v>4.5934582E7</v>
      </c>
      <c r="B139" t="s" s="8">
        <v>54</v>
      </c>
      <c r="C139" t="n" s="8">
        <f>IF(false,"005-1516", "005-1516")</f>
      </c>
      <c r="D139" t="s" s="8">
        <v>122</v>
      </c>
      <c r="E139" t="n" s="8">
        <v>1.0</v>
      </c>
      <c r="F139" t="n" s="8">
        <v>772.0</v>
      </c>
      <c r="G139" t="s" s="8">
        <v>53</v>
      </c>
      <c r="H139" t="s" s="8">
        <v>217</v>
      </c>
      <c r="I139" t="s" s="8">
        <v>269</v>
      </c>
    </row>
    <row r="140" ht="16.0" customHeight="true">
      <c r="A140" t="n" s="7">
        <v>4.580752E7</v>
      </c>
      <c r="B140" t="s" s="8">
        <v>67</v>
      </c>
      <c r="C140" t="n" s="8">
        <f>IF(false,"005-1619", "005-1619")</f>
      </c>
      <c r="D140" t="s" s="8">
        <v>270</v>
      </c>
      <c r="E140" t="n" s="8">
        <v>1.0</v>
      </c>
      <c r="F140" t="n" s="8">
        <v>745.0</v>
      </c>
      <c r="G140" t="s" s="8">
        <v>53</v>
      </c>
      <c r="H140" t="s" s="8">
        <v>217</v>
      </c>
      <c r="I140" t="s" s="8">
        <v>271</v>
      </c>
    </row>
    <row r="141" ht="16.0" customHeight="true">
      <c r="A141" t="n" s="7">
        <v>4.5895811E7</v>
      </c>
      <c r="B141" t="s" s="8">
        <v>51</v>
      </c>
      <c r="C141" t="n" s="8">
        <f>IF(false,"005-1081", "005-1081")</f>
      </c>
      <c r="D141" t="s" s="8">
        <v>272</v>
      </c>
      <c r="E141" t="n" s="8">
        <v>1.0</v>
      </c>
      <c r="F141" t="n" s="8">
        <v>1.0</v>
      </c>
      <c r="G141" t="s" s="8">
        <v>53</v>
      </c>
      <c r="H141" t="s" s="8">
        <v>217</v>
      </c>
      <c r="I141" t="s" s="8">
        <v>273</v>
      </c>
    </row>
    <row r="142" ht="16.0" customHeight="true">
      <c r="A142" t="n" s="7">
        <v>4.5907555E7</v>
      </c>
      <c r="B142" t="s" s="8">
        <v>51</v>
      </c>
      <c r="C142" t="n" s="8">
        <f>IF(false,"120921439", "120921439")</f>
      </c>
      <c r="D142" t="s" s="8">
        <v>65</v>
      </c>
      <c r="E142" t="n" s="8">
        <v>1.0</v>
      </c>
      <c r="F142" t="n" s="8">
        <v>299.0</v>
      </c>
      <c r="G142" t="s" s="8">
        <v>53</v>
      </c>
      <c r="H142" t="s" s="8">
        <v>217</v>
      </c>
      <c r="I142" t="s" s="8">
        <v>274</v>
      </c>
    </row>
    <row r="143" ht="16.0" customHeight="true">
      <c r="A143" t="n" s="7">
        <v>4.5826279E7</v>
      </c>
      <c r="B143" t="s" s="8">
        <v>51</v>
      </c>
      <c r="C143" t="n" s="8">
        <f>IF(false,"008-577", "008-577")</f>
      </c>
      <c r="D143" t="s" s="8">
        <v>275</v>
      </c>
      <c r="E143" t="n" s="8">
        <v>2.0</v>
      </c>
      <c r="F143" t="n" s="8">
        <v>1758.0</v>
      </c>
      <c r="G143" t="s" s="8">
        <v>53</v>
      </c>
      <c r="H143" t="s" s="8">
        <v>217</v>
      </c>
      <c r="I143" t="s" s="8">
        <v>276</v>
      </c>
    </row>
    <row r="144" ht="16.0" customHeight="true">
      <c r="A144" t="n" s="7">
        <v>4.5809741E7</v>
      </c>
      <c r="B144" t="s" s="8">
        <v>67</v>
      </c>
      <c r="C144" t="n" s="8">
        <f>IF(false,"120921439", "120921439")</f>
      </c>
      <c r="D144" t="s" s="8">
        <v>65</v>
      </c>
      <c r="E144" t="n" s="8">
        <v>1.0</v>
      </c>
      <c r="F144" t="n" s="8">
        <v>161.0</v>
      </c>
      <c r="G144" t="s" s="8">
        <v>53</v>
      </c>
      <c r="H144" t="s" s="8">
        <v>217</v>
      </c>
      <c r="I144" t="s" s="8">
        <v>277</v>
      </c>
    </row>
    <row r="145" ht="16.0" customHeight="true">
      <c r="A145" t="n" s="7">
        <v>4.5788189E7</v>
      </c>
      <c r="B145" t="s" s="8">
        <v>67</v>
      </c>
      <c r="C145" t="n" s="8">
        <f>IF(false,"005-1258", "005-1258")</f>
      </c>
      <c r="D145" t="s" s="8">
        <v>75</v>
      </c>
      <c r="E145" t="n" s="8">
        <v>1.0</v>
      </c>
      <c r="F145" t="n" s="8">
        <v>557.0</v>
      </c>
      <c r="G145" t="s" s="8">
        <v>53</v>
      </c>
      <c r="H145" t="s" s="8">
        <v>217</v>
      </c>
      <c r="I145" t="s" s="8">
        <v>278</v>
      </c>
    </row>
    <row r="146" ht="16.0" customHeight="true">
      <c r="A146" t="n" s="7">
        <v>4.5897116E7</v>
      </c>
      <c r="B146" t="s" s="8">
        <v>51</v>
      </c>
      <c r="C146" t="n" s="8">
        <f>IF(false,"120922351", "120922351")</f>
      </c>
      <c r="D146" t="s" s="8">
        <v>79</v>
      </c>
      <c r="E146" t="n" s="8">
        <v>1.0</v>
      </c>
      <c r="F146" t="n" s="8">
        <v>599.0</v>
      </c>
      <c r="G146" t="s" s="8">
        <v>53</v>
      </c>
      <c r="H146" t="s" s="8">
        <v>217</v>
      </c>
      <c r="I146" t="s" s="8">
        <v>279</v>
      </c>
    </row>
    <row r="147" ht="16.0" customHeight="true">
      <c r="A147" t="n" s="7">
        <v>4.5858757E7</v>
      </c>
      <c r="B147" t="s" s="8">
        <v>51</v>
      </c>
      <c r="C147" t="n" s="8">
        <f>IF(false,"003-319", "003-319")</f>
      </c>
      <c r="D147" t="s" s="8">
        <v>62</v>
      </c>
      <c r="E147" t="n" s="8">
        <v>2.0</v>
      </c>
      <c r="F147" t="n" s="8">
        <v>2078.0</v>
      </c>
      <c r="G147" t="s" s="8">
        <v>53</v>
      </c>
      <c r="H147" t="s" s="8">
        <v>217</v>
      </c>
      <c r="I147" t="s" s="8">
        <v>280</v>
      </c>
    </row>
    <row r="148" ht="16.0" customHeight="true">
      <c r="A148" t="n" s="7">
        <v>4.5873315E7</v>
      </c>
      <c r="B148" t="s" s="8">
        <v>51</v>
      </c>
      <c r="C148" t="n" s="8">
        <f>IF(false,"120922875", "120922875")</f>
      </c>
      <c r="D148" t="s" s="8">
        <v>281</v>
      </c>
      <c r="E148" t="n" s="8">
        <v>1.0</v>
      </c>
      <c r="F148" t="n" s="8">
        <v>2299.0</v>
      </c>
      <c r="G148" t="s" s="8">
        <v>53</v>
      </c>
      <c r="H148" t="s" s="8">
        <v>217</v>
      </c>
      <c r="I148" t="s" s="8">
        <v>282</v>
      </c>
    </row>
    <row r="149" ht="16.0" customHeight="true">
      <c r="A149" t="n" s="7">
        <v>4.582947E7</v>
      </c>
      <c r="B149" t="s" s="8">
        <v>51</v>
      </c>
      <c r="C149" t="n" s="8">
        <f>IF(false,"005-1516", "005-1516")</f>
      </c>
      <c r="D149" t="s" s="8">
        <v>122</v>
      </c>
      <c r="E149" t="n" s="8">
        <v>3.0</v>
      </c>
      <c r="F149" t="n" s="8">
        <v>1820.0</v>
      </c>
      <c r="G149" t="s" s="8">
        <v>53</v>
      </c>
      <c r="H149" t="s" s="8">
        <v>217</v>
      </c>
      <c r="I149" t="s" s="8">
        <v>283</v>
      </c>
    </row>
    <row r="150" ht="16.0" customHeight="true">
      <c r="A150" t="n" s="7">
        <v>4.5695839E7</v>
      </c>
      <c r="B150" t="s" s="8">
        <v>67</v>
      </c>
      <c r="C150" t="n" s="8">
        <f>IF(false,"120922351", "120922351")</f>
      </c>
      <c r="D150" t="s" s="8">
        <v>79</v>
      </c>
      <c r="E150" t="n" s="8">
        <v>4.0</v>
      </c>
      <c r="F150" t="n" s="8">
        <v>2684.0</v>
      </c>
      <c r="G150" t="s" s="8">
        <v>53</v>
      </c>
      <c r="H150" t="s" s="8">
        <v>217</v>
      </c>
      <c r="I150" t="s" s="8">
        <v>284</v>
      </c>
    </row>
    <row r="151" ht="16.0" customHeight="true">
      <c r="A151" t="n" s="7">
        <v>4.5956028E7</v>
      </c>
      <c r="B151" t="s" s="8">
        <v>54</v>
      </c>
      <c r="C151" t="n" s="8">
        <f>IF(false,"005-1515", "005-1515")</f>
      </c>
      <c r="D151" t="s" s="8">
        <v>70</v>
      </c>
      <c r="E151" t="n" s="8">
        <v>3.0</v>
      </c>
      <c r="F151" t="n" s="8">
        <v>2235.0</v>
      </c>
      <c r="G151" t="s" s="8">
        <v>53</v>
      </c>
      <c r="H151" t="s" s="8">
        <v>217</v>
      </c>
      <c r="I151" t="s" s="8">
        <v>285</v>
      </c>
    </row>
    <row r="152" ht="16.0" customHeight="true">
      <c r="A152" t="n" s="7">
        <v>4.5927095E7</v>
      </c>
      <c r="B152" t="s" s="8">
        <v>51</v>
      </c>
      <c r="C152" t="n" s="8">
        <f>IF(false,"003-318", "003-318")</f>
      </c>
      <c r="D152" t="s" s="8">
        <v>132</v>
      </c>
      <c r="E152" t="n" s="8">
        <v>2.0</v>
      </c>
      <c r="F152" t="n" s="8">
        <v>2818.0</v>
      </c>
      <c r="G152" t="s" s="8">
        <v>53</v>
      </c>
      <c r="H152" t="s" s="8">
        <v>217</v>
      </c>
      <c r="I152" t="s" s="8">
        <v>286</v>
      </c>
    </row>
    <row r="153" ht="16.0" customHeight="true">
      <c r="A153" t="n" s="7">
        <v>4.589778E7</v>
      </c>
      <c r="B153" t="s" s="8">
        <v>51</v>
      </c>
      <c r="C153" t="n" s="8">
        <f>IF(false,"120921370", "120921370")</f>
      </c>
      <c r="D153" t="s" s="8">
        <v>92</v>
      </c>
      <c r="E153" t="n" s="8">
        <v>2.0</v>
      </c>
      <c r="F153" t="n" s="8">
        <v>3167.0</v>
      </c>
      <c r="G153" t="s" s="8">
        <v>53</v>
      </c>
      <c r="H153" t="s" s="8">
        <v>217</v>
      </c>
      <c r="I153" t="s" s="8">
        <v>287</v>
      </c>
    </row>
    <row r="154" ht="16.0" customHeight="true">
      <c r="A154" t="n" s="7">
        <v>4.5817255E7</v>
      </c>
      <c r="B154" t="s" s="8">
        <v>51</v>
      </c>
      <c r="C154" t="n" s="8">
        <f>IF(false,"120922753", "120922753")</f>
      </c>
      <c r="D154" t="s" s="8">
        <v>288</v>
      </c>
      <c r="E154" t="n" s="8">
        <v>1.0</v>
      </c>
      <c r="F154" t="n" s="8">
        <v>649.0</v>
      </c>
      <c r="G154" t="s" s="8">
        <v>53</v>
      </c>
      <c r="H154" t="s" s="8">
        <v>217</v>
      </c>
      <c r="I154" t="s" s="8">
        <v>289</v>
      </c>
    </row>
    <row r="155" ht="16.0" customHeight="true">
      <c r="A155" t="n" s="7">
        <v>4.5817255E7</v>
      </c>
      <c r="B155" t="s" s="8">
        <v>51</v>
      </c>
      <c r="C155" t="n" s="8">
        <f>IF(false,"120922752", "120922752")</f>
      </c>
      <c r="D155" t="s" s="8">
        <v>290</v>
      </c>
      <c r="E155" t="n" s="8">
        <v>1.0</v>
      </c>
      <c r="F155" t="n" s="8">
        <v>649.0</v>
      </c>
      <c r="G155" t="s" s="8">
        <v>53</v>
      </c>
      <c r="H155" t="s" s="8">
        <v>217</v>
      </c>
      <c r="I155" t="s" s="8">
        <v>289</v>
      </c>
    </row>
    <row r="156" ht="16.0" customHeight="true">
      <c r="A156" t="n" s="7">
        <v>4.575569E7</v>
      </c>
      <c r="B156" t="s" s="8">
        <v>67</v>
      </c>
      <c r="C156" t="n" s="8">
        <f>IF(false,"120921746", "120921746")</f>
      </c>
      <c r="D156" t="s" s="8">
        <v>291</v>
      </c>
      <c r="E156" t="n" s="8">
        <v>1.0</v>
      </c>
      <c r="F156" t="n" s="8">
        <v>899.0</v>
      </c>
      <c r="G156" t="s" s="8">
        <v>53</v>
      </c>
      <c r="H156" t="s" s="8">
        <v>217</v>
      </c>
      <c r="I156" t="s" s="8">
        <v>292</v>
      </c>
    </row>
    <row r="157" ht="16.0" customHeight="true">
      <c r="A157" t="n" s="7">
        <v>4.5655122E7</v>
      </c>
      <c r="B157" t="s" s="8">
        <v>58</v>
      </c>
      <c r="C157" t="n" s="8">
        <f>IF(false,"01-003956", "01-003956")</f>
      </c>
      <c r="D157" t="s" s="8">
        <v>293</v>
      </c>
      <c r="E157" t="n" s="8">
        <v>1.0</v>
      </c>
      <c r="F157" t="n" s="8">
        <v>322.0</v>
      </c>
      <c r="G157" t="s" s="8">
        <v>53</v>
      </c>
      <c r="H157" t="s" s="8">
        <v>217</v>
      </c>
      <c r="I157" t="s" s="8">
        <v>294</v>
      </c>
    </row>
    <row r="158" ht="16.0" customHeight="true">
      <c r="A158" t="n" s="7">
        <v>4.5655122E7</v>
      </c>
      <c r="B158" t="s" s="8">
        <v>58</v>
      </c>
      <c r="C158" t="n" s="8">
        <f>IF(false,"120921872", "120921872")</f>
      </c>
      <c r="D158" t="s" s="8">
        <v>295</v>
      </c>
      <c r="E158" t="n" s="8">
        <v>1.0</v>
      </c>
      <c r="F158" t="n" s="8">
        <v>290.0</v>
      </c>
      <c r="G158" t="s" s="8">
        <v>53</v>
      </c>
      <c r="H158" t="s" s="8">
        <v>217</v>
      </c>
      <c r="I158" t="s" s="8">
        <v>294</v>
      </c>
    </row>
    <row r="159" ht="16.0" customHeight="true">
      <c r="A159" t="n" s="7">
        <v>4.5908001E7</v>
      </c>
      <c r="B159" t="s" s="8">
        <v>51</v>
      </c>
      <c r="C159" t="n" s="8">
        <f>IF(false,"003-319", "003-319")</f>
      </c>
      <c r="D159" t="s" s="8">
        <v>62</v>
      </c>
      <c r="E159" t="n" s="8">
        <v>1.0</v>
      </c>
      <c r="F159" t="n" s="8">
        <v>1171.0</v>
      </c>
      <c r="G159" t="s" s="8">
        <v>53</v>
      </c>
      <c r="H159" t="s" s="8">
        <v>217</v>
      </c>
      <c r="I159" t="s" s="8">
        <v>296</v>
      </c>
    </row>
    <row r="160" ht="16.0" customHeight="true">
      <c r="A160" t="n" s="7">
        <v>4.5911333E7</v>
      </c>
      <c r="B160" t="s" s="8">
        <v>51</v>
      </c>
      <c r="C160" t="n" s="8">
        <f>IF(false,"120921544", "120921544")</f>
      </c>
      <c r="D160" t="s" s="8">
        <v>255</v>
      </c>
      <c r="E160" t="n" s="8">
        <v>1.0</v>
      </c>
      <c r="F160" t="n" s="8">
        <v>839.0</v>
      </c>
      <c r="G160" t="s" s="8">
        <v>53</v>
      </c>
      <c r="H160" t="s" s="8">
        <v>217</v>
      </c>
      <c r="I160" t="s" s="8">
        <v>297</v>
      </c>
    </row>
    <row r="161" ht="16.0" customHeight="true">
      <c r="A161" t="n" s="7">
        <v>4.5922181E7</v>
      </c>
      <c r="B161" t="s" s="8">
        <v>51</v>
      </c>
      <c r="C161" t="n" s="8">
        <f>IF(false,"120921905", "120921905")</f>
      </c>
      <c r="D161" t="s" s="8">
        <v>298</v>
      </c>
      <c r="E161" t="n" s="8">
        <v>2.0</v>
      </c>
      <c r="F161" t="n" s="8">
        <v>1486.0</v>
      </c>
      <c r="G161" t="s" s="8">
        <v>53</v>
      </c>
      <c r="H161" t="s" s="8">
        <v>217</v>
      </c>
      <c r="I161" t="s" s="8">
        <v>299</v>
      </c>
    </row>
    <row r="162" ht="16.0" customHeight="true">
      <c r="A162" t="n" s="7">
        <v>4.5807658E7</v>
      </c>
      <c r="B162" t="s" s="8">
        <v>67</v>
      </c>
      <c r="C162" t="n" s="8">
        <f>IF(false,"01-004122", "01-004122")</f>
      </c>
      <c r="D162" t="s" s="8">
        <v>300</v>
      </c>
      <c r="E162" t="n" s="8">
        <v>1.0</v>
      </c>
      <c r="F162" t="n" s="8">
        <v>1259.0</v>
      </c>
      <c r="G162" t="s" s="8">
        <v>53</v>
      </c>
      <c r="H162" t="s" s="8">
        <v>217</v>
      </c>
      <c r="I162" t="s" s="8">
        <v>301</v>
      </c>
    </row>
    <row r="163" ht="16.0" customHeight="true">
      <c r="A163" t="n" s="7">
        <v>4.5849486E7</v>
      </c>
      <c r="B163" t="s" s="8">
        <v>51</v>
      </c>
      <c r="C163" t="n" s="8">
        <f>IF(false,"003-319", "003-319")</f>
      </c>
      <c r="D163" t="s" s="8">
        <v>62</v>
      </c>
      <c r="E163" t="n" s="8">
        <v>1.0</v>
      </c>
      <c r="F163" t="n" s="8">
        <v>1299.0</v>
      </c>
      <c r="G163" t="s" s="8">
        <v>53</v>
      </c>
      <c r="H163" t="s" s="8">
        <v>217</v>
      </c>
      <c r="I163" t="s" s="8">
        <v>302</v>
      </c>
    </row>
    <row r="164" ht="16.0" customHeight="true">
      <c r="A164" t="n" s="7">
        <v>4.5870081E7</v>
      </c>
      <c r="B164" t="s" s="8">
        <v>51</v>
      </c>
      <c r="C164" t="n" s="8">
        <f>IF(false,"005-1255", "005-1255")</f>
      </c>
      <c r="D164" t="s" s="8">
        <v>247</v>
      </c>
      <c r="E164" t="n" s="8">
        <v>1.0</v>
      </c>
      <c r="F164" t="n" s="8">
        <v>392.0</v>
      </c>
      <c r="G164" t="s" s="8">
        <v>53</v>
      </c>
      <c r="H164" t="s" s="8">
        <v>217</v>
      </c>
      <c r="I164" t="s" s="8">
        <v>303</v>
      </c>
    </row>
    <row r="165" ht="16.0" customHeight="true">
      <c r="A165" t="n" s="7">
        <v>4.5949924E7</v>
      </c>
      <c r="B165" t="s" s="8">
        <v>54</v>
      </c>
      <c r="C165" t="n" s="8">
        <f>IF(false,"01-004111", "01-004111")</f>
      </c>
      <c r="D165" t="s" s="8">
        <v>237</v>
      </c>
      <c r="E165" t="n" s="8">
        <v>1.0</v>
      </c>
      <c r="F165" t="n" s="8">
        <v>898.0</v>
      </c>
      <c r="G165" t="s" s="8">
        <v>53</v>
      </c>
      <c r="H165" t="s" s="8">
        <v>217</v>
      </c>
      <c r="I165" t="s" s="8">
        <v>304</v>
      </c>
    </row>
    <row r="166" ht="16.0" customHeight="true">
      <c r="A166" t="n" s="7">
        <v>4.5848907E7</v>
      </c>
      <c r="B166" t="s" s="8">
        <v>51</v>
      </c>
      <c r="C166" t="n" s="8">
        <f>IF(false,"120921370", "120921370")</f>
      </c>
      <c r="D166" t="s" s="8">
        <v>92</v>
      </c>
      <c r="E166" t="n" s="8">
        <v>2.0</v>
      </c>
      <c r="F166" t="n" s="8">
        <v>2878.0</v>
      </c>
      <c r="G166" t="s" s="8">
        <v>53</v>
      </c>
      <c r="H166" t="s" s="8">
        <v>217</v>
      </c>
      <c r="I166" t="s" s="8">
        <v>305</v>
      </c>
    </row>
    <row r="167" ht="16.0" customHeight="true">
      <c r="A167" t="n" s="7">
        <v>4.5860352E7</v>
      </c>
      <c r="B167" t="s" s="8">
        <v>51</v>
      </c>
      <c r="C167" t="n" s="8">
        <f>IF(false,"120921791", "120921791")</f>
      </c>
      <c r="D167" t="s" s="8">
        <v>260</v>
      </c>
      <c r="E167" t="n" s="8">
        <v>1.0</v>
      </c>
      <c r="F167" t="n" s="8">
        <v>1395.0</v>
      </c>
      <c r="G167" t="s" s="8">
        <v>53</v>
      </c>
      <c r="H167" t="s" s="8">
        <v>217</v>
      </c>
      <c r="I167" t="s" s="8">
        <v>306</v>
      </c>
    </row>
    <row r="168" ht="16.0" customHeight="true">
      <c r="A168" t="n" s="7">
        <v>4.5830924E7</v>
      </c>
      <c r="B168" t="s" s="8">
        <v>51</v>
      </c>
      <c r="C168" t="n" s="8">
        <f>IF(false,"120921439", "120921439")</f>
      </c>
      <c r="D168" t="s" s="8">
        <v>65</v>
      </c>
      <c r="E168" t="n" s="8">
        <v>1.0</v>
      </c>
      <c r="F168" t="n" s="8">
        <v>476.0</v>
      </c>
      <c r="G168" t="s" s="8">
        <v>53</v>
      </c>
      <c r="H168" t="s" s="8">
        <v>217</v>
      </c>
      <c r="I168" t="s" s="8">
        <v>307</v>
      </c>
    </row>
    <row r="169" ht="16.0" customHeight="true">
      <c r="A169" t="n" s="7">
        <v>4.5789524E7</v>
      </c>
      <c r="B169" t="s" s="8">
        <v>67</v>
      </c>
      <c r="C169" t="n" s="8">
        <f>IF(false,"003-319", "003-319")</f>
      </c>
      <c r="D169" t="s" s="8">
        <v>62</v>
      </c>
      <c r="E169" t="n" s="8">
        <v>3.0</v>
      </c>
      <c r="F169" t="n" s="8">
        <v>3897.0</v>
      </c>
      <c r="G169" t="s" s="8">
        <v>53</v>
      </c>
      <c r="H169" t="s" s="8">
        <v>217</v>
      </c>
      <c r="I169" t="s" s="8">
        <v>308</v>
      </c>
    </row>
    <row r="170" ht="16.0" customHeight="true">
      <c r="A170" t="n" s="7">
        <v>4.5922328E7</v>
      </c>
      <c r="B170" t="s" s="8">
        <v>51</v>
      </c>
      <c r="C170" t="n" s="8">
        <f>IF(false,"120922864", "120922864")</f>
      </c>
      <c r="D170" t="s" s="8">
        <v>309</v>
      </c>
      <c r="E170" t="n" s="8">
        <v>1.0</v>
      </c>
      <c r="F170" t="n" s="8">
        <v>635.0</v>
      </c>
      <c r="G170" t="s" s="8">
        <v>53</v>
      </c>
      <c r="H170" t="s" s="8">
        <v>217</v>
      </c>
      <c r="I170" t="s" s="8">
        <v>310</v>
      </c>
    </row>
    <row r="171" ht="16.0" customHeight="true">
      <c r="A171" t="n" s="7">
        <v>4.5720192E7</v>
      </c>
      <c r="B171" t="s" s="8">
        <v>67</v>
      </c>
      <c r="C171" t="n" s="8">
        <f>IF(false,"005-1360", "005-1360")</f>
      </c>
      <c r="D171" t="s" s="8">
        <v>311</v>
      </c>
      <c r="E171" t="n" s="8">
        <v>1.0</v>
      </c>
      <c r="F171" t="n" s="8">
        <v>1605.0</v>
      </c>
      <c r="G171" t="s" s="8">
        <v>53</v>
      </c>
      <c r="H171" t="s" s="8">
        <v>217</v>
      </c>
      <c r="I171" t="s" s="8">
        <v>312</v>
      </c>
    </row>
    <row r="172" ht="16.0" customHeight="true">
      <c r="A172" t="n" s="7">
        <v>4.5720192E7</v>
      </c>
      <c r="B172" t="s" s="8">
        <v>67</v>
      </c>
      <c r="C172" t="n" s="8">
        <f>IF(false,"005-1170", "005-1170")</f>
      </c>
      <c r="D172" t="s" s="8">
        <v>313</v>
      </c>
      <c r="E172" t="n" s="8">
        <v>1.0</v>
      </c>
      <c r="F172" t="n" s="8">
        <v>730.0</v>
      </c>
      <c r="G172" t="s" s="8">
        <v>53</v>
      </c>
      <c r="H172" t="s" s="8">
        <v>217</v>
      </c>
      <c r="I172" t="s" s="8">
        <v>312</v>
      </c>
    </row>
    <row r="173" ht="16.0" customHeight="true">
      <c r="A173" t="n" s="7">
        <v>4.5842669E7</v>
      </c>
      <c r="B173" t="s" s="8">
        <v>51</v>
      </c>
      <c r="C173" t="n" s="8">
        <f>IF(false,"120922895", "120922895")</f>
      </c>
      <c r="D173" t="s" s="8">
        <v>233</v>
      </c>
      <c r="E173" t="n" s="8">
        <v>2.0</v>
      </c>
      <c r="F173" t="n" s="8">
        <v>3109.0</v>
      </c>
      <c r="G173" t="s" s="8">
        <v>53</v>
      </c>
      <c r="H173" t="s" s="8">
        <v>217</v>
      </c>
      <c r="I173" t="s" s="8">
        <v>314</v>
      </c>
    </row>
    <row r="174" ht="16.0" customHeight="true">
      <c r="A174" t="n" s="7">
        <v>4.5951373E7</v>
      </c>
      <c r="B174" t="s" s="8">
        <v>54</v>
      </c>
      <c r="C174" t="n" s="8">
        <f>IF(false,"005-1516", "005-1516")</f>
      </c>
      <c r="D174" t="s" s="8">
        <v>122</v>
      </c>
      <c r="E174" t="n" s="8">
        <v>1.0</v>
      </c>
      <c r="F174" t="n" s="8">
        <v>966.0</v>
      </c>
      <c r="G174" t="s" s="8">
        <v>53</v>
      </c>
      <c r="H174" t="s" s="8">
        <v>217</v>
      </c>
      <c r="I174" t="s" s="8">
        <v>315</v>
      </c>
    </row>
    <row r="175" ht="16.0" customHeight="true">
      <c r="A175" t="n" s="7">
        <v>4.5802182E7</v>
      </c>
      <c r="B175" t="s" s="8">
        <v>67</v>
      </c>
      <c r="C175" t="n" s="8">
        <f>IF(false,"120921439", "120921439")</f>
      </c>
      <c r="D175" t="s" s="8">
        <v>65</v>
      </c>
      <c r="E175" t="n" s="8">
        <v>1.0</v>
      </c>
      <c r="F175" t="n" s="8">
        <v>599.0</v>
      </c>
      <c r="G175" t="s" s="8">
        <v>53</v>
      </c>
      <c r="H175" t="s" s="8">
        <v>217</v>
      </c>
      <c r="I175" t="s" s="8">
        <v>316</v>
      </c>
    </row>
    <row r="176" ht="16.0" customHeight="true">
      <c r="A176" t="n" s="7">
        <v>4.5776543E7</v>
      </c>
      <c r="B176" t="s" s="8">
        <v>67</v>
      </c>
      <c r="C176" t="n" s="8">
        <f>IF(false,"008-071", "008-071")</f>
      </c>
      <c r="D176" t="s" s="8">
        <v>317</v>
      </c>
      <c r="E176" t="n" s="8">
        <v>1.0</v>
      </c>
      <c r="F176" t="n" s="8">
        <v>325.0</v>
      </c>
      <c r="G176" t="s" s="8">
        <v>53</v>
      </c>
      <c r="H176" t="s" s="8">
        <v>217</v>
      </c>
      <c r="I176" t="s" s="8">
        <v>318</v>
      </c>
    </row>
    <row r="177" ht="16.0" customHeight="true">
      <c r="A177" t="n" s="7">
        <v>4.5845356E7</v>
      </c>
      <c r="B177" t="s" s="8">
        <v>51</v>
      </c>
      <c r="C177" t="n" s="8">
        <f>IF(false,"005-1516", "005-1516")</f>
      </c>
      <c r="D177" t="s" s="8">
        <v>122</v>
      </c>
      <c r="E177" t="n" s="8">
        <v>1.0</v>
      </c>
      <c r="F177" t="n" s="8">
        <v>824.0</v>
      </c>
      <c r="G177" t="s" s="8">
        <v>53</v>
      </c>
      <c r="H177" t="s" s="8">
        <v>217</v>
      </c>
      <c r="I177" t="s" s="8">
        <v>319</v>
      </c>
    </row>
    <row r="178" ht="16.0" customHeight="true">
      <c r="A178" t="n" s="7">
        <v>4.5903427E7</v>
      </c>
      <c r="B178" t="s" s="8">
        <v>51</v>
      </c>
      <c r="C178" t="n" s="8">
        <f>IF(false,"005-1258", "005-1258")</f>
      </c>
      <c r="D178" t="s" s="8">
        <v>75</v>
      </c>
      <c r="E178" t="n" s="8">
        <v>1.0</v>
      </c>
      <c r="F178" t="n" s="8">
        <v>376.0</v>
      </c>
      <c r="G178" t="s" s="8">
        <v>53</v>
      </c>
      <c r="H178" t="s" s="8">
        <v>217</v>
      </c>
      <c r="I178" t="s" s="8">
        <v>320</v>
      </c>
    </row>
    <row r="179" ht="16.0" customHeight="true">
      <c r="A179" t="n" s="7">
        <v>4.5919248E7</v>
      </c>
      <c r="B179" t="s" s="8">
        <v>51</v>
      </c>
      <c r="C179" t="n" s="8">
        <f>IF(false,"005-1258", "005-1258")</f>
      </c>
      <c r="D179" t="s" s="8">
        <v>75</v>
      </c>
      <c r="E179" t="n" s="8">
        <v>1.0</v>
      </c>
      <c r="F179" t="n" s="8">
        <v>376.0</v>
      </c>
      <c r="G179" t="s" s="8">
        <v>53</v>
      </c>
      <c r="H179" t="s" s="8">
        <v>217</v>
      </c>
      <c r="I179" t="s" s="8">
        <v>321</v>
      </c>
    </row>
    <row r="180" ht="16.0" customHeight="true">
      <c r="A180" t="n" s="7">
        <v>4.5904038E7</v>
      </c>
      <c r="B180" t="s" s="8">
        <v>51</v>
      </c>
      <c r="C180" t="n" s="8">
        <f>IF(false,"005-1257", "005-1257")</f>
      </c>
      <c r="D180" t="s" s="8">
        <v>322</v>
      </c>
      <c r="E180" t="n" s="8">
        <v>1.0</v>
      </c>
      <c r="F180" t="n" s="8">
        <v>444.0</v>
      </c>
      <c r="G180" t="s" s="8">
        <v>53</v>
      </c>
      <c r="H180" t="s" s="8">
        <v>217</v>
      </c>
      <c r="I180" t="s" s="8">
        <v>323</v>
      </c>
    </row>
    <row r="181" ht="16.0" customHeight="true">
      <c r="A181" t="n" s="7">
        <v>4.5585228E7</v>
      </c>
      <c r="B181" t="s" s="8">
        <v>58</v>
      </c>
      <c r="C181" t="n" s="8">
        <f>IF(false,"005-1374", "005-1374")</f>
      </c>
      <c r="D181" t="s" s="8">
        <v>324</v>
      </c>
      <c r="E181" t="n" s="8">
        <v>1.0</v>
      </c>
      <c r="F181" t="n" s="8">
        <v>215.0</v>
      </c>
      <c r="G181" t="s" s="8">
        <v>53</v>
      </c>
      <c r="H181" t="s" s="8">
        <v>217</v>
      </c>
      <c r="I181" t="s" s="8">
        <v>325</v>
      </c>
    </row>
    <row r="182" ht="16.0" customHeight="true">
      <c r="A182" t="n" s="7">
        <v>4.5977116E7</v>
      </c>
      <c r="B182" t="s" s="8">
        <v>54</v>
      </c>
      <c r="C182" t="n" s="8">
        <f>IF(false,"005-1359", "005-1359")</f>
      </c>
      <c r="D182" t="s" s="8">
        <v>148</v>
      </c>
      <c r="E182" t="n" s="8">
        <v>1.0</v>
      </c>
      <c r="F182" t="n" s="8">
        <v>789.0</v>
      </c>
      <c r="G182" t="s" s="8">
        <v>53</v>
      </c>
      <c r="H182" t="s" s="8">
        <v>217</v>
      </c>
      <c r="I182" t="s" s="8">
        <v>326</v>
      </c>
    </row>
    <row r="183" ht="16.0" customHeight="true">
      <c r="A183" t="n" s="7">
        <v>4.5977116E7</v>
      </c>
      <c r="B183" t="s" s="8">
        <v>54</v>
      </c>
      <c r="C183" t="n" s="8">
        <f>IF(false,"120921439", "120921439")</f>
      </c>
      <c r="D183" t="s" s="8">
        <v>65</v>
      </c>
      <c r="E183" t="n" s="8">
        <v>1.0</v>
      </c>
      <c r="F183" t="n" s="8">
        <v>479.0</v>
      </c>
      <c r="G183" t="s" s="8">
        <v>53</v>
      </c>
      <c r="H183" t="s" s="8">
        <v>217</v>
      </c>
      <c r="I183" t="s" s="8">
        <v>326</v>
      </c>
    </row>
    <row r="184" ht="16.0" customHeight="true">
      <c r="A184" t="n" s="7">
        <v>4.5956891E7</v>
      </c>
      <c r="B184" t="s" s="8">
        <v>54</v>
      </c>
      <c r="C184" t="n" s="8">
        <f>IF(false,"120922903", "120922903")</f>
      </c>
      <c r="D184" t="s" s="8">
        <v>327</v>
      </c>
      <c r="E184" t="n" s="8">
        <v>1.0</v>
      </c>
      <c r="F184" t="n" s="8">
        <v>345.0</v>
      </c>
      <c r="G184" t="s" s="8">
        <v>53</v>
      </c>
      <c r="H184" t="s" s="8">
        <v>217</v>
      </c>
      <c r="I184" t="s" s="8">
        <v>328</v>
      </c>
    </row>
    <row r="185" ht="16.0" customHeight="true">
      <c r="A185" t="n" s="7">
        <v>4.5940832E7</v>
      </c>
      <c r="B185" t="s" s="8">
        <v>54</v>
      </c>
      <c r="C185" t="n" s="8">
        <f>IF(false,"005-1254", "005-1254")</f>
      </c>
      <c r="D185" t="s" s="8">
        <v>329</v>
      </c>
      <c r="E185" t="n" s="8">
        <v>1.0</v>
      </c>
      <c r="F185" t="n" s="8">
        <v>351.0</v>
      </c>
      <c r="G185" t="s" s="8">
        <v>53</v>
      </c>
      <c r="H185" t="s" s="8">
        <v>217</v>
      </c>
      <c r="I185" t="s" s="8">
        <v>330</v>
      </c>
    </row>
    <row r="186" ht="16.0" customHeight="true">
      <c r="A186" t="n" s="7">
        <v>4.5893391E7</v>
      </c>
      <c r="B186" t="s" s="8">
        <v>51</v>
      </c>
      <c r="C186" t="n" s="8">
        <f>IF(false,"002-099", "002-099")</f>
      </c>
      <c r="D186" t="s" s="8">
        <v>226</v>
      </c>
      <c r="E186" t="n" s="8">
        <v>2.0</v>
      </c>
      <c r="F186" t="n" s="8">
        <v>1377.0</v>
      </c>
      <c r="G186" t="s" s="8">
        <v>53</v>
      </c>
      <c r="H186" t="s" s="8">
        <v>217</v>
      </c>
      <c r="I186" t="s" s="8">
        <v>331</v>
      </c>
    </row>
    <row r="187" ht="16.0" customHeight="true">
      <c r="A187" t="n" s="7">
        <v>4.5954623E7</v>
      </c>
      <c r="B187" t="s" s="8">
        <v>54</v>
      </c>
      <c r="C187" t="n" s="8">
        <f>IF(false,"005-1518", "005-1518")</f>
      </c>
      <c r="D187" t="s" s="8">
        <v>332</v>
      </c>
      <c r="E187" t="n" s="8">
        <v>2.0</v>
      </c>
      <c r="F187" t="n" s="8">
        <v>2400.0</v>
      </c>
      <c r="G187" t="s" s="8">
        <v>53</v>
      </c>
      <c r="H187" t="s" s="8">
        <v>217</v>
      </c>
      <c r="I187" t="s" s="8">
        <v>333</v>
      </c>
    </row>
    <row r="188" ht="16.0" customHeight="true">
      <c r="A188" t="n" s="7">
        <v>4.5954623E7</v>
      </c>
      <c r="B188" t="s" s="8">
        <v>54</v>
      </c>
      <c r="C188" t="n" s="8">
        <f>IF(false,"120921454", "120921454")</f>
      </c>
      <c r="D188" t="s" s="8">
        <v>334</v>
      </c>
      <c r="E188" t="n" s="8">
        <v>1.0</v>
      </c>
      <c r="F188" t="n" s="8">
        <v>570.0</v>
      </c>
      <c r="G188" t="s" s="8">
        <v>53</v>
      </c>
      <c r="H188" t="s" s="8">
        <v>217</v>
      </c>
      <c r="I188" t="s" s="8">
        <v>333</v>
      </c>
    </row>
    <row r="189" ht="16.0" customHeight="true">
      <c r="A189" t="n" s="7">
        <v>4.5983152E7</v>
      </c>
      <c r="B189" t="s" s="8">
        <v>54</v>
      </c>
      <c r="C189" t="n" s="8">
        <f>IF(false,"006-589", "006-589")</f>
      </c>
      <c r="D189" t="s" s="8">
        <v>335</v>
      </c>
      <c r="E189" t="n" s="8">
        <v>1.0</v>
      </c>
      <c r="F189" t="n" s="8">
        <v>295.0</v>
      </c>
      <c r="G189" t="s" s="8">
        <v>53</v>
      </c>
      <c r="H189" t="s" s="8">
        <v>217</v>
      </c>
      <c r="I189" t="s" s="8">
        <v>336</v>
      </c>
    </row>
    <row r="190" ht="16.0" customHeight="true">
      <c r="A190" t="n" s="7">
        <v>4.5970808E7</v>
      </c>
      <c r="B190" t="s" s="8">
        <v>54</v>
      </c>
      <c r="C190" t="n" s="8">
        <f>IF(false,"005-1254", "005-1254")</f>
      </c>
      <c r="D190" t="s" s="8">
        <v>329</v>
      </c>
      <c r="E190" t="n" s="8">
        <v>2.0</v>
      </c>
      <c r="F190" t="n" s="8">
        <v>594.0</v>
      </c>
      <c r="G190" t="s" s="8">
        <v>53</v>
      </c>
      <c r="H190" t="s" s="8">
        <v>217</v>
      </c>
      <c r="I190" t="s" s="8">
        <v>337</v>
      </c>
    </row>
    <row r="191" ht="16.0" customHeight="true">
      <c r="A191" t="n" s="7">
        <v>4.5970095E7</v>
      </c>
      <c r="B191" t="s" s="8">
        <v>54</v>
      </c>
      <c r="C191" t="n" s="8">
        <f>IF(false,"000-631", "000-631")</f>
      </c>
      <c r="D191" t="s" s="8">
        <v>126</v>
      </c>
      <c r="E191" t="n" s="8">
        <v>1.0</v>
      </c>
      <c r="F191" t="n" s="8">
        <v>401.0</v>
      </c>
      <c r="G191" t="s" s="8">
        <v>53</v>
      </c>
      <c r="H191" t="s" s="8">
        <v>217</v>
      </c>
      <c r="I191" t="s" s="8">
        <v>338</v>
      </c>
    </row>
    <row r="192" ht="16.0" customHeight="true">
      <c r="A192" t="n" s="7">
        <v>4.5681194E7</v>
      </c>
      <c r="B192" t="s" s="8">
        <v>58</v>
      </c>
      <c r="C192" t="n" s="8">
        <f>IF(false,"120922621", "120922621")</f>
      </c>
      <c r="D192" t="s" s="8">
        <v>213</v>
      </c>
      <c r="E192" t="n" s="8">
        <v>1.0</v>
      </c>
      <c r="F192" t="n" s="8">
        <v>311.0</v>
      </c>
      <c r="G192" t="s" s="8">
        <v>53</v>
      </c>
      <c r="H192" t="s" s="8">
        <v>217</v>
      </c>
      <c r="I192" t="s" s="8">
        <v>339</v>
      </c>
    </row>
    <row r="193" ht="16.0" customHeight="true">
      <c r="A193" t="n" s="7">
        <v>4.5681436E7</v>
      </c>
      <c r="B193" t="s" s="8">
        <v>58</v>
      </c>
      <c r="C193" t="n" s="8">
        <f>IF(false,"120906023", "120906023")</f>
      </c>
      <c r="D193" t="s" s="8">
        <v>103</v>
      </c>
      <c r="E193" t="n" s="8">
        <v>1.0</v>
      </c>
      <c r="F193" t="n" s="8">
        <v>790.0</v>
      </c>
      <c r="G193" t="s" s="8">
        <v>53</v>
      </c>
      <c r="H193" t="s" s="8">
        <v>217</v>
      </c>
      <c r="I193" t="s" s="8">
        <v>340</v>
      </c>
    </row>
    <row r="194" ht="16.0" customHeight="true">
      <c r="A194" t="n" s="7">
        <v>4.5921067E7</v>
      </c>
      <c r="B194" t="s" s="8">
        <v>51</v>
      </c>
      <c r="C194" t="n" s="8">
        <f>IF(false,"005-1250", "005-1250")</f>
      </c>
      <c r="D194" t="s" s="8">
        <v>97</v>
      </c>
      <c r="E194" t="n" s="8">
        <v>2.0</v>
      </c>
      <c r="F194" t="n" s="8">
        <v>3178.0</v>
      </c>
      <c r="G194" t="s" s="8">
        <v>53</v>
      </c>
      <c r="H194" t="s" s="8">
        <v>217</v>
      </c>
      <c r="I194" t="s" s="8">
        <v>341</v>
      </c>
    </row>
    <row r="195" ht="16.0" customHeight="true">
      <c r="A195" t="n" s="7">
        <v>4.5786938E7</v>
      </c>
      <c r="B195" t="s" s="8">
        <v>67</v>
      </c>
      <c r="C195" t="n" s="8">
        <f>IF(false,"120921545", "120921545")</f>
      </c>
      <c r="D195" t="s" s="8">
        <v>342</v>
      </c>
      <c r="E195" t="n" s="8">
        <v>1.0</v>
      </c>
      <c r="F195" t="n" s="8">
        <v>879.0</v>
      </c>
      <c r="G195" t="s" s="8">
        <v>53</v>
      </c>
      <c r="H195" t="s" s="8">
        <v>217</v>
      </c>
      <c r="I195" t="s" s="8">
        <v>343</v>
      </c>
    </row>
    <row r="196" ht="16.0" customHeight="true">
      <c r="A196" t="n" s="7">
        <v>4.5807455E7</v>
      </c>
      <c r="B196" t="s" s="8">
        <v>67</v>
      </c>
      <c r="C196" t="n" s="8">
        <f>IF(false,"120922392", "120922392")</f>
      </c>
      <c r="D196" t="s" s="8">
        <v>344</v>
      </c>
      <c r="E196" t="n" s="8">
        <v>1.0</v>
      </c>
      <c r="F196" t="n" s="8">
        <v>294.0</v>
      </c>
      <c r="G196" t="s" s="8">
        <v>53</v>
      </c>
      <c r="H196" t="s" s="8">
        <v>217</v>
      </c>
      <c r="I196" t="s" s="8">
        <v>345</v>
      </c>
    </row>
    <row r="197" ht="16.0" customHeight="true">
      <c r="A197" t="n" s="7">
        <v>4.5732946E7</v>
      </c>
      <c r="B197" t="s" s="8">
        <v>67</v>
      </c>
      <c r="C197" t="n" s="8">
        <f>IF(false,"120922005", "120922005")</f>
      </c>
      <c r="D197" t="s" s="8">
        <v>346</v>
      </c>
      <c r="E197" t="n" s="8">
        <v>1.0</v>
      </c>
      <c r="F197" t="n" s="8">
        <v>1352.0</v>
      </c>
      <c r="G197" t="s" s="8">
        <v>53</v>
      </c>
      <c r="H197" t="s" s="8">
        <v>217</v>
      </c>
      <c r="I197" t="s" s="8">
        <v>347</v>
      </c>
    </row>
    <row r="198" ht="16.0" customHeight="true">
      <c r="A198" t="n" s="7">
        <v>4.5953461E7</v>
      </c>
      <c r="B198" t="s" s="8">
        <v>54</v>
      </c>
      <c r="C198" t="n" s="8">
        <f>IF(false,"120922390", "120922390")</f>
      </c>
      <c r="D198" t="s" s="8">
        <v>348</v>
      </c>
      <c r="E198" t="n" s="8">
        <v>1.0</v>
      </c>
      <c r="F198" t="n" s="8">
        <v>136.0</v>
      </c>
      <c r="G198" t="s" s="8">
        <v>53</v>
      </c>
      <c r="H198" t="s" s="8">
        <v>217</v>
      </c>
      <c r="I198" t="s" s="8">
        <v>349</v>
      </c>
    </row>
    <row r="199" ht="16.0" customHeight="true">
      <c r="A199" t="n" s="7">
        <v>4.5622893E7</v>
      </c>
      <c r="B199" t="s" s="8">
        <v>58</v>
      </c>
      <c r="C199" t="n" s="8">
        <f>IF(false,"120921370", "120921370")</f>
      </c>
      <c r="D199" t="s" s="8">
        <v>92</v>
      </c>
      <c r="E199" t="n" s="8">
        <v>4.0</v>
      </c>
      <c r="F199" t="n" s="8">
        <v>6692.0</v>
      </c>
      <c r="G199" t="s" s="8">
        <v>53</v>
      </c>
      <c r="H199" t="s" s="8">
        <v>217</v>
      </c>
      <c r="I199" t="s" s="8">
        <v>350</v>
      </c>
    </row>
    <row r="200" ht="16.0" customHeight="true">
      <c r="A200" t="n" s="7">
        <v>4.6001188E7</v>
      </c>
      <c r="B200" t="s" s="8">
        <v>54</v>
      </c>
      <c r="C200" t="n" s="8">
        <f>IF(false,"002-098", "002-098")</f>
      </c>
      <c r="D200" t="s" s="8">
        <v>351</v>
      </c>
      <c r="E200" t="n" s="8">
        <v>3.0</v>
      </c>
      <c r="F200" t="n" s="8">
        <v>3205.0</v>
      </c>
      <c r="G200" t="s" s="8">
        <v>53</v>
      </c>
      <c r="H200" t="s" s="8">
        <v>217</v>
      </c>
      <c r="I200" t="s" s="8">
        <v>352</v>
      </c>
    </row>
    <row r="201" ht="16.0" customHeight="true">
      <c r="A201" t="n" s="7">
        <v>4.56236E7</v>
      </c>
      <c r="B201" t="s" s="8">
        <v>58</v>
      </c>
      <c r="C201" t="n" s="8">
        <f>IF(false,"005-1519", "005-1519")</f>
      </c>
      <c r="D201" t="s" s="8">
        <v>353</v>
      </c>
      <c r="E201" t="n" s="8">
        <v>1.0</v>
      </c>
      <c r="F201" t="n" s="8">
        <v>1183.0</v>
      </c>
      <c r="G201" t="s" s="8">
        <v>53</v>
      </c>
      <c r="H201" t="s" s="8">
        <v>217</v>
      </c>
      <c r="I201" t="s" s="8">
        <v>354</v>
      </c>
    </row>
    <row r="202" ht="16.0" customHeight="true">
      <c r="A202" t="n" s="7">
        <v>4.56236E7</v>
      </c>
      <c r="B202" t="s" s="8">
        <v>58</v>
      </c>
      <c r="C202" t="n" s="8">
        <f>IF(false,"005-1520", "005-1520")</f>
      </c>
      <c r="D202" t="s" s="8">
        <v>355</v>
      </c>
      <c r="E202" t="n" s="8">
        <v>1.0</v>
      </c>
      <c r="F202" t="n" s="8">
        <v>1182.0</v>
      </c>
      <c r="G202" t="s" s="8">
        <v>53</v>
      </c>
      <c r="H202" t="s" s="8">
        <v>217</v>
      </c>
      <c r="I202" t="s" s="8">
        <v>354</v>
      </c>
    </row>
    <row r="203" ht="16.0" customHeight="true">
      <c r="A203" t="n" s="7">
        <v>4.5288694E7</v>
      </c>
      <c r="B203" t="s" s="8">
        <v>61</v>
      </c>
      <c r="C203" t="n" s="8">
        <f>IF(false,"120922903", "120922903")</f>
      </c>
      <c r="D203" t="s" s="8">
        <v>327</v>
      </c>
      <c r="E203" t="n" s="8">
        <v>1.0</v>
      </c>
      <c r="F203" t="n" s="8">
        <v>372.0</v>
      </c>
      <c r="G203" t="s" s="8">
        <v>53</v>
      </c>
      <c r="H203" t="s" s="8">
        <v>217</v>
      </c>
      <c r="I203" t="s" s="8">
        <v>356</v>
      </c>
    </row>
    <row r="204" ht="16.0" customHeight="true">
      <c r="A204" t="n" s="7">
        <v>4.5875915E7</v>
      </c>
      <c r="B204" t="s" s="8">
        <v>51</v>
      </c>
      <c r="C204" t="n" s="8">
        <f>IF(false,"003-318", "003-318")</f>
      </c>
      <c r="D204" t="s" s="8">
        <v>132</v>
      </c>
      <c r="E204" t="n" s="8">
        <v>2.0</v>
      </c>
      <c r="F204" t="n" s="8">
        <v>2978.0</v>
      </c>
      <c r="G204" t="s" s="8">
        <v>53</v>
      </c>
      <c r="H204" t="s" s="8">
        <v>217</v>
      </c>
      <c r="I204" t="s" s="8">
        <v>357</v>
      </c>
    </row>
    <row r="205" ht="16.0" customHeight="true">
      <c r="A205" t="n" s="7">
        <v>4.5912095E7</v>
      </c>
      <c r="B205" t="s" s="8">
        <v>51</v>
      </c>
      <c r="C205" t="n" s="8">
        <f>IF(false,"005-1504", "005-1504")</f>
      </c>
      <c r="D205" t="s" s="8">
        <v>214</v>
      </c>
      <c r="E205" t="n" s="8">
        <v>1.0</v>
      </c>
      <c r="F205" t="n" s="8">
        <v>135.0</v>
      </c>
      <c r="G205" t="s" s="8">
        <v>53</v>
      </c>
      <c r="H205" t="s" s="8">
        <v>217</v>
      </c>
      <c r="I205" t="s" s="8">
        <v>358</v>
      </c>
    </row>
    <row r="206" ht="16.0" customHeight="true">
      <c r="A206" t="n" s="7">
        <v>4.5978917E7</v>
      </c>
      <c r="B206" t="s" s="8">
        <v>54</v>
      </c>
      <c r="C206" t="n" s="8">
        <f>IF(false,"120921439", "120921439")</f>
      </c>
      <c r="D206" t="s" s="8">
        <v>65</v>
      </c>
      <c r="E206" t="n" s="8">
        <v>1.0</v>
      </c>
      <c r="F206" t="n" s="8">
        <v>599.0</v>
      </c>
      <c r="G206" t="s" s="8">
        <v>53</v>
      </c>
      <c r="H206" t="s" s="8">
        <v>217</v>
      </c>
      <c r="I206" t="s" s="8">
        <v>359</v>
      </c>
    </row>
    <row r="207" ht="16.0" customHeight="true">
      <c r="A207" t="n" s="7">
        <v>4.5914311E7</v>
      </c>
      <c r="B207" t="s" s="8">
        <v>51</v>
      </c>
      <c r="C207" t="n" s="8">
        <f>IF(false,"120922351", "120922351")</f>
      </c>
      <c r="D207" t="s" s="8">
        <v>79</v>
      </c>
      <c r="E207" t="n" s="8">
        <v>2.0</v>
      </c>
      <c r="F207" t="n" s="8">
        <v>1561.0</v>
      </c>
      <c r="G207" t="s" s="8">
        <v>53</v>
      </c>
      <c r="H207" t="s" s="8">
        <v>217</v>
      </c>
      <c r="I207" t="s" s="8">
        <v>360</v>
      </c>
    </row>
    <row r="208" ht="16.0" customHeight="true">
      <c r="A208" t="n" s="7">
        <v>4.578472E7</v>
      </c>
      <c r="B208" t="s" s="8">
        <v>67</v>
      </c>
      <c r="C208" t="n" s="8">
        <f>IF(false,"120921544", "120921544")</f>
      </c>
      <c r="D208" t="s" s="8">
        <v>255</v>
      </c>
      <c r="E208" t="n" s="8">
        <v>2.0</v>
      </c>
      <c r="F208" t="n" s="8">
        <v>1678.0</v>
      </c>
      <c r="G208" t="s" s="8">
        <v>53</v>
      </c>
      <c r="H208" t="s" s="8">
        <v>217</v>
      </c>
      <c r="I208" t="s" s="8">
        <v>361</v>
      </c>
    </row>
    <row r="209" ht="16.0" customHeight="true">
      <c r="A209" t="n" s="7">
        <v>4.5873784E7</v>
      </c>
      <c r="B209" t="s" s="8">
        <v>51</v>
      </c>
      <c r="C209" t="n" s="8">
        <f>IF(false,"005-1080", "005-1080")</f>
      </c>
      <c r="D209" t="s" s="8">
        <v>362</v>
      </c>
      <c r="E209" t="n" s="8">
        <v>2.0</v>
      </c>
      <c r="F209" t="n" s="8">
        <v>1500.0</v>
      </c>
      <c r="G209" t="s" s="8">
        <v>53</v>
      </c>
      <c r="H209" t="s" s="8">
        <v>217</v>
      </c>
      <c r="I209" t="s" s="8">
        <v>363</v>
      </c>
    </row>
    <row r="210" ht="16.0" customHeight="true">
      <c r="A210" t="n" s="7">
        <v>4.5477375E7</v>
      </c>
      <c r="B210" t="s" s="8">
        <v>72</v>
      </c>
      <c r="C210" t="n" s="8">
        <f>IF(false,"008-576", "008-576")</f>
      </c>
      <c r="D210" t="s" s="8">
        <v>81</v>
      </c>
      <c r="E210" t="n" s="8">
        <v>1.0</v>
      </c>
      <c r="F210" t="n" s="8">
        <v>812.0</v>
      </c>
      <c r="G210" t="s" s="8">
        <v>53</v>
      </c>
      <c r="H210" t="s" s="8">
        <v>217</v>
      </c>
      <c r="I210" t="s" s="8">
        <v>364</v>
      </c>
    </row>
    <row r="211" ht="16.0" customHeight="true">
      <c r="A211" t="n" s="7">
        <v>4.5824627E7</v>
      </c>
      <c r="B211" t="s" s="8">
        <v>51</v>
      </c>
      <c r="C211" t="n" s="8">
        <f>IF(false,"120921899", "120921899")</f>
      </c>
      <c r="D211" t="s" s="8">
        <v>365</v>
      </c>
      <c r="E211" t="n" s="8">
        <v>2.0</v>
      </c>
      <c r="F211" t="n" s="8">
        <v>1510.0</v>
      </c>
      <c r="G211" t="s" s="8">
        <v>53</v>
      </c>
      <c r="H211" t="s" s="8">
        <v>217</v>
      </c>
      <c r="I211" t="s" s="8">
        <v>366</v>
      </c>
    </row>
    <row r="212" ht="16.0" customHeight="true">
      <c r="A212" t="n" s="7">
        <v>4.5658843E7</v>
      </c>
      <c r="B212" t="s" s="8">
        <v>58</v>
      </c>
      <c r="C212" t="n" s="8">
        <f>IF(false,"003-306", "003-306")</f>
      </c>
      <c r="D212" t="s" s="8">
        <v>367</v>
      </c>
      <c r="E212" t="n" s="8">
        <v>1.0</v>
      </c>
      <c r="F212" t="n" s="8">
        <v>273.0</v>
      </c>
      <c r="G212" t="s" s="8">
        <v>53</v>
      </c>
      <c r="H212" t="s" s="8">
        <v>217</v>
      </c>
      <c r="I212" t="s" s="8">
        <v>368</v>
      </c>
    </row>
    <row r="213" ht="16.0" customHeight="true">
      <c r="A213" t="n" s="7">
        <v>4.5817186E7</v>
      </c>
      <c r="B213" t="s" s="8">
        <v>51</v>
      </c>
      <c r="C213" t="n" s="8">
        <f>IF(false,"120921200", "120921200")</f>
      </c>
      <c r="D213" t="s" s="8">
        <v>369</v>
      </c>
      <c r="E213" t="n" s="8">
        <v>3.0</v>
      </c>
      <c r="F213" t="n" s="8">
        <v>7197.0</v>
      </c>
      <c r="G213" t="s" s="8">
        <v>53</v>
      </c>
      <c r="H213" t="s" s="8">
        <v>217</v>
      </c>
      <c r="I213" t="s" s="8">
        <v>370</v>
      </c>
    </row>
    <row r="214" ht="16.0" customHeight="true">
      <c r="A214" t="n" s="7">
        <v>4.5787249E7</v>
      </c>
      <c r="B214" t="s" s="8">
        <v>67</v>
      </c>
      <c r="C214" t="n" s="8">
        <f>IF(false,"120906023", "120906023")</f>
      </c>
      <c r="D214" t="s" s="8">
        <v>103</v>
      </c>
      <c r="E214" t="n" s="8">
        <v>1.0</v>
      </c>
      <c r="F214" t="n" s="8">
        <v>989.0</v>
      </c>
      <c r="G214" t="s" s="8">
        <v>53</v>
      </c>
      <c r="H214" t="s" s="8">
        <v>217</v>
      </c>
      <c r="I214" t="s" s="8">
        <v>371</v>
      </c>
    </row>
    <row r="215" ht="16.0" customHeight="true">
      <c r="A215" t="n" s="7">
        <v>4.564965E7</v>
      </c>
      <c r="B215" t="s" s="8">
        <v>58</v>
      </c>
      <c r="C215" t="n" s="8">
        <f>IF(false,"005-1114", "005-1114")</f>
      </c>
      <c r="D215" t="s" s="8">
        <v>263</v>
      </c>
      <c r="E215" t="n" s="8">
        <v>1.0</v>
      </c>
      <c r="F215" t="n" s="8">
        <v>4.0</v>
      </c>
      <c r="G215" t="s" s="8">
        <v>53</v>
      </c>
      <c r="H215" t="s" s="8">
        <v>217</v>
      </c>
      <c r="I215" t="s" s="8">
        <v>372</v>
      </c>
    </row>
    <row r="216" ht="16.0" customHeight="true">
      <c r="A216" t="n" s="7">
        <v>4.5879652E7</v>
      </c>
      <c r="B216" t="s" s="8">
        <v>51</v>
      </c>
      <c r="C216" t="n" s="8">
        <f>IF(false,"005-1254", "005-1254")</f>
      </c>
      <c r="D216" t="s" s="8">
        <v>329</v>
      </c>
      <c r="E216" t="n" s="8">
        <v>1.0</v>
      </c>
      <c r="F216" t="n" s="8">
        <v>770.0</v>
      </c>
      <c r="G216" t="s" s="8">
        <v>53</v>
      </c>
      <c r="H216" t="s" s="8">
        <v>217</v>
      </c>
      <c r="I216" t="s" s="8">
        <v>373</v>
      </c>
    </row>
    <row r="217" ht="16.0" customHeight="true">
      <c r="A217" t="n" s="7">
        <v>4.5688393E7</v>
      </c>
      <c r="B217" t="s" s="8">
        <v>58</v>
      </c>
      <c r="C217" t="n" s="8">
        <f>IF(false,"120922900", "120922900")</f>
      </c>
      <c r="D217" t="s" s="8">
        <v>374</v>
      </c>
      <c r="E217" t="n" s="8">
        <v>1.0</v>
      </c>
      <c r="F217" t="n" s="8">
        <v>1285.0</v>
      </c>
      <c r="G217" t="s" s="8">
        <v>53</v>
      </c>
      <c r="H217" t="s" s="8">
        <v>217</v>
      </c>
      <c r="I217" t="s" s="8">
        <v>375</v>
      </c>
    </row>
    <row r="218" ht="16.0" customHeight="true">
      <c r="A218" t="n" s="7">
        <v>4.5913787E7</v>
      </c>
      <c r="B218" t="s" s="8">
        <v>51</v>
      </c>
      <c r="C218" t="n" s="8">
        <f>IF(false,"005-1359", "005-1359")</f>
      </c>
      <c r="D218" t="s" s="8">
        <v>148</v>
      </c>
      <c r="E218" t="n" s="8">
        <v>1.0</v>
      </c>
      <c r="F218" t="n" s="8">
        <v>115.0</v>
      </c>
      <c r="G218" t="s" s="8">
        <v>53</v>
      </c>
      <c r="H218" t="s" s="8">
        <v>217</v>
      </c>
      <c r="I218" t="s" s="8">
        <v>376</v>
      </c>
    </row>
    <row r="219" ht="16.0" customHeight="true">
      <c r="A219" t="n" s="7">
        <v>4.5842547E7</v>
      </c>
      <c r="B219" t="s" s="8">
        <v>51</v>
      </c>
      <c r="C219" t="n" s="8">
        <f>IF(false,"120921544", "120921544")</f>
      </c>
      <c r="D219" t="s" s="8">
        <v>255</v>
      </c>
      <c r="E219" t="n" s="8">
        <v>1.0</v>
      </c>
      <c r="F219" t="n" s="8">
        <v>668.0</v>
      </c>
      <c r="G219" t="s" s="8">
        <v>53</v>
      </c>
      <c r="H219" t="s" s="8">
        <v>217</v>
      </c>
      <c r="I219" t="s" s="8">
        <v>377</v>
      </c>
    </row>
    <row r="220" ht="16.0" customHeight="true">
      <c r="A220" t="n" s="7">
        <v>4.5920866E7</v>
      </c>
      <c r="B220" t="s" s="8">
        <v>51</v>
      </c>
      <c r="C220" t="n" s="8">
        <f>IF(false,"120921718", "120921718")</f>
      </c>
      <c r="D220" t="s" s="8">
        <v>378</v>
      </c>
      <c r="E220" t="n" s="8">
        <v>1.0</v>
      </c>
      <c r="F220" t="n" s="8">
        <v>1358.0</v>
      </c>
      <c r="G220" t="s" s="8">
        <v>53</v>
      </c>
      <c r="H220" t="s" s="8">
        <v>217</v>
      </c>
      <c r="I220" t="s" s="8">
        <v>379</v>
      </c>
    </row>
    <row r="221" ht="16.0" customHeight="true">
      <c r="A221" t="n" s="7">
        <v>4.5939065E7</v>
      </c>
      <c r="B221" t="s" s="8">
        <v>54</v>
      </c>
      <c r="C221" t="n" s="8">
        <f>IF(false,"120921863", "120921863")</f>
      </c>
      <c r="D221" t="s" s="8">
        <v>196</v>
      </c>
      <c r="E221" t="n" s="8">
        <v>1.0</v>
      </c>
      <c r="F221" t="n" s="8">
        <v>73.0</v>
      </c>
      <c r="G221" t="s" s="8">
        <v>53</v>
      </c>
      <c r="H221" t="s" s="8">
        <v>217</v>
      </c>
      <c r="I221" t="s" s="8">
        <v>380</v>
      </c>
    </row>
    <row r="222" ht="16.0" customHeight="true">
      <c r="A222" t="n" s="7">
        <v>4.5941953E7</v>
      </c>
      <c r="B222" t="s" s="8">
        <v>54</v>
      </c>
      <c r="C222" t="n" s="8">
        <f>IF(false,"120921947", "120921947")</f>
      </c>
      <c r="D222" t="s" s="8">
        <v>56</v>
      </c>
      <c r="E222" t="n" s="8">
        <v>1.0</v>
      </c>
      <c r="F222" t="n" s="8">
        <v>599.0</v>
      </c>
      <c r="G222" t="s" s="8">
        <v>53</v>
      </c>
      <c r="H222" t="s" s="8">
        <v>217</v>
      </c>
      <c r="I222" t="s" s="8">
        <v>381</v>
      </c>
    </row>
    <row r="223" ht="16.0" customHeight="true">
      <c r="A223" t="n" s="7">
        <v>4.5931287E7</v>
      </c>
      <c r="B223" t="s" s="8">
        <v>54</v>
      </c>
      <c r="C223" t="n" s="8">
        <f>IF(false,"120921864", "120921864")</f>
      </c>
      <c r="D223" t="s" s="8">
        <v>382</v>
      </c>
      <c r="E223" t="n" s="8">
        <v>1.0</v>
      </c>
      <c r="F223" t="n" s="8">
        <v>399.0</v>
      </c>
      <c r="G223" t="s" s="8">
        <v>53</v>
      </c>
      <c r="H223" t="s" s="8">
        <v>217</v>
      </c>
      <c r="I223" t="s" s="8">
        <v>383</v>
      </c>
    </row>
    <row r="224" ht="16.0" customHeight="true">
      <c r="A224" t="n" s="7">
        <v>4.5815661E7</v>
      </c>
      <c r="B224" t="s" s="8">
        <v>51</v>
      </c>
      <c r="C224" t="n" s="8">
        <f>IF(false,"120921469", "120921469")</f>
      </c>
      <c r="D224" t="s" s="8">
        <v>384</v>
      </c>
      <c r="E224" t="n" s="8">
        <v>1.0</v>
      </c>
      <c r="F224" t="n" s="8">
        <v>217.0</v>
      </c>
      <c r="G224" t="s" s="8">
        <v>53</v>
      </c>
      <c r="H224" t="s" s="8">
        <v>217</v>
      </c>
      <c r="I224" t="s" s="8">
        <v>385</v>
      </c>
    </row>
    <row r="225" ht="16.0" customHeight="true">
      <c r="A225" t="n" s="7">
        <v>4.5918983E7</v>
      </c>
      <c r="B225" t="s" s="8">
        <v>51</v>
      </c>
      <c r="C225" t="n" s="8">
        <f>IF(false,"005-1255", "005-1255")</f>
      </c>
      <c r="D225" t="s" s="8">
        <v>247</v>
      </c>
      <c r="E225" t="n" s="8">
        <v>1.0</v>
      </c>
      <c r="F225" t="n" s="8">
        <v>689.0</v>
      </c>
      <c r="G225" t="s" s="8">
        <v>53</v>
      </c>
      <c r="H225" t="s" s="8">
        <v>217</v>
      </c>
      <c r="I225" t="s" s="8">
        <v>386</v>
      </c>
    </row>
    <row r="226" ht="16.0" customHeight="true">
      <c r="A226" t="n" s="7">
        <v>4.5938295E7</v>
      </c>
      <c r="B226" t="s" s="8">
        <v>54</v>
      </c>
      <c r="C226" t="n" s="8">
        <f>IF(false,"005-1110", "005-1110")</f>
      </c>
      <c r="D226" t="s" s="8">
        <v>158</v>
      </c>
      <c r="E226" t="n" s="8">
        <v>1.0</v>
      </c>
      <c r="F226" t="n" s="8">
        <v>1.0</v>
      </c>
      <c r="G226" t="s" s="8">
        <v>53</v>
      </c>
      <c r="H226" t="s" s="8">
        <v>217</v>
      </c>
      <c r="I226" t="s" s="8">
        <v>387</v>
      </c>
    </row>
    <row r="227" ht="16.0" customHeight="true">
      <c r="A227" t="n" s="7">
        <v>4.5899025E7</v>
      </c>
      <c r="B227" t="s" s="8">
        <v>51</v>
      </c>
      <c r="C227" t="n" s="8">
        <f>IF(false,"008-576", "008-576")</f>
      </c>
      <c r="D227" t="s" s="8">
        <v>81</v>
      </c>
      <c r="E227" t="n" s="8">
        <v>1.0</v>
      </c>
      <c r="F227" t="n" s="8">
        <v>763.0</v>
      </c>
      <c r="G227" t="s" s="8">
        <v>53</v>
      </c>
      <c r="H227" t="s" s="8">
        <v>217</v>
      </c>
      <c r="I227" t="s" s="8">
        <v>388</v>
      </c>
    </row>
    <row r="228" ht="16.0" customHeight="true">
      <c r="A228" t="n" s="7">
        <v>4.57708E7</v>
      </c>
      <c r="B228" t="s" s="8">
        <v>67</v>
      </c>
      <c r="C228" t="n" s="8">
        <f>IF(false,"120921200", "120921200")</f>
      </c>
      <c r="D228" t="s" s="8">
        <v>369</v>
      </c>
      <c r="E228" t="n" s="8">
        <v>2.0</v>
      </c>
      <c r="F228" t="n" s="8">
        <v>3838.0</v>
      </c>
      <c r="G228" t="s" s="8">
        <v>53</v>
      </c>
      <c r="H228" t="s" s="8">
        <v>217</v>
      </c>
      <c r="I228" t="s" s="8">
        <v>389</v>
      </c>
    </row>
    <row r="229" ht="16.0" customHeight="true">
      <c r="A229" t="n" s="7">
        <v>4.5797244E7</v>
      </c>
      <c r="B229" t="s" s="8">
        <v>67</v>
      </c>
      <c r="C229" t="n" s="8">
        <f>IF(false,"003-318", "003-318")</f>
      </c>
      <c r="D229" t="s" s="8">
        <v>132</v>
      </c>
      <c r="E229" t="n" s="8">
        <v>2.0</v>
      </c>
      <c r="F229" t="n" s="8">
        <v>2382.0</v>
      </c>
      <c r="G229" t="s" s="8">
        <v>53</v>
      </c>
      <c r="H229" t="s" s="8">
        <v>217</v>
      </c>
      <c r="I229" t="s" s="8">
        <v>390</v>
      </c>
    </row>
    <row r="230" ht="16.0" customHeight="true">
      <c r="A230" t="n" s="7">
        <v>4.6017896E7</v>
      </c>
      <c r="B230" t="s" s="8">
        <v>54</v>
      </c>
      <c r="C230" t="n" s="8">
        <f>IF(false,"120922392", "120922392")</f>
      </c>
      <c r="D230" t="s" s="8">
        <v>344</v>
      </c>
      <c r="E230" t="n" s="8">
        <v>1.0</v>
      </c>
      <c r="F230" t="n" s="8">
        <v>119.0</v>
      </c>
      <c r="G230" t="s" s="8">
        <v>53</v>
      </c>
      <c r="H230" t="s" s="8">
        <v>217</v>
      </c>
      <c r="I230" t="s" s="8">
        <v>391</v>
      </c>
    </row>
    <row r="231" ht="16.0" customHeight="true">
      <c r="A231" t="n" s="7">
        <v>4.5829024E7</v>
      </c>
      <c r="B231" t="s" s="8">
        <v>51</v>
      </c>
      <c r="C231" t="n" s="8">
        <f>IF(false,"003-318", "003-318")</f>
      </c>
      <c r="D231" t="s" s="8">
        <v>132</v>
      </c>
      <c r="E231" t="n" s="8">
        <v>2.0</v>
      </c>
      <c r="F231" t="n" s="8">
        <v>2378.0</v>
      </c>
      <c r="G231" t="s" s="8">
        <v>53</v>
      </c>
      <c r="H231" t="s" s="8">
        <v>217</v>
      </c>
      <c r="I231" t="s" s="8">
        <v>392</v>
      </c>
    </row>
    <row r="232" ht="16.0" customHeight="true">
      <c r="A232" t="n" s="7">
        <v>4.5800416E7</v>
      </c>
      <c r="B232" t="s" s="8">
        <v>67</v>
      </c>
      <c r="C232" t="n" s="8">
        <f>IF(false,"008-575", "008-575")</f>
      </c>
      <c r="D232" t="s" s="8">
        <v>393</v>
      </c>
      <c r="E232" t="n" s="8">
        <v>2.0</v>
      </c>
      <c r="F232" t="n" s="8">
        <v>1.0</v>
      </c>
      <c r="G232" t="s" s="8">
        <v>53</v>
      </c>
      <c r="H232" t="s" s="8">
        <v>217</v>
      </c>
      <c r="I232" t="s" s="8">
        <v>394</v>
      </c>
    </row>
    <row r="233" ht="16.0" customHeight="true">
      <c r="A233" t="n" s="7">
        <v>4.5785381E7</v>
      </c>
      <c r="B233" t="s" s="8">
        <v>67</v>
      </c>
      <c r="C233" t="n" s="8">
        <f>IF(false,"120922603", "120922603")</f>
      </c>
      <c r="D233" t="s" s="8">
        <v>395</v>
      </c>
      <c r="E233" t="n" s="8">
        <v>1.0</v>
      </c>
      <c r="F233" t="n" s="8">
        <v>395.0</v>
      </c>
      <c r="G233" t="s" s="8">
        <v>53</v>
      </c>
      <c r="H233" t="s" s="8">
        <v>217</v>
      </c>
      <c r="I233" t="s" s="8">
        <v>396</v>
      </c>
    </row>
    <row r="234" ht="16.0" customHeight="true">
      <c r="A234" t="n" s="7">
        <v>4.5927479E7</v>
      </c>
      <c r="B234" t="s" s="8">
        <v>51</v>
      </c>
      <c r="C234" t="n" s="8">
        <f>IF(false,"120921995", "120921995")</f>
      </c>
      <c r="D234" t="s" s="8">
        <v>135</v>
      </c>
      <c r="E234" t="n" s="8">
        <v>1.0</v>
      </c>
      <c r="F234" t="n" s="8">
        <v>1093.0</v>
      </c>
      <c r="G234" t="s" s="8">
        <v>53</v>
      </c>
      <c r="H234" t="s" s="8">
        <v>217</v>
      </c>
      <c r="I234" t="s" s="8">
        <v>397</v>
      </c>
    </row>
    <row r="235" ht="16.0" customHeight="true">
      <c r="A235" t="n" s="7">
        <v>4.5927479E7</v>
      </c>
      <c r="B235" t="s" s="8">
        <v>51</v>
      </c>
      <c r="C235" t="n" s="8">
        <f>IF(false,"005-1514", "005-1514")</f>
      </c>
      <c r="D235" t="s" s="8">
        <v>170</v>
      </c>
      <c r="E235" t="n" s="8">
        <v>1.0</v>
      </c>
      <c r="F235" t="n" s="8">
        <v>854.0</v>
      </c>
      <c r="G235" t="s" s="8">
        <v>53</v>
      </c>
      <c r="H235" t="s" s="8">
        <v>217</v>
      </c>
      <c r="I235" t="s" s="8">
        <v>397</v>
      </c>
    </row>
    <row r="236" ht="16.0" customHeight="true">
      <c r="A236" t="n" s="7">
        <v>4.5661554E7</v>
      </c>
      <c r="B236" t="s" s="8">
        <v>58</v>
      </c>
      <c r="C236" t="n" s="8">
        <f>IF(false,"120921606", "120921606")</f>
      </c>
      <c r="D236" t="s" s="8">
        <v>202</v>
      </c>
      <c r="E236" t="n" s="8">
        <v>1.0</v>
      </c>
      <c r="F236" t="n" s="8">
        <v>276.0</v>
      </c>
      <c r="G236" t="s" s="8">
        <v>53</v>
      </c>
      <c r="H236" t="s" s="8">
        <v>217</v>
      </c>
      <c r="I236" t="s" s="8">
        <v>398</v>
      </c>
    </row>
    <row r="237" ht="16.0" customHeight="true">
      <c r="A237" t="n" s="7">
        <v>4.5807619E7</v>
      </c>
      <c r="B237" t="s" s="8">
        <v>67</v>
      </c>
      <c r="C237" t="n" s="8">
        <f>IF(false,"120921370", "120921370")</f>
      </c>
      <c r="D237" t="s" s="8">
        <v>92</v>
      </c>
      <c r="E237" t="n" s="8">
        <v>8.0</v>
      </c>
      <c r="F237" t="n" s="8">
        <v>14392.0</v>
      </c>
      <c r="G237" t="s" s="8">
        <v>53</v>
      </c>
      <c r="H237" t="s" s="8">
        <v>217</v>
      </c>
      <c r="I237" t="s" s="8">
        <v>399</v>
      </c>
    </row>
    <row r="238" ht="16.0" customHeight="true">
      <c r="A238" t="n" s="7">
        <v>4.5801634E7</v>
      </c>
      <c r="B238" t="s" s="8">
        <v>67</v>
      </c>
      <c r="C238" t="n" s="8">
        <f>IF(false,"005-1250", "005-1250")</f>
      </c>
      <c r="D238" t="s" s="8">
        <v>97</v>
      </c>
      <c r="E238" t="n" s="8">
        <v>1.0</v>
      </c>
      <c r="F238" t="n" s="8">
        <v>1589.0</v>
      </c>
      <c r="G238" t="s" s="8">
        <v>53</v>
      </c>
      <c r="H238" t="s" s="8">
        <v>217</v>
      </c>
      <c r="I238" t="s" s="8">
        <v>400</v>
      </c>
    </row>
    <row r="239" ht="16.0" customHeight="true">
      <c r="A239" t="n" s="7">
        <v>4.5898887E7</v>
      </c>
      <c r="B239" t="s" s="8">
        <v>51</v>
      </c>
      <c r="C239" t="n" s="8">
        <f>IF(false,"120921544", "120921544")</f>
      </c>
      <c r="D239" t="s" s="8">
        <v>255</v>
      </c>
      <c r="E239" t="n" s="8">
        <v>2.0</v>
      </c>
      <c r="F239" t="n" s="8">
        <v>1678.0</v>
      </c>
      <c r="G239" t="s" s="8">
        <v>53</v>
      </c>
      <c r="H239" t="s" s="8">
        <v>217</v>
      </c>
      <c r="I239" t="s" s="8">
        <v>401</v>
      </c>
    </row>
    <row r="240" ht="16.0" customHeight="true">
      <c r="A240" t="n" s="7">
        <v>4.553068E7</v>
      </c>
      <c r="B240" t="s" s="8">
        <v>72</v>
      </c>
      <c r="C240" t="n" s="8">
        <f>IF(false,"120922387", "120922387")</f>
      </c>
      <c r="D240" t="s" s="8">
        <v>402</v>
      </c>
      <c r="E240" t="n" s="8">
        <v>1.0</v>
      </c>
      <c r="F240" t="n" s="8">
        <v>335.0</v>
      </c>
      <c r="G240" t="s" s="8">
        <v>53</v>
      </c>
      <c r="H240" t="s" s="8">
        <v>217</v>
      </c>
      <c r="I240" t="s" s="8">
        <v>403</v>
      </c>
    </row>
    <row r="241" ht="16.0" customHeight="true">
      <c r="A241" t="n" s="7">
        <v>4.5782095E7</v>
      </c>
      <c r="B241" t="s" s="8">
        <v>67</v>
      </c>
      <c r="C241" t="n" s="8">
        <f>IF(false,"003-319", "003-319")</f>
      </c>
      <c r="D241" t="s" s="8">
        <v>62</v>
      </c>
      <c r="E241" t="n" s="8">
        <v>2.0</v>
      </c>
      <c r="F241" t="n" s="8">
        <v>2098.0</v>
      </c>
      <c r="G241" t="s" s="8">
        <v>53</v>
      </c>
      <c r="H241" t="s" s="8">
        <v>217</v>
      </c>
      <c r="I241" t="s" s="8">
        <v>404</v>
      </c>
    </row>
    <row r="242" ht="16.0" customHeight="true">
      <c r="A242" t="n" s="7">
        <v>4.5930324E7</v>
      </c>
      <c r="B242" t="s" s="8">
        <v>51</v>
      </c>
      <c r="C242" t="n" s="8">
        <f>IF(false,"005-1256", "005-1256")</f>
      </c>
      <c r="D242" t="s" s="8">
        <v>222</v>
      </c>
      <c r="E242" t="n" s="8">
        <v>1.0</v>
      </c>
      <c r="F242" t="n" s="8">
        <v>528.0</v>
      </c>
      <c r="G242" t="s" s="8">
        <v>53</v>
      </c>
      <c r="H242" t="s" s="8">
        <v>217</v>
      </c>
      <c r="I242" t="s" s="8">
        <v>405</v>
      </c>
    </row>
    <row r="243" ht="16.0" customHeight="true">
      <c r="A243" t="n" s="7">
        <v>4.5902829E7</v>
      </c>
      <c r="B243" t="s" s="8">
        <v>51</v>
      </c>
      <c r="C243" t="n" s="8">
        <f>IF(false,"120921905", "120921905")</f>
      </c>
      <c r="D243" t="s" s="8">
        <v>298</v>
      </c>
      <c r="E243" t="n" s="8">
        <v>1.0</v>
      </c>
      <c r="F243" t="n" s="8">
        <v>793.0</v>
      </c>
      <c r="G243" t="s" s="8">
        <v>53</v>
      </c>
      <c r="H243" t="s" s="8">
        <v>217</v>
      </c>
      <c r="I243" t="s" s="8">
        <v>406</v>
      </c>
    </row>
    <row r="244" ht="16.0" customHeight="true">
      <c r="A244" t="n" s="7">
        <v>4.5769227E7</v>
      </c>
      <c r="B244" t="s" s="8">
        <v>67</v>
      </c>
      <c r="C244" t="n" s="8">
        <f>IF(false,"002-101", "002-101")</f>
      </c>
      <c r="D244" t="s" s="8">
        <v>180</v>
      </c>
      <c r="E244" t="n" s="8">
        <v>1.0</v>
      </c>
      <c r="F244" t="n" s="8">
        <v>1107.0</v>
      </c>
      <c r="G244" t="s" s="8">
        <v>53</v>
      </c>
      <c r="H244" t="s" s="8">
        <v>217</v>
      </c>
      <c r="I244" t="s" s="8">
        <v>407</v>
      </c>
    </row>
    <row r="245" ht="16.0" customHeight="true">
      <c r="A245" t="n" s="7">
        <v>4.5929902E7</v>
      </c>
      <c r="B245" t="s" s="8">
        <v>51</v>
      </c>
      <c r="C245" t="n" s="8">
        <f>IF(false,"120922891", "120922891")</f>
      </c>
      <c r="D245" t="s" s="8">
        <v>408</v>
      </c>
      <c r="E245" t="n" s="8">
        <v>2.0</v>
      </c>
      <c r="F245" t="n" s="8">
        <v>668.0</v>
      </c>
      <c r="G245" t="s" s="8">
        <v>53</v>
      </c>
      <c r="H245" t="s" s="8">
        <v>217</v>
      </c>
      <c r="I245" t="s" s="8">
        <v>409</v>
      </c>
    </row>
    <row r="246" ht="16.0" customHeight="true">
      <c r="A246" t="n" s="7">
        <v>4.5915987E7</v>
      </c>
      <c r="B246" t="s" s="8">
        <v>51</v>
      </c>
      <c r="C246" t="n" s="8">
        <f>IF(false,"120921995", "120921995")</f>
      </c>
      <c r="D246" t="s" s="8">
        <v>135</v>
      </c>
      <c r="E246" t="n" s="8">
        <v>2.0</v>
      </c>
      <c r="F246" t="n" s="8">
        <v>1980.0</v>
      </c>
      <c r="G246" t="s" s="8">
        <v>53</v>
      </c>
      <c r="H246" t="s" s="8">
        <v>217</v>
      </c>
      <c r="I246" t="s" s="8">
        <v>410</v>
      </c>
    </row>
    <row r="247" ht="16.0" customHeight="true">
      <c r="A247" t="n" s="7">
        <v>4.594496E7</v>
      </c>
      <c r="B247" t="s" s="8">
        <v>54</v>
      </c>
      <c r="C247" t="n" s="8">
        <f>IF(false,"005-1516", "005-1516")</f>
      </c>
      <c r="D247" t="s" s="8">
        <v>122</v>
      </c>
      <c r="E247" t="n" s="8">
        <v>1.0</v>
      </c>
      <c r="F247" t="n" s="8">
        <v>772.0</v>
      </c>
      <c r="G247" t="s" s="8">
        <v>53</v>
      </c>
      <c r="H247" t="s" s="8">
        <v>217</v>
      </c>
      <c r="I247" t="s" s="8">
        <v>411</v>
      </c>
    </row>
    <row r="248" ht="16.0" customHeight="true">
      <c r="A248" t="n" s="7">
        <v>4.5838564E7</v>
      </c>
      <c r="B248" t="s" s="8">
        <v>51</v>
      </c>
      <c r="C248" t="n" s="8">
        <f>IF(false,"120921370", "120921370")</f>
      </c>
      <c r="D248" t="s" s="8">
        <v>92</v>
      </c>
      <c r="E248" t="n" s="8">
        <v>1.0</v>
      </c>
      <c r="F248" t="n" s="8">
        <v>1673.0</v>
      </c>
      <c r="G248" t="s" s="8">
        <v>53</v>
      </c>
      <c r="H248" t="s" s="8">
        <v>217</v>
      </c>
      <c r="I248" t="s" s="8">
        <v>412</v>
      </c>
    </row>
    <row r="249" ht="16.0" customHeight="true">
      <c r="A249" t="n" s="7">
        <v>4.6022078E7</v>
      </c>
      <c r="B249" t="s" s="8">
        <v>54</v>
      </c>
      <c r="C249" t="n" s="8">
        <f>IF(false,"005-1506", "005-1506")</f>
      </c>
      <c r="D249" t="s" s="8">
        <v>88</v>
      </c>
      <c r="E249" t="n" s="8">
        <v>1.0</v>
      </c>
      <c r="F249" t="n" s="8">
        <v>478.0</v>
      </c>
      <c r="G249" t="s" s="8">
        <v>53</v>
      </c>
      <c r="H249" t="s" s="8">
        <v>217</v>
      </c>
      <c r="I249" t="s" s="8">
        <v>413</v>
      </c>
    </row>
    <row r="250" ht="16.0" customHeight="true">
      <c r="A250" t="n" s="7">
        <v>4.5906E7</v>
      </c>
      <c r="B250" t="s" s="8">
        <v>51</v>
      </c>
      <c r="C250" t="n" s="8">
        <f>IF(false,"003-318", "003-318")</f>
      </c>
      <c r="D250" t="s" s="8">
        <v>132</v>
      </c>
      <c r="E250" t="n" s="8">
        <v>3.0</v>
      </c>
      <c r="F250" t="n" s="8">
        <v>3573.0</v>
      </c>
      <c r="G250" t="s" s="8">
        <v>53</v>
      </c>
      <c r="H250" t="s" s="8">
        <v>217</v>
      </c>
      <c r="I250" t="s" s="8">
        <v>414</v>
      </c>
    </row>
    <row r="251" ht="16.0" customHeight="true">
      <c r="A251" t="n" s="7">
        <v>4.5763675E7</v>
      </c>
      <c r="B251" t="s" s="8">
        <v>67</v>
      </c>
      <c r="C251" t="n" s="8">
        <f>IF(false,"120921853", "120921853")</f>
      </c>
      <c r="D251" t="s" s="8">
        <v>68</v>
      </c>
      <c r="E251" t="n" s="8">
        <v>3.0</v>
      </c>
      <c r="F251" t="n" s="8">
        <v>2181.0</v>
      </c>
      <c r="G251" t="s" s="8">
        <v>53</v>
      </c>
      <c r="H251" t="s" s="8">
        <v>217</v>
      </c>
      <c r="I251" t="s" s="8">
        <v>415</v>
      </c>
    </row>
    <row r="252" ht="16.0" customHeight="true">
      <c r="A252" t="n" s="7">
        <v>4.5786368E7</v>
      </c>
      <c r="B252" t="s" s="8">
        <v>67</v>
      </c>
      <c r="C252" t="n" s="8">
        <f>IF(false,"005-1250", "005-1250")</f>
      </c>
      <c r="D252" t="s" s="8">
        <v>97</v>
      </c>
      <c r="E252" t="n" s="8">
        <v>1.0</v>
      </c>
      <c r="F252" t="n" s="8">
        <v>1589.0</v>
      </c>
      <c r="G252" t="s" s="8">
        <v>53</v>
      </c>
      <c r="H252" t="s" s="8">
        <v>217</v>
      </c>
      <c r="I252" t="s" s="8">
        <v>416</v>
      </c>
    </row>
    <row r="253" ht="16.0" customHeight="true">
      <c r="A253" t="n" s="7">
        <v>4.5932838E7</v>
      </c>
      <c r="B253" t="s" s="8">
        <v>54</v>
      </c>
      <c r="C253" t="n" s="8">
        <f>IF(false,"005-1519", "005-1519")</f>
      </c>
      <c r="D253" t="s" s="8">
        <v>353</v>
      </c>
      <c r="E253" t="n" s="8">
        <v>1.0</v>
      </c>
      <c r="F253" t="n" s="8">
        <v>1169.0</v>
      </c>
      <c r="G253" t="s" s="8">
        <v>53</v>
      </c>
      <c r="H253" t="s" s="8">
        <v>217</v>
      </c>
      <c r="I253" t="s" s="8">
        <v>417</v>
      </c>
    </row>
    <row r="254" ht="16.0" customHeight="true">
      <c r="A254" t="n" s="7">
        <v>4.6051222E7</v>
      </c>
      <c r="B254" t="s" s="8">
        <v>217</v>
      </c>
      <c r="C254" t="n" s="8">
        <f>IF(false,"120922586", "120922586")</f>
      </c>
      <c r="D254" t="s" s="8">
        <v>418</v>
      </c>
      <c r="E254" t="n" s="8">
        <v>1.0</v>
      </c>
      <c r="F254" t="n" s="8">
        <v>523.0</v>
      </c>
      <c r="G254" t="s" s="8">
        <v>53</v>
      </c>
      <c r="H254" t="s" s="8">
        <v>217</v>
      </c>
      <c r="I254" t="s" s="8">
        <v>419</v>
      </c>
    </row>
    <row r="255" ht="16.0" customHeight="true">
      <c r="A255" t="n" s="7">
        <v>4.5694272E7</v>
      </c>
      <c r="B255" t="s" s="8">
        <v>67</v>
      </c>
      <c r="C255" t="n" s="8">
        <f>IF(false,"005-1516", "005-1516")</f>
      </c>
      <c r="D255" t="s" s="8">
        <v>122</v>
      </c>
      <c r="E255" t="n" s="8">
        <v>1.0</v>
      </c>
      <c r="F255" t="n" s="8">
        <v>687.0</v>
      </c>
      <c r="G255" t="s" s="8">
        <v>53</v>
      </c>
      <c r="H255" t="s" s="8">
        <v>420</v>
      </c>
      <c r="I255" t="s" s="8">
        <v>421</v>
      </c>
    </row>
    <row r="256" ht="16.0" customHeight="true">
      <c r="A256" t="n" s="7">
        <v>4.5802884E7</v>
      </c>
      <c r="B256" t="s" s="8">
        <v>67</v>
      </c>
      <c r="C256" t="n" s="8">
        <f>IF(false,"120922669", "120922669")</f>
      </c>
      <c r="D256" t="s" s="8">
        <v>422</v>
      </c>
      <c r="E256" t="n" s="8">
        <v>1.0</v>
      </c>
      <c r="F256" t="n" s="8">
        <v>675.0</v>
      </c>
      <c r="G256" t="s" s="8">
        <v>53</v>
      </c>
      <c r="H256" t="s" s="8">
        <v>420</v>
      </c>
      <c r="I256" t="s" s="8">
        <v>423</v>
      </c>
    </row>
    <row r="257" ht="16.0" customHeight="true">
      <c r="A257" t="n" s="7">
        <v>4.6053482E7</v>
      </c>
      <c r="B257" t="s" s="8">
        <v>217</v>
      </c>
      <c r="C257" t="n" s="8">
        <f>IF(false,"003-318", "003-318")</f>
      </c>
      <c r="D257" t="s" s="8">
        <v>132</v>
      </c>
      <c r="E257" t="n" s="8">
        <v>1.0</v>
      </c>
      <c r="F257" t="n" s="8">
        <v>1489.0</v>
      </c>
      <c r="G257" t="s" s="8">
        <v>53</v>
      </c>
      <c r="H257" t="s" s="8">
        <v>420</v>
      </c>
      <c r="I257" t="s" s="8">
        <v>424</v>
      </c>
    </row>
    <row r="258" ht="16.0" customHeight="true">
      <c r="A258" t="n" s="7">
        <v>4.6040787E7</v>
      </c>
      <c r="B258" t="s" s="8">
        <v>217</v>
      </c>
      <c r="C258" t="n" s="8">
        <f>IF(false,"005-1516", "005-1516")</f>
      </c>
      <c r="D258" t="s" s="8">
        <v>122</v>
      </c>
      <c r="E258" t="n" s="8">
        <v>1.0</v>
      </c>
      <c r="F258" t="n" s="8">
        <v>866.0</v>
      </c>
      <c r="G258" t="s" s="8">
        <v>53</v>
      </c>
      <c r="H258" t="s" s="8">
        <v>420</v>
      </c>
      <c r="I258" t="s" s="8">
        <v>425</v>
      </c>
    </row>
    <row r="259" ht="16.0" customHeight="true">
      <c r="A259" t="n" s="7">
        <v>4.6020211E7</v>
      </c>
      <c r="B259" t="s" s="8">
        <v>54</v>
      </c>
      <c r="C259" t="n" s="8">
        <f>IF(false,"005-1258", "005-1258")</f>
      </c>
      <c r="D259" t="s" s="8">
        <v>75</v>
      </c>
      <c r="E259" t="n" s="8">
        <v>1.0</v>
      </c>
      <c r="F259" t="n" s="8">
        <v>512.0</v>
      </c>
      <c r="G259" t="s" s="8">
        <v>53</v>
      </c>
      <c r="H259" t="s" s="8">
        <v>420</v>
      </c>
      <c r="I259" t="s" s="8">
        <v>426</v>
      </c>
    </row>
    <row r="260" ht="16.0" customHeight="true">
      <c r="A260" t="n" s="7">
        <v>4.5869962E7</v>
      </c>
      <c r="B260" t="s" s="8">
        <v>51</v>
      </c>
      <c r="C260" t="n" s="8">
        <f>IF(false,"120922864", "120922864")</f>
      </c>
      <c r="D260" t="s" s="8">
        <v>309</v>
      </c>
      <c r="E260" t="n" s="8">
        <v>1.0</v>
      </c>
      <c r="F260" t="n" s="8">
        <v>635.0</v>
      </c>
      <c r="G260" t="s" s="8">
        <v>53</v>
      </c>
      <c r="H260" t="s" s="8">
        <v>420</v>
      </c>
      <c r="I260" t="s" s="8">
        <v>427</v>
      </c>
    </row>
    <row r="261" ht="16.0" customHeight="true">
      <c r="A261" t="n" s="7">
        <v>4.6047276E7</v>
      </c>
      <c r="B261" t="s" s="8">
        <v>217</v>
      </c>
      <c r="C261" t="n" s="8">
        <f>IF(false,"005-1250", "005-1250")</f>
      </c>
      <c r="D261" t="s" s="8">
        <v>97</v>
      </c>
      <c r="E261" t="n" s="8">
        <v>1.0</v>
      </c>
      <c r="F261" t="n" s="8">
        <v>1472.0</v>
      </c>
      <c r="G261" t="s" s="8">
        <v>53</v>
      </c>
      <c r="H261" t="s" s="8">
        <v>420</v>
      </c>
      <c r="I261" t="s" s="8">
        <v>428</v>
      </c>
    </row>
    <row r="262" ht="16.0" customHeight="true">
      <c r="A262" t="n" s="7">
        <v>4.6006725E7</v>
      </c>
      <c r="B262" t="s" s="8">
        <v>54</v>
      </c>
      <c r="C262" t="n" s="8">
        <f>IF(false,"000-631", "000-631")</f>
      </c>
      <c r="D262" t="s" s="8">
        <v>126</v>
      </c>
      <c r="E262" t="n" s="8">
        <v>1.0</v>
      </c>
      <c r="F262" t="n" s="8">
        <v>422.0</v>
      </c>
      <c r="G262" t="s" s="8">
        <v>53</v>
      </c>
      <c r="H262" t="s" s="8">
        <v>420</v>
      </c>
      <c r="I262" t="s" s="8">
        <v>429</v>
      </c>
    </row>
    <row r="263" ht="16.0" customHeight="true">
      <c r="A263" t="n" s="7">
        <v>4.5826086E7</v>
      </c>
      <c r="B263" t="s" s="8">
        <v>51</v>
      </c>
      <c r="C263" t="n" s="8">
        <f>IF(false,"120921370", "120921370")</f>
      </c>
      <c r="D263" t="s" s="8">
        <v>92</v>
      </c>
      <c r="E263" t="n" s="8">
        <v>2.0</v>
      </c>
      <c r="F263" t="n" s="8">
        <v>3346.0</v>
      </c>
      <c r="G263" t="s" s="8">
        <v>53</v>
      </c>
      <c r="H263" t="s" s="8">
        <v>420</v>
      </c>
      <c r="I263" t="s" s="8">
        <v>430</v>
      </c>
    </row>
    <row r="264" ht="16.0" customHeight="true">
      <c r="A264" t="n" s="7">
        <v>4.5805986E7</v>
      </c>
      <c r="B264" t="s" s="8">
        <v>67</v>
      </c>
      <c r="C264" t="n" s="8">
        <f>IF(false,"120922391", "120922391")</f>
      </c>
      <c r="D264" t="s" s="8">
        <v>431</v>
      </c>
      <c r="E264" t="n" s="8">
        <v>1.0</v>
      </c>
      <c r="F264" t="n" s="8">
        <v>273.0</v>
      </c>
      <c r="G264" t="s" s="8">
        <v>53</v>
      </c>
      <c r="H264" t="s" s="8">
        <v>420</v>
      </c>
      <c r="I264" t="s" s="8">
        <v>432</v>
      </c>
    </row>
    <row r="265" ht="16.0" customHeight="true">
      <c r="A265" t="n" s="7">
        <v>4.6032981E7</v>
      </c>
      <c r="B265" t="s" s="8">
        <v>54</v>
      </c>
      <c r="C265" t="n" s="8">
        <f>IF(false,"005-1515", "005-1515")</f>
      </c>
      <c r="D265" t="s" s="8">
        <v>70</v>
      </c>
      <c r="E265" t="n" s="8">
        <v>1.0</v>
      </c>
      <c r="F265" t="n" s="8">
        <v>966.0</v>
      </c>
      <c r="G265" t="s" s="8">
        <v>53</v>
      </c>
      <c r="H265" t="s" s="8">
        <v>420</v>
      </c>
      <c r="I265" t="s" s="8">
        <v>433</v>
      </c>
    </row>
    <row r="266" ht="16.0" customHeight="true">
      <c r="A266" t="n" s="7">
        <v>4.6017597E7</v>
      </c>
      <c r="B266" t="s" s="8">
        <v>54</v>
      </c>
      <c r="C266" t="n" s="8">
        <f>IF(false,"005-1515", "005-1515")</f>
      </c>
      <c r="D266" t="s" s="8">
        <v>70</v>
      </c>
      <c r="E266" t="n" s="8">
        <v>1.0</v>
      </c>
      <c r="F266" t="n" s="8">
        <v>966.0</v>
      </c>
      <c r="G266" t="s" s="8">
        <v>53</v>
      </c>
      <c r="H266" t="s" s="8">
        <v>420</v>
      </c>
      <c r="I266" t="s" s="8">
        <v>434</v>
      </c>
    </row>
    <row r="267" ht="16.0" customHeight="true">
      <c r="A267" t="n" s="7">
        <v>4.6031817E7</v>
      </c>
      <c r="B267" t="s" s="8">
        <v>54</v>
      </c>
      <c r="C267" t="n" s="8">
        <f>IF(false,"120921900", "120921900")</f>
      </c>
      <c r="D267" t="s" s="8">
        <v>128</v>
      </c>
      <c r="E267" t="n" s="8">
        <v>1.0</v>
      </c>
      <c r="F267" t="n" s="8">
        <v>1238.0</v>
      </c>
      <c r="G267" t="s" s="8">
        <v>53</v>
      </c>
      <c r="H267" t="s" s="8">
        <v>420</v>
      </c>
      <c r="I267" t="s" s="8">
        <v>435</v>
      </c>
    </row>
    <row r="268" ht="16.0" customHeight="true">
      <c r="A268" t="n" s="7">
        <v>4.6020392E7</v>
      </c>
      <c r="B268" t="s" s="8">
        <v>54</v>
      </c>
      <c r="C268" t="n" s="8">
        <f>IF(false,"005-1255", "005-1255")</f>
      </c>
      <c r="D268" t="s" s="8">
        <v>247</v>
      </c>
      <c r="E268" t="n" s="8">
        <v>1.0</v>
      </c>
      <c r="F268" t="n" s="8">
        <v>689.0</v>
      </c>
      <c r="G268" t="s" s="8">
        <v>53</v>
      </c>
      <c r="H268" t="s" s="8">
        <v>420</v>
      </c>
      <c r="I268" t="s" s="8">
        <v>436</v>
      </c>
    </row>
    <row r="269" ht="16.0" customHeight="true">
      <c r="A269" t="n" s="7">
        <v>4.5931599E7</v>
      </c>
      <c r="B269" t="s" s="8">
        <v>54</v>
      </c>
      <c r="C269" t="n" s="8">
        <f>IF(false,"120922891", "120922891")</f>
      </c>
      <c r="D269" t="s" s="8">
        <v>408</v>
      </c>
      <c r="E269" t="n" s="8">
        <v>1.0</v>
      </c>
      <c r="F269" t="n" s="8">
        <v>412.0</v>
      </c>
      <c r="G269" t="s" s="8">
        <v>53</v>
      </c>
      <c r="H269" t="s" s="8">
        <v>420</v>
      </c>
      <c r="I269" t="s" s="8">
        <v>437</v>
      </c>
    </row>
    <row r="270" ht="16.0" customHeight="true">
      <c r="A270" t="n" s="7">
        <v>4.5728738E7</v>
      </c>
      <c r="B270" t="s" s="8">
        <v>67</v>
      </c>
      <c r="C270" t="n" s="8">
        <f>IF(false,"120922993", "120922993")</f>
      </c>
      <c r="D270" t="s" s="8">
        <v>438</v>
      </c>
      <c r="E270" t="n" s="8">
        <v>2.0</v>
      </c>
      <c r="F270" t="n" s="8">
        <v>538.0</v>
      </c>
      <c r="G270" t="s" s="8">
        <v>53</v>
      </c>
      <c r="H270" t="s" s="8">
        <v>420</v>
      </c>
      <c r="I270" t="s" s="8">
        <v>439</v>
      </c>
    </row>
    <row r="271" ht="16.0" customHeight="true">
      <c r="A271" t="n" s="7">
        <v>4.6003616E7</v>
      </c>
      <c r="B271" t="s" s="8">
        <v>54</v>
      </c>
      <c r="C271" t="n" s="8">
        <f>IF(false,"005-1218", "005-1218")</f>
      </c>
      <c r="D271" t="s" s="8">
        <v>440</v>
      </c>
      <c r="E271" t="n" s="8">
        <v>1.0</v>
      </c>
      <c r="F271" t="n" s="8">
        <v>713.0</v>
      </c>
      <c r="G271" t="s" s="8">
        <v>53</v>
      </c>
      <c r="H271" t="s" s="8">
        <v>420</v>
      </c>
      <c r="I271" t="s" s="8">
        <v>441</v>
      </c>
    </row>
    <row r="272" ht="16.0" customHeight="true">
      <c r="A272" t="n" s="7">
        <v>4.5785814E7</v>
      </c>
      <c r="B272" t="s" s="8">
        <v>67</v>
      </c>
      <c r="C272" t="n" s="8">
        <f>IF(false,"120922035", "120922035")</f>
      </c>
      <c r="D272" t="s" s="8">
        <v>168</v>
      </c>
      <c r="E272" t="n" s="8">
        <v>2.0</v>
      </c>
      <c r="F272" t="n" s="8">
        <v>1470.0</v>
      </c>
      <c r="G272" t="s" s="8">
        <v>53</v>
      </c>
      <c r="H272" t="s" s="8">
        <v>420</v>
      </c>
      <c r="I272" t="s" s="8">
        <v>442</v>
      </c>
    </row>
    <row r="273" ht="16.0" customHeight="true">
      <c r="A273" t="n" s="7">
        <v>4.5785814E7</v>
      </c>
      <c r="B273" t="s" s="8">
        <v>67</v>
      </c>
      <c r="C273" t="n" s="8">
        <f>IF(false,"120921957", "120921957")</f>
      </c>
      <c r="D273" t="s" s="8">
        <v>120</v>
      </c>
      <c r="E273" t="n" s="8">
        <v>2.0</v>
      </c>
      <c r="F273" t="n" s="8">
        <v>1436.0</v>
      </c>
      <c r="G273" t="s" s="8">
        <v>53</v>
      </c>
      <c r="H273" t="s" s="8">
        <v>420</v>
      </c>
      <c r="I273" t="s" s="8">
        <v>442</v>
      </c>
    </row>
    <row r="274" ht="16.0" customHeight="true">
      <c r="A274" t="n" s="7">
        <v>4.6112446E7</v>
      </c>
      <c r="B274" t="s" s="8">
        <v>217</v>
      </c>
      <c r="C274" t="n" s="8">
        <f>IF(false,"005-1374", "005-1374")</f>
      </c>
      <c r="D274" t="s" s="8">
        <v>324</v>
      </c>
      <c r="E274" t="n" s="8">
        <v>2.0</v>
      </c>
      <c r="F274" t="n" s="8">
        <v>1208.0</v>
      </c>
      <c r="G274" t="s" s="8">
        <v>53</v>
      </c>
      <c r="H274" t="s" s="8">
        <v>420</v>
      </c>
      <c r="I274" t="s" s="8">
        <v>443</v>
      </c>
    </row>
    <row r="275" ht="16.0" customHeight="true">
      <c r="A275" t="n" s="7">
        <v>4.5954127E7</v>
      </c>
      <c r="B275" t="s" s="8">
        <v>54</v>
      </c>
      <c r="C275" t="n" s="8">
        <f>IF(false,"005-1258", "005-1258")</f>
      </c>
      <c r="D275" t="s" s="8">
        <v>75</v>
      </c>
      <c r="E275" t="n" s="8">
        <v>1.0</v>
      </c>
      <c r="F275" t="n" s="8">
        <v>1.0</v>
      </c>
      <c r="G275" t="s" s="8">
        <v>53</v>
      </c>
      <c r="H275" t="s" s="8">
        <v>420</v>
      </c>
      <c r="I275" t="s" s="8">
        <v>444</v>
      </c>
    </row>
    <row r="276" ht="16.0" customHeight="true">
      <c r="A276" t="n" s="7">
        <v>4.6048368E7</v>
      </c>
      <c r="B276" t="s" s="8">
        <v>217</v>
      </c>
      <c r="C276" t="n" s="8">
        <f>IF(false,"01-003884", "01-003884")</f>
      </c>
      <c r="D276" t="s" s="8">
        <v>183</v>
      </c>
      <c r="E276" t="n" s="8">
        <v>2.0</v>
      </c>
      <c r="F276" t="n" s="8">
        <v>1938.0</v>
      </c>
      <c r="G276" t="s" s="8">
        <v>53</v>
      </c>
      <c r="H276" t="s" s="8">
        <v>420</v>
      </c>
      <c r="I276" t="s" s="8">
        <v>445</v>
      </c>
    </row>
    <row r="277" ht="16.0" customHeight="true">
      <c r="A277" t="n" s="7">
        <v>4.6065262E7</v>
      </c>
      <c r="B277" t="s" s="8">
        <v>217</v>
      </c>
      <c r="C277" t="n" s="8">
        <f>IF(false,"120922389", "120922389")</f>
      </c>
      <c r="D277" t="s" s="8">
        <v>199</v>
      </c>
      <c r="E277" t="n" s="8">
        <v>1.0</v>
      </c>
      <c r="F277" t="n" s="8">
        <v>312.0</v>
      </c>
      <c r="G277" t="s" s="8">
        <v>53</v>
      </c>
      <c r="H277" t="s" s="8">
        <v>420</v>
      </c>
      <c r="I277" t="s" s="8">
        <v>446</v>
      </c>
    </row>
    <row r="278" ht="16.0" customHeight="true">
      <c r="A278" t="n" s="7">
        <v>4.5820765E7</v>
      </c>
      <c r="B278" t="s" s="8">
        <v>51</v>
      </c>
      <c r="C278" t="n" s="8">
        <f>IF(false,"005-1506", "005-1506")</f>
      </c>
      <c r="D278" t="s" s="8">
        <v>88</v>
      </c>
      <c r="E278" t="n" s="8">
        <v>1.0</v>
      </c>
      <c r="F278" t="n" s="8">
        <v>630.0</v>
      </c>
      <c r="G278" t="s" s="8">
        <v>53</v>
      </c>
      <c r="H278" t="s" s="8">
        <v>420</v>
      </c>
      <c r="I278" t="s" s="8">
        <v>447</v>
      </c>
    </row>
    <row r="279" ht="16.0" customHeight="true">
      <c r="A279" t="n" s="7">
        <v>4.6035168E7</v>
      </c>
      <c r="B279" t="s" s="8">
        <v>217</v>
      </c>
      <c r="C279" t="n" s="8">
        <f>IF(false,"005-1514", "005-1514")</f>
      </c>
      <c r="D279" t="s" s="8">
        <v>170</v>
      </c>
      <c r="E279" t="n" s="8">
        <v>2.0</v>
      </c>
      <c r="F279" t="n" s="8">
        <v>1932.0</v>
      </c>
      <c r="G279" t="s" s="8">
        <v>53</v>
      </c>
      <c r="H279" t="s" s="8">
        <v>420</v>
      </c>
      <c r="I279" t="s" s="8">
        <v>448</v>
      </c>
    </row>
    <row r="280" ht="16.0" customHeight="true">
      <c r="A280" t="n" s="7">
        <v>4.6012474E7</v>
      </c>
      <c r="B280" t="s" s="8">
        <v>54</v>
      </c>
      <c r="C280" t="n" s="8">
        <f>IF(false,"003-315", "003-315")</f>
      </c>
      <c r="D280" t="s" s="8">
        <v>107</v>
      </c>
      <c r="E280" t="n" s="8">
        <v>1.0</v>
      </c>
      <c r="F280" t="n" s="8">
        <v>1329.0</v>
      </c>
      <c r="G280" t="s" s="8">
        <v>53</v>
      </c>
      <c r="H280" t="s" s="8">
        <v>420</v>
      </c>
      <c r="I280" t="s" s="8">
        <v>449</v>
      </c>
    </row>
    <row r="281" ht="16.0" customHeight="true">
      <c r="A281" t="n" s="7">
        <v>4.5956989E7</v>
      </c>
      <c r="B281" t="s" s="8">
        <v>54</v>
      </c>
      <c r="C281" t="n" s="8">
        <f>IF(false,"120921439", "120921439")</f>
      </c>
      <c r="D281" t="s" s="8">
        <v>65</v>
      </c>
      <c r="E281" t="n" s="8">
        <v>1.0</v>
      </c>
      <c r="F281" t="n" s="8">
        <v>521.0</v>
      </c>
      <c r="G281" t="s" s="8">
        <v>53</v>
      </c>
      <c r="H281" t="s" s="8">
        <v>420</v>
      </c>
      <c r="I281" t="s" s="8">
        <v>450</v>
      </c>
    </row>
    <row r="282" ht="16.0" customHeight="true">
      <c r="A282" t="n" s="7">
        <v>4.6033055E7</v>
      </c>
      <c r="B282" t="s" s="8">
        <v>54</v>
      </c>
      <c r="C282" t="n" s="8">
        <f>IF(false,"120921995", "120921995")</f>
      </c>
      <c r="D282" t="s" s="8">
        <v>135</v>
      </c>
      <c r="E282" t="n" s="8">
        <v>3.0</v>
      </c>
      <c r="F282" t="n" s="8">
        <v>1037.0</v>
      </c>
      <c r="G282" t="s" s="8">
        <v>53</v>
      </c>
      <c r="H282" t="s" s="8">
        <v>420</v>
      </c>
      <c r="I282" t="s" s="8">
        <v>451</v>
      </c>
    </row>
    <row r="283" ht="16.0" customHeight="true">
      <c r="A283" t="n" s="7">
        <v>4.5939862E7</v>
      </c>
      <c r="B283" t="s" s="8">
        <v>54</v>
      </c>
      <c r="C283" t="n" s="8">
        <f>IF(false,"005-1374", "005-1374")</f>
      </c>
      <c r="D283" t="s" s="8">
        <v>324</v>
      </c>
      <c r="E283" t="n" s="8">
        <v>1.0</v>
      </c>
      <c r="F283" t="n" s="8">
        <v>602.0</v>
      </c>
      <c r="G283" t="s" s="8">
        <v>53</v>
      </c>
      <c r="H283" t="s" s="8">
        <v>420</v>
      </c>
      <c r="I283" t="s" s="8">
        <v>452</v>
      </c>
    </row>
    <row r="284" ht="16.0" customHeight="true">
      <c r="A284" t="n" s="7">
        <v>4.5806232E7</v>
      </c>
      <c r="B284" t="s" s="8">
        <v>67</v>
      </c>
      <c r="C284" t="n" s="8">
        <f>IF(false,"120922560", "120922560")</f>
      </c>
      <c r="D284" t="s" s="8">
        <v>453</v>
      </c>
      <c r="E284" t="n" s="8">
        <v>1.0</v>
      </c>
      <c r="F284" t="n" s="8">
        <v>1.0</v>
      </c>
      <c r="G284" t="s" s="8">
        <v>53</v>
      </c>
      <c r="H284" t="s" s="8">
        <v>420</v>
      </c>
      <c r="I284" t="s" s="8">
        <v>454</v>
      </c>
    </row>
    <row r="285" ht="16.0" customHeight="true">
      <c r="A285" t="n" s="7">
        <v>4.6050523E7</v>
      </c>
      <c r="B285" t="s" s="8">
        <v>217</v>
      </c>
      <c r="C285" t="n" s="8">
        <f>IF(false,"003-319", "003-319")</f>
      </c>
      <c r="D285" t="s" s="8">
        <v>62</v>
      </c>
      <c r="E285" t="n" s="8">
        <v>1.0</v>
      </c>
      <c r="F285" t="n" s="8">
        <v>1329.0</v>
      </c>
      <c r="G285" t="s" s="8">
        <v>53</v>
      </c>
      <c r="H285" t="s" s="8">
        <v>420</v>
      </c>
      <c r="I285" t="s" s="8">
        <v>455</v>
      </c>
    </row>
    <row r="286" ht="16.0" customHeight="true">
      <c r="A286" t="n" s="7">
        <v>4.6006653E7</v>
      </c>
      <c r="B286" t="s" s="8">
        <v>54</v>
      </c>
      <c r="C286" t="n" s="8">
        <f>IF(false,"008-577", "008-577")</f>
      </c>
      <c r="D286" t="s" s="8">
        <v>275</v>
      </c>
      <c r="E286" t="n" s="8">
        <v>1.0</v>
      </c>
      <c r="F286" t="n" s="8">
        <v>979.0</v>
      </c>
      <c r="G286" t="s" s="8">
        <v>53</v>
      </c>
      <c r="H286" t="s" s="8">
        <v>420</v>
      </c>
      <c r="I286" t="s" s="8">
        <v>456</v>
      </c>
    </row>
    <row r="287" ht="16.0" customHeight="true">
      <c r="A287" t="n" s="7">
        <v>4.5996635E7</v>
      </c>
      <c r="B287" t="s" s="8">
        <v>54</v>
      </c>
      <c r="C287" t="n" s="8">
        <f>IF(false,"120922352", "120922352")</f>
      </c>
      <c r="D287" t="s" s="8">
        <v>457</v>
      </c>
      <c r="E287" t="n" s="8">
        <v>1.0</v>
      </c>
      <c r="F287" t="n" s="8">
        <v>671.0</v>
      </c>
      <c r="G287" t="s" s="8">
        <v>53</v>
      </c>
      <c r="H287" t="s" s="8">
        <v>420</v>
      </c>
      <c r="I287" t="s" s="8">
        <v>458</v>
      </c>
    </row>
    <row r="288" ht="16.0" customHeight="true">
      <c r="A288" t="n" s="7">
        <v>4.600741E7</v>
      </c>
      <c r="B288" t="s" s="8">
        <v>54</v>
      </c>
      <c r="C288" t="n" s="8">
        <f>IF(false,"000-631", "000-631")</f>
      </c>
      <c r="D288" t="s" s="8">
        <v>126</v>
      </c>
      <c r="E288" t="n" s="8">
        <v>5.0</v>
      </c>
      <c r="F288" t="n" s="8">
        <v>2145.0</v>
      </c>
      <c r="G288" t="s" s="8">
        <v>53</v>
      </c>
      <c r="H288" t="s" s="8">
        <v>420</v>
      </c>
      <c r="I288" t="s" s="8">
        <v>459</v>
      </c>
    </row>
    <row r="289" ht="16.0" customHeight="true">
      <c r="A289" t="n" s="7">
        <v>4.6079082E7</v>
      </c>
      <c r="B289" t="s" s="8">
        <v>217</v>
      </c>
      <c r="C289" t="n" s="8">
        <f>IF(false,"005-1258", "005-1258")</f>
      </c>
      <c r="D289" t="s" s="8">
        <v>75</v>
      </c>
      <c r="E289" t="n" s="8">
        <v>1.0</v>
      </c>
      <c r="F289" t="n" s="8">
        <v>589.0</v>
      </c>
      <c r="G289" t="s" s="8">
        <v>53</v>
      </c>
      <c r="H289" t="s" s="8">
        <v>420</v>
      </c>
      <c r="I289" t="s" s="8">
        <v>460</v>
      </c>
    </row>
    <row r="290" ht="16.0" customHeight="true">
      <c r="A290" t="n" s="7">
        <v>4.6000234E7</v>
      </c>
      <c r="B290" t="s" s="8">
        <v>54</v>
      </c>
      <c r="C290" t="n" s="8">
        <f>IF(false,"000-631", "000-631")</f>
      </c>
      <c r="D290" t="s" s="8">
        <v>126</v>
      </c>
      <c r="E290" t="n" s="8">
        <v>1.0</v>
      </c>
      <c r="F290" t="n" s="8">
        <v>417.0</v>
      </c>
      <c r="G290" t="s" s="8">
        <v>53</v>
      </c>
      <c r="H290" t="s" s="8">
        <v>420</v>
      </c>
      <c r="I290" t="s" s="8">
        <v>461</v>
      </c>
    </row>
    <row r="291" ht="16.0" customHeight="true">
      <c r="A291" t="n" s="7">
        <v>4.5983369E7</v>
      </c>
      <c r="B291" t="s" s="8">
        <v>54</v>
      </c>
      <c r="C291" t="n" s="8">
        <f>IF(false,"005-1719", "005-1719")</f>
      </c>
      <c r="D291" t="s" s="8">
        <v>462</v>
      </c>
      <c r="E291" t="n" s="8">
        <v>1.0</v>
      </c>
      <c r="F291" t="n" s="8">
        <v>646.0</v>
      </c>
      <c r="G291" t="s" s="8">
        <v>53</v>
      </c>
      <c r="H291" t="s" s="8">
        <v>420</v>
      </c>
      <c r="I291" t="s" s="8">
        <v>463</v>
      </c>
    </row>
    <row r="292" ht="16.0" customHeight="true">
      <c r="A292" t="n" s="7">
        <v>4.5958285E7</v>
      </c>
      <c r="B292" t="s" s="8">
        <v>54</v>
      </c>
      <c r="C292" t="n" s="8">
        <f>IF(false,"120922824", "120922824")</f>
      </c>
      <c r="D292" t="s" s="8">
        <v>464</v>
      </c>
      <c r="E292" t="n" s="8">
        <v>2.0</v>
      </c>
      <c r="F292" t="n" s="8">
        <v>632.0</v>
      </c>
      <c r="G292" t="s" s="8">
        <v>53</v>
      </c>
      <c r="H292" t="s" s="8">
        <v>420</v>
      </c>
      <c r="I292" t="s" s="8">
        <v>465</v>
      </c>
    </row>
    <row r="293" ht="16.0" customHeight="true">
      <c r="A293" t="n" s="7">
        <v>4.6033829E7</v>
      </c>
      <c r="B293" t="s" s="8">
        <v>54</v>
      </c>
      <c r="C293" t="n" s="8">
        <f>IF(false,"003-315", "003-315")</f>
      </c>
      <c r="D293" t="s" s="8">
        <v>107</v>
      </c>
      <c r="E293" t="n" s="8">
        <v>2.0</v>
      </c>
      <c r="F293" t="n" s="8">
        <v>2658.0</v>
      </c>
      <c r="G293" t="s" s="8">
        <v>53</v>
      </c>
      <c r="H293" t="s" s="8">
        <v>420</v>
      </c>
      <c r="I293" t="s" s="8">
        <v>466</v>
      </c>
    </row>
    <row r="294" ht="16.0" customHeight="true">
      <c r="A294" t="n" s="7">
        <v>4.6051043E7</v>
      </c>
      <c r="B294" t="s" s="8">
        <v>217</v>
      </c>
      <c r="C294" t="n" s="8">
        <f>IF(false,"120922351", "120922351")</f>
      </c>
      <c r="D294" t="s" s="8">
        <v>79</v>
      </c>
      <c r="E294" t="n" s="8">
        <v>1.0</v>
      </c>
      <c r="F294" t="n" s="8">
        <v>691.0</v>
      </c>
      <c r="G294" t="s" s="8">
        <v>53</v>
      </c>
      <c r="H294" t="s" s="8">
        <v>420</v>
      </c>
      <c r="I294" t="s" s="8">
        <v>467</v>
      </c>
    </row>
    <row r="295" ht="16.0" customHeight="true">
      <c r="A295" t="n" s="7">
        <v>4.597109E7</v>
      </c>
      <c r="B295" t="s" s="8">
        <v>54</v>
      </c>
      <c r="C295" t="n" s="8">
        <f>IF(false,"120922351", "120922351")</f>
      </c>
      <c r="D295" t="s" s="8">
        <v>79</v>
      </c>
      <c r="E295" t="n" s="8">
        <v>1.0</v>
      </c>
      <c r="F295" t="n" s="8">
        <v>589.0</v>
      </c>
      <c r="G295" t="s" s="8">
        <v>53</v>
      </c>
      <c r="H295" t="s" s="8">
        <v>420</v>
      </c>
      <c r="I295" t="s" s="8">
        <v>468</v>
      </c>
    </row>
    <row r="296" ht="16.0" customHeight="true">
      <c r="A296" t="n" s="7">
        <v>4.5959964E7</v>
      </c>
      <c r="B296" t="s" s="8">
        <v>54</v>
      </c>
      <c r="C296" t="n" s="8">
        <f>IF(false,"120922903", "120922903")</f>
      </c>
      <c r="D296" t="s" s="8">
        <v>327</v>
      </c>
      <c r="E296" t="n" s="8">
        <v>1.0</v>
      </c>
      <c r="F296" t="n" s="8">
        <v>345.0</v>
      </c>
      <c r="G296" t="s" s="8">
        <v>53</v>
      </c>
      <c r="H296" t="s" s="8">
        <v>420</v>
      </c>
      <c r="I296" t="s" s="8">
        <v>469</v>
      </c>
    </row>
    <row r="297" ht="16.0" customHeight="true">
      <c r="A297" t="n" s="7">
        <v>4.601001E7</v>
      </c>
      <c r="B297" t="s" s="8">
        <v>54</v>
      </c>
      <c r="C297" t="n" s="8">
        <f>IF(false,"005-1380", "005-1380")</f>
      </c>
      <c r="D297" t="s" s="8">
        <v>77</v>
      </c>
      <c r="E297" t="n" s="8">
        <v>1.0</v>
      </c>
      <c r="F297" t="n" s="8">
        <v>1.0</v>
      </c>
      <c r="G297" t="s" s="8">
        <v>53</v>
      </c>
      <c r="H297" t="s" s="8">
        <v>420</v>
      </c>
      <c r="I297" t="s" s="8">
        <v>470</v>
      </c>
    </row>
    <row r="298" ht="16.0" customHeight="true">
      <c r="A298" t="n" s="7">
        <v>4.5887819E7</v>
      </c>
      <c r="B298" t="s" s="8">
        <v>51</v>
      </c>
      <c r="C298" t="n" s="8">
        <f>IF(false,"120922389", "120922389")</f>
      </c>
      <c r="D298" t="s" s="8">
        <v>199</v>
      </c>
      <c r="E298" t="n" s="8">
        <v>1.0</v>
      </c>
      <c r="F298" t="n" s="8">
        <v>365.0</v>
      </c>
      <c r="G298" t="s" s="8">
        <v>53</v>
      </c>
      <c r="H298" t="s" s="8">
        <v>420</v>
      </c>
      <c r="I298" t="s" s="8">
        <v>471</v>
      </c>
    </row>
    <row r="299" ht="16.0" customHeight="true">
      <c r="A299" t="n" s="7">
        <v>4.6077539E7</v>
      </c>
      <c r="B299" t="s" s="8">
        <v>217</v>
      </c>
      <c r="C299" t="n" s="8">
        <f>IF(false,"005-1357", "005-1357")</f>
      </c>
      <c r="D299" t="s" s="8">
        <v>141</v>
      </c>
      <c r="E299" t="n" s="8">
        <v>2.0</v>
      </c>
      <c r="F299" t="n" s="8">
        <v>1582.0</v>
      </c>
      <c r="G299" t="s" s="8">
        <v>53</v>
      </c>
      <c r="H299" t="s" s="8">
        <v>420</v>
      </c>
      <c r="I299" t="s" s="8">
        <v>472</v>
      </c>
    </row>
    <row r="300" ht="16.0" customHeight="true">
      <c r="A300" t="n" s="7">
        <v>4.6045416E7</v>
      </c>
      <c r="B300" t="s" s="8">
        <v>217</v>
      </c>
      <c r="C300" t="n" s="8">
        <f>IF(false,"120922158", "120922158")</f>
      </c>
      <c r="D300" t="s" s="8">
        <v>249</v>
      </c>
      <c r="E300" t="n" s="8">
        <v>1.0</v>
      </c>
      <c r="F300" t="n" s="8">
        <v>599.0</v>
      </c>
      <c r="G300" t="s" s="8">
        <v>53</v>
      </c>
      <c r="H300" t="s" s="8">
        <v>420</v>
      </c>
      <c r="I300" t="s" s="8">
        <v>473</v>
      </c>
    </row>
    <row r="301" ht="16.0" customHeight="true">
      <c r="A301" t="n" s="7">
        <v>4.6113821E7</v>
      </c>
      <c r="B301" t="s" s="8">
        <v>217</v>
      </c>
      <c r="C301" t="n" s="8">
        <f>IF(false,"1003295", "1003295")</f>
      </c>
      <c r="D301" t="s" s="8">
        <v>474</v>
      </c>
      <c r="E301" t="n" s="8">
        <v>1.0</v>
      </c>
      <c r="F301" t="n" s="8">
        <v>339.0</v>
      </c>
      <c r="G301" t="s" s="8">
        <v>53</v>
      </c>
      <c r="H301" t="s" s="8">
        <v>420</v>
      </c>
      <c r="I301" t="s" s="8">
        <v>475</v>
      </c>
    </row>
    <row r="302" ht="16.0" customHeight="true">
      <c r="A302" t="n" s="7">
        <v>4.611191E7</v>
      </c>
      <c r="B302" t="s" s="8">
        <v>217</v>
      </c>
      <c r="C302" t="n" s="8">
        <f>IF(false,"01-004071", "01-004071")</f>
      </c>
      <c r="D302" t="s" s="8">
        <v>476</v>
      </c>
      <c r="E302" t="n" s="8">
        <v>1.0</v>
      </c>
      <c r="F302" t="n" s="8">
        <v>679.0</v>
      </c>
      <c r="G302" t="s" s="8">
        <v>53</v>
      </c>
      <c r="H302" t="s" s="8">
        <v>420</v>
      </c>
      <c r="I302" t="s" s="8">
        <v>477</v>
      </c>
    </row>
    <row r="303" ht="16.0" customHeight="true">
      <c r="A303" t="n" s="7">
        <v>4.6022789E7</v>
      </c>
      <c r="B303" t="s" s="8">
        <v>54</v>
      </c>
      <c r="C303" t="n" s="8">
        <f>IF(false,"120922351", "120922351")</f>
      </c>
      <c r="D303" t="s" s="8">
        <v>79</v>
      </c>
      <c r="E303" t="n" s="8">
        <v>1.0</v>
      </c>
      <c r="F303" t="n" s="8">
        <v>1.0</v>
      </c>
      <c r="G303" t="s" s="8">
        <v>53</v>
      </c>
      <c r="H303" t="s" s="8">
        <v>420</v>
      </c>
      <c r="I303" t="s" s="8">
        <v>478</v>
      </c>
    </row>
    <row r="304" ht="16.0" customHeight="true">
      <c r="A304" t="n" s="7">
        <v>4.602736E7</v>
      </c>
      <c r="B304" t="s" s="8">
        <v>54</v>
      </c>
      <c r="C304" t="n" s="8">
        <f>IF(false,"005-1261", "005-1261")</f>
      </c>
      <c r="D304" t="s" s="8">
        <v>229</v>
      </c>
      <c r="E304" t="n" s="8">
        <v>1.0</v>
      </c>
      <c r="F304" t="n" s="8">
        <v>1.0</v>
      </c>
      <c r="G304" t="s" s="8">
        <v>53</v>
      </c>
      <c r="H304" t="s" s="8">
        <v>420</v>
      </c>
      <c r="I304" t="s" s="8">
        <v>479</v>
      </c>
    </row>
    <row r="305" ht="16.0" customHeight="true">
      <c r="A305" t="n" s="7">
        <v>4.6058631E7</v>
      </c>
      <c r="B305" t="s" s="8">
        <v>217</v>
      </c>
      <c r="C305" t="n" s="8">
        <f>IF(false,"120922351", "120922351")</f>
      </c>
      <c r="D305" t="s" s="8">
        <v>79</v>
      </c>
      <c r="E305" t="n" s="8">
        <v>3.0</v>
      </c>
      <c r="F305" t="n" s="8">
        <v>2013.0</v>
      </c>
      <c r="G305" t="s" s="8">
        <v>53</v>
      </c>
      <c r="H305" t="s" s="8">
        <v>420</v>
      </c>
      <c r="I305" t="s" s="8">
        <v>480</v>
      </c>
    </row>
    <row r="306" ht="16.0" customHeight="true">
      <c r="A306" t="n" s="7">
        <v>4.6057073E7</v>
      </c>
      <c r="B306" t="s" s="8">
        <v>217</v>
      </c>
      <c r="C306" t="n" s="8">
        <f>IF(false,"01-003884", "01-003884")</f>
      </c>
      <c r="D306" t="s" s="8">
        <v>183</v>
      </c>
      <c r="E306" t="n" s="8">
        <v>1.0</v>
      </c>
      <c r="F306" t="n" s="8">
        <v>196.0</v>
      </c>
      <c r="G306" t="s" s="8">
        <v>53</v>
      </c>
      <c r="H306" t="s" s="8">
        <v>420</v>
      </c>
      <c r="I306" t="s" s="8">
        <v>481</v>
      </c>
    </row>
    <row r="307" ht="16.0" customHeight="true">
      <c r="A307" t="n" s="7">
        <v>4.5983002E7</v>
      </c>
      <c r="B307" t="s" s="8">
        <v>54</v>
      </c>
      <c r="C307" t="n" s="8">
        <f>IF(false,"120922875", "120922875")</f>
      </c>
      <c r="D307" t="s" s="8">
        <v>281</v>
      </c>
      <c r="E307" t="n" s="8">
        <v>1.0</v>
      </c>
      <c r="F307" t="n" s="8">
        <v>2399.0</v>
      </c>
      <c r="G307" t="s" s="8">
        <v>53</v>
      </c>
      <c r="H307" t="s" s="8">
        <v>420</v>
      </c>
      <c r="I307" t="s" s="8">
        <v>482</v>
      </c>
    </row>
    <row r="308" ht="16.0" customHeight="true">
      <c r="A308" t="n" s="7">
        <v>4.5981158E7</v>
      </c>
      <c r="B308" t="s" s="8">
        <v>54</v>
      </c>
      <c r="C308" t="n" s="8">
        <f>IF(false,"120922515", "120922515")</f>
      </c>
      <c r="D308" t="s" s="8">
        <v>483</v>
      </c>
      <c r="E308" t="n" s="8">
        <v>1.0</v>
      </c>
      <c r="F308" t="n" s="8">
        <v>133.0</v>
      </c>
      <c r="G308" t="s" s="8">
        <v>53</v>
      </c>
      <c r="H308" t="s" s="8">
        <v>420</v>
      </c>
      <c r="I308" t="s" s="8">
        <v>484</v>
      </c>
    </row>
    <row r="309" ht="16.0" customHeight="true">
      <c r="A309" t="n" s="7">
        <v>4.6115968E7</v>
      </c>
      <c r="B309" t="s" s="8">
        <v>217</v>
      </c>
      <c r="C309" t="n" s="8">
        <f>IF(false,"005-1211", "005-1211")</f>
      </c>
      <c r="D309" t="s" s="8">
        <v>485</v>
      </c>
      <c r="E309" t="n" s="8">
        <v>1.0</v>
      </c>
      <c r="F309" t="n" s="8">
        <v>551.0</v>
      </c>
      <c r="G309" t="s" s="8">
        <v>53</v>
      </c>
      <c r="H309" t="s" s="8">
        <v>420</v>
      </c>
      <c r="I309" t="s" s="8">
        <v>486</v>
      </c>
    </row>
    <row r="310" ht="16.0" customHeight="true">
      <c r="A310" t="n" s="7">
        <v>4.5921451E7</v>
      </c>
      <c r="B310" t="s" s="8">
        <v>51</v>
      </c>
      <c r="C310" t="n" s="8">
        <f>IF(false,"120922351", "120922351")</f>
      </c>
      <c r="D310" t="s" s="8">
        <v>79</v>
      </c>
      <c r="E310" t="n" s="8">
        <v>2.0</v>
      </c>
      <c r="F310" t="n" s="8">
        <v>1440.0</v>
      </c>
      <c r="G310" t="s" s="8">
        <v>53</v>
      </c>
      <c r="H310" t="s" s="8">
        <v>420</v>
      </c>
      <c r="I310" t="s" s="8">
        <v>487</v>
      </c>
    </row>
    <row r="311" ht="16.0" customHeight="true">
      <c r="A311" t="n" s="7">
        <v>4.6013887E7</v>
      </c>
      <c r="B311" t="s" s="8">
        <v>54</v>
      </c>
      <c r="C311" t="n" s="8">
        <f>IF(false,"005-1516", "005-1516")</f>
      </c>
      <c r="D311" t="s" s="8">
        <v>122</v>
      </c>
      <c r="E311" t="n" s="8">
        <v>1.0</v>
      </c>
      <c r="F311" t="n" s="8">
        <v>807.0</v>
      </c>
      <c r="G311" t="s" s="8">
        <v>53</v>
      </c>
      <c r="H311" t="s" s="8">
        <v>420</v>
      </c>
      <c r="I311" t="s" s="8">
        <v>488</v>
      </c>
    </row>
    <row r="312" ht="16.0" customHeight="true">
      <c r="A312" t="n" s="7">
        <v>4.5900206E7</v>
      </c>
      <c r="B312" t="s" s="8">
        <v>51</v>
      </c>
      <c r="C312" t="n" s="8">
        <f>IF(false,"120921439", "120921439")</f>
      </c>
      <c r="D312" t="s" s="8">
        <v>65</v>
      </c>
      <c r="E312" t="n" s="8">
        <v>1.0</v>
      </c>
      <c r="F312" t="n" s="8">
        <v>424.0</v>
      </c>
      <c r="G312" t="s" s="8">
        <v>53</v>
      </c>
      <c r="H312" t="s" s="8">
        <v>420</v>
      </c>
      <c r="I312" t="s" s="8">
        <v>489</v>
      </c>
    </row>
    <row r="313" ht="16.0" customHeight="true">
      <c r="A313" t="n" s="7">
        <v>4.6029975E7</v>
      </c>
      <c r="B313" t="s" s="8">
        <v>54</v>
      </c>
      <c r="C313" t="n" s="8">
        <f>IF(false,"120921370", "120921370")</f>
      </c>
      <c r="D313" t="s" s="8">
        <v>92</v>
      </c>
      <c r="E313" t="n" s="8">
        <v>2.0</v>
      </c>
      <c r="F313" t="n" s="8">
        <v>3320.0</v>
      </c>
      <c r="G313" t="s" s="8">
        <v>53</v>
      </c>
      <c r="H313" t="s" s="8">
        <v>420</v>
      </c>
      <c r="I313" t="s" s="8">
        <v>490</v>
      </c>
    </row>
    <row r="314" ht="16.0" customHeight="true">
      <c r="A314" t="n" s="7">
        <v>4.6044457E7</v>
      </c>
      <c r="B314" t="s" s="8">
        <v>217</v>
      </c>
      <c r="C314" t="n" s="8">
        <f>IF(false,"005-1254", "005-1254")</f>
      </c>
      <c r="D314" t="s" s="8">
        <v>329</v>
      </c>
      <c r="E314" t="n" s="8">
        <v>1.0</v>
      </c>
      <c r="F314" t="n" s="8">
        <v>647.0</v>
      </c>
      <c r="G314" t="s" s="8">
        <v>53</v>
      </c>
      <c r="H314" t="s" s="8">
        <v>420</v>
      </c>
      <c r="I314" t="s" s="8">
        <v>491</v>
      </c>
    </row>
    <row r="315" ht="16.0" customHeight="true">
      <c r="A315" t="n" s="7">
        <v>4.5940848E7</v>
      </c>
      <c r="B315" t="s" s="8">
        <v>54</v>
      </c>
      <c r="C315" t="n" s="8">
        <f>IF(false,"120922351", "120922351")</f>
      </c>
      <c r="D315" t="s" s="8">
        <v>79</v>
      </c>
      <c r="E315" t="n" s="8">
        <v>1.0</v>
      </c>
      <c r="F315" t="n" s="8">
        <v>299.0</v>
      </c>
      <c r="G315" t="s" s="8">
        <v>53</v>
      </c>
      <c r="H315" t="s" s="8">
        <v>420</v>
      </c>
      <c r="I315" t="s" s="8">
        <v>492</v>
      </c>
    </row>
    <row r="316" ht="16.0" customHeight="true">
      <c r="A316" t="n" s="7">
        <v>4.6128343E7</v>
      </c>
      <c r="B316" t="s" s="8">
        <v>217</v>
      </c>
      <c r="C316" t="n" s="8">
        <f>IF(false,"120921544", "120921544")</f>
      </c>
      <c r="D316" t="s" s="8">
        <v>255</v>
      </c>
      <c r="E316" t="n" s="8">
        <v>1.0</v>
      </c>
      <c r="F316" t="n" s="8">
        <v>615.0</v>
      </c>
      <c r="G316" t="s" s="8">
        <v>53</v>
      </c>
      <c r="H316" t="s" s="8">
        <v>420</v>
      </c>
      <c r="I316" t="s" s="8">
        <v>493</v>
      </c>
    </row>
    <row r="317" ht="16.0" customHeight="true">
      <c r="A317" t="n" s="7">
        <v>4.6010356E7</v>
      </c>
      <c r="B317" t="s" s="8">
        <v>54</v>
      </c>
      <c r="C317" t="n" s="8">
        <f>IF(false,"002-099", "002-099")</f>
      </c>
      <c r="D317" t="s" s="8">
        <v>226</v>
      </c>
      <c r="E317" t="n" s="8">
        <v>3.0</v>
      </c>
      <c r="F317" t="n" s="8">
        <v>1.0</v>
      </c>
      <c r="G317" t="s" s="8">
        <v>53</v>
      </c>
      <c r="H317" t="s" s="8">
        <v>420</v>
      </c>
      <c r="I317" t="s" s="8">
        <v>494</v>
      </c>
    </row>
    <row r="318" ht="16.0" customHeight="true">
      <c r="A318" t="n" s="7">
        <v>4.5831692E7</v>
      </c>
      <c r="B318" t="s" s="8">
        <v>51</v>
      </c>
      <c r="C318" t="n" s="8">
        <f>IF(false,"005-1255", "005-1255")</f>
      </c>
      <c r="D318" t="s" s="8">
        <v>247</v>
      </c>
      <c r="E318" t="n" s="8">
        <v>1.0</v>
      </c>
      <c r="F318" t="n" s="8">
        <v>1.0</v>
      </c>
      <c r="G318" t="s" s="8">
        <v>53</v>
      </c>
      <c r="H318" t="s" s="8">
        <v>420</v>
      </c>
      <c r="I318" t="s" s="8">
        <v>495</v>
      </c>
    </row>
    <row r="319" ht="16.0" customHeight="true">
      <c r="A319" t="n" s="7">
        <v>4.5963992E7</v>
      </c>
      <c r="B319" t="s" s="8">
        <v>54</v>
      </c>
      <c r="C319" t="n" s="8">
        <f>IF(false,"120922903", "120922903")</f>
      </c>
      <c r="D319" t="s" s="8">
        <v>327</v>
      </c>
      <c r="E319" t="n" s="8">
        <v>1.0</v>
      </c>
      <c r="F319" t="n" s="8">
        <v>342.0</v>
      </c>
      <c r="G319" t="s" s="8">
        <v>53</v>
      </c>
      <c r="H319" t="s" s="8">
        <v>420</v>
      </c>
      <c r="I319" t="s" s="8">
        <v>496</v>
      </c>
    </row>
    <row r="320" ht="16.0" customHeight="true">
      <c r="A320" t="n" s="7">
        <v>4.5714116E7</v>
      </c>
      <c r="B320" t="s" s="8">
        <v>67</v>
      </c>
      <c r="C320" t="n" s="8">
        <f>IF(false,"120906023", "120906023")</f>
      </c>
      <c r="D320" t="s" s="8">
        <v>103</v>
      </c>
      <c r="E320" t="n" s="8">
        <v>6.0</v>
      </c>
      <c r="F320" t="n" s="8">
        <v>4436.0</v>
      </c>
      <c r="G320" t="s" s="8">
        <v>53</v>
      </c>
      <c r="H320" t="s" s="8">
        <v>420</v>
      </c>
      <c r="I320" t="s" s="8">
        <v>497</v>
      </c>
    </row>
    <row r="321" ht="16.0" customHeight="true">
      <c r="A321" t="n" s="7">
        <v>4.5847685E7</v>
      </c>
      <c r="B321" t="s" s="8">
        <v>51</v>
      </c>
      <c r="C321" t="n" s="8">
        <f>IF(false,"120922669", "120922669")</f>
      </c>
      <c r="D321" t="s" s="8">
        <v>422</v>
      </c>
      <c r="E321" t="n" s="8">
        <v>1.0</v>
      </c>
      <c r="F321" t="n" s="8">
        <v>540.0</v>
      </c>
      <c r="G321" t="s" s="8">
        <v>53</v>
      </c>
      <c r="H321" t="s" s="8">
        <v>420</v>
      </c>
      <c r="I321" t="s" s="8">
        <v>498</v>
      </c>
    </row>
    <row r="322" ht="16.0" customHeight="true">
      <c r="A322" t="n" s="7">
        <v>4.5390107E7</v>
      </c>
      <c r="B322" t="s" s="8">
        <v>106</v>
      </c>
      <c r="C322" t="n" s="8">
        <f>IF(false,"000-631", "000-631")</f>
      </c>
      <c r="D322" t="s" s="8">
        <v>126</v>
      </c>
      <c r="E322" t="n" s="8">
        <v>2.0</v>
      </c>
      <c r="F322" t="n" s="8">
        <v>858.0</v>
      </c>
      <c r="G322" t="s" s="8">
        <v>53</v>
      </c>
      <c r="H322" t="s" s="8">
        <v>420</v>
      </c>
      <c r="I322" t="s" s="8">
        <v>499</v>
      </c>
    </row>
    <row r="323" ht="16.0" customHeight="true">
      <c r="A323" t="n" s="7">
        <v>4.6010936E7</v>
      </c>
      <c r="B323" t="s" s="8">
        <v>54</v>
      </c>
      <c r="C323" t="n" s="8">
        <f>IF(false,"005-1514", "005-1514")</f>
      </c>
      <c r="D323" t="s" s="8">
        <v>170</v>
      </c>
      <c r="E323" t="n" s="8">
        <v>1.0</v>
      </c>
      <c r="F323" t="n" s="8">
        <v>900.0</v>
      </c>
      <c r="G323" t="s" s="8">
        <v>53</v>
      </c>
      <c r="H323" t="s" s="8">
        <v>420</v>
      </c>
      <c r="I323" t="s" s="8">
        <v>500</v>
      </c>
    </row>
    <row r="324" ht="16.0" customHeight="true">
      <c r="A324" t="n" s="7">
        <v>4.6071208E7</v>
      </c>
      <c r="B324" t="s" s="8">
        <v>217</v>
      </c>
      <c r="C324" t="n" s="8">
        <f>IF(false,"120922388", "120922388")</f>
      </c>
      <c r="D324" t="s" s="8">
        <v>501</v>
      </c>
      <c r="E324" t="n" s="8">
        <v>1.0</v>
      </c>
      <c r="F324" t="n" s="8">
        <v>1.0</v>
      </c>
      <c r="G324" t="s" s="8">
        <v>53</v>
      </c>
      <c r="H324" t="s" s="8">
        <v>420</v>
      </c>
      <c r="I324" t="s" s="8">
        <v>502</v>
      </c>
    </row>
    <row r="325" ht="16.0" customHeight="true">
      <c r="A325" t="n" s="7">
        <v>4.6038818E7</v>
      </c>
      <c r="B325" t="s" s="8">
        <v>217</v>
      </c>
      <c r="C325" t="n" s="8">
        <f>IF(false,"005-1255", "005-1255")</f>
      </c>
      <c r="D325" t="s" s="8">
        <v>247</v>
      </c>
      <c r="E325" t="n" s="8">
        <v>1.0</v>
      </c>
      <c r="F325" t="n" s="8">
        <v>665.0</v>
      </c>
      <c r="G325" t="s" s="8">
        <v>53</v>
      </c>
      <c r="H325" t="s" s="8">
        <v>420</v>
      </c>
      <c r="I325" t="s" s="8">
        <v>503</v>
      </c>
    </row>
    <row r="326" ht="16.0" customHeight="true">
      <c r="A326" t="n" s="7">
        <v>4.5910512E7</v>
      </c>
      <c r="B326" t="s" s="8">
        <v>51</v>
      </c>
      <c r="C326" t="n" s="8">
        <f>IF(false,"120922004", "120922004")</f>
      </c>
      <c r="D326" t="s" s="8">
        <v>504</v>
      </c>
      <c r="E326" t="n" s="8">
        <v>1.0</v>
      </c>
      <c r="F326" t="n" s="8">
        <v>372.0</v>
      </c>
      <c r="G326" t="s" s="8">
        <v>53</v>
      </c>
      <c r="H326" t="s" s="8">
        <v>420</v>
      </c>
      <c r="I326" t="s" s="8">
        <v>505</v>
      </c>
    </row>
    <row r="327" ht="16.0" customHeight="true">
      <c r="A327" t="n" s="7">
        <v>4.5910512E7</v>
      </c>
      <c r="B327" t="s" s="8">
        <v>51</v>
      </c>
      <c r="C327" t="n" s="8">
        <f>IF(false,"120922003", "120922003")</f>
      </c>
      <c r="D327" t="s" s="8">
        <v>506</v>
      </c>
      <c r="E327" t="n" s="8">
        <v>1.0</v>
      </c>
      <c r="F327" t="n" s="8">
        <v>372.0</v>
      </c>
      <c r="G327" t="s" s="8">
        <v>53</v>
      </c>
      <c r="H327" t="s" s="8">
        <v>420</v>
      </c>
      <c r="I327" t="s" s="8">
        <v>505</v>
      </c>
    </row>
    <row r="328" ht="16.0" customHeight="true">
      <c r="A328" t="n" s="7">
        <v>4.6028719E7</v>
      </c>
      <c r="B328" t="s" s="8">
        <v>54</v>
      </c>
      <c r="C328" t="n" s="8">
        <f>IF(false,"005-1515", "005-1515")</f>
      </c>
      <c r="D328" t="s" s="8">
        <v>70</v>
      </c>
      <c r="E328" t="n" s="8">
        <v>1.0</v>
      </c>
      <c r="F328" t="n" s="8">
        <v>721.0</v>
      </c>
      <c r="G328" t="s" s="8">
        <v>53</v>
      </c>
      <c r="H328" t="s" s="8">
        <v>420</v>
      </c>
      <c r="I328" t="s" s="8">
        <v>507</v>
      </c>
    </row>
    <row r="329" ht="16.0" customHeight="true">
      <c r="A329" t="n" s="7">
        <v>4.5932231E7</v>
      </c>
      <c r="B329" t="s" s="8">
        <v>54</v>
      </c>
      <c r="C329" t="n" s="8">
        <f>IF(false,"005-1123", "005-1123")</f>
      </c>
      <c r="D329" t="s" s="8">
        <v>508</v>
      </c>
      <c r="E329" t="n" s="8">
        <v>1.0</v>
      </c>
      <c r="F329" t="n" s="8">
        <v>705.0</v>
      </c>
      <c r="G329" t="s" s="8">
        <v>53</v>
      </c>
      <c r="H329" t="s" s="8">
        <v>420</v>
      </c>
      <c r="I329" t="s" s="8">
        <v>509</v>
      </c>
    </row>
    <row r="330" ht="16.0" customHeight="true">
      <c r="A330" t="n" s="7">
        <v>4.6044336E7</v>
      </c>
      <c r="B330" t="s" s="8">
        <v>217</v>
      </c>
      <c r="C330" t="n" s="8">
        <f>IF(false,"01-003956", "01-003956")</f>
      </c>
      <c r="D330" t="s" s="8">
        <v>293</v>
      </c>
      <c r="E330" t="n" s="8">
        <v>2.0</v>
      </c>
      <c r="F330" t="n" s="8">
        <v>670.0</v>
      </c>
      <c r="G330" t="s" s="8">
        <v>53</v>
      </c>
      <c r="H330" t="s" s="8">
        <v>420</v>
      </c>
      <c r="I330" t="s" s="8">
        <v>510</v>
      </c>
    </row>
    <row r="331" ht="16.0" customHeight="true">
      <c r="A331" t="n" s="7">
        <v>4.5814032E7</v>
      </c>
      <c r="B331" t="s" s="8">
        <v>67</v>
      </c>
      <c r="C331" t="n" s="8">
        <f>IF(false,"005-1255", "005-1255")</f>
      </c>
      <c r="D331" t="s" s="8">
        <v>247</v>
      </c>
      <c r="E331" t="n" s="8">
        <v>1.0</v>
      </c>
      <c r="F331" t="n" s="8">
        <v>1.0</v>
      </c>
      <c r="G331" t="s" s="8">
        <v>53</v>
      </c>
      <c r="H331" t="s" s="8">
        <v>420</v>
      </c>
      <c r="I331" t="s" s="8">
        <v>511</v>
      </c>
    </row>
    <row r="332" ht="16.0" customHeight="true">
      <c r="A332" t="n" s="7">
        <v>4.5897457E7</v>
      </c>
      <c r="B332" t="s" s="8">
        <v>51</v>
      </c>
      <c r="C332" t="n" s="8">
        <f>IF(false,"005-1255", "005-1255")</f>
      </c>
      <c r="D332" t="s" s="8">
        <v>247</v>
      </c>
      <c r="E332" t="n" s="8">
        <v>1.0</v>
      </c>
      <c r="F332" t="n" s="8">
        <v>440.0</v>
      </c>
      <c r="G332" t="s" s="8">
        <v>53</v>
      </c>
      <c r="H332" t="s" s="8">
        <v>420</v>
      </c>
      <c r="I332" t="s" s="8">
        <v>512</v>
      </c>
    </row>
    <row r="333" ht="16.0" customHeight="true">
      <c r="A333" t="n" s="7">
        <v>4.5901077E7</v>
      </c>
      <c r="B333" t="s" s="8">
        <v>51</v>
      </c>
      <c r="C333" t="n" s="8">
        <f>IF(false,"120922351", "120922351")</f>
      </c>
      <c r="D333" t="s" s="8">
        <v>79</v>
      </c>
      <c r="E333" t="n" s="8">
        <v>2.0</v>
      </c>
      <c r="F333" t="n" s="8">
        <v>1531.0</v>
      </c>
      <c r="G333" t="s" s="8">
        <v>53</v>
      </c>
      <c r="H333" t="s" s="8">
        <v>420</v>
      </c>
      <c r="I333" t="s" s="8">
        <v>513</v>
      </c>
    </row>
    <row r="334" ht="16.0" customHeight="true">
      <c r="A334" t="n" s="7">
        <v>4.5944146E7</v>
      </c>
      <c r="B334" t="s" s="8">
        <v>54</v>
      </c>
      <c r="C334" t="n" s="8">
        <f>IF(false,"120922352", "120922352")</f>
      </c>
      <c r="D334" t="s" s="8">
        <v>457</v>
      </c>
      <c r="E334" t="n" s="8">
        <v>1.0</v>
      </c>
      <c r="F334" t="n" s="8">
        <v>39.0</v>
      </c>
      <c r="G334" t="s" s="8">
        <v>53</v>
      </c>
      <c r="H334" t="s" s="8">
        <v>420</v>
      </c>
      <c r="I334" t="s" s="8">
        <v>514</v>
      </c>
    </row>
    <row r="335" ht="16.0" customHeight="true">
      <c r="A335" t="n" s="7">
        <v>4.5769247E7</v>
      </c>
      <c r="B335" t="s" s="8">
        <v>67</v>
      </c>
      <c r="C335" t="n" s="8">
        <f>IF(false,"120921200", "120921200")</f>
      </c>
      <c r="D335" t="s" s="8">
        <v>369</v>
      </c>
      <c r="E335" t="n" s="8">
        <v>2.0</v>
      </c>
      <c r="F335" t="n" s="8">
        <v>4250.0</v>
      </c>
      <c r="G335" t="s" s="8">
        <v>53</v>
      </c>
      <c r="H335" t="s" s="8">
        <v>420</v>
      </c>
      <c r="I335" t="s" s="8">
        <v>515</v>
      </c>
    </row>
    <row r="336" ht="16.0" customHeight="true">
      <c r="A336" t="n" s="7">
        <v>4.5931168E7</v>
      </c>
      <c r="B336" t="s" s="8">
        <v>54</v>
      </c>
      <c r="C336" t="n" s="8">
        <f>IF(false,"120921939", "120921939")</f>
      </c>
      <c r="D336" t="s" s="8">
        <v>516</v>
      </c>
      <c r="E336" t="n" s="8">
        <v>1.0</v>
      </c>
      <c r="F336" t="n" s="8">
        <v>688.0</v>
      </c>
      <c r="G336" t="s" s="8">
        <v>53</v>
      </c>
      <c r="H336" t="s" s="8">
        <v>420</v>
      </c>
      <c r="I336" t="s" s="8">
        <v>517</v>
      </c>
    </row>
    <row r="337" ht="16.0" customHeight="true">
      <c r="A337" t="n" s="7">
        <v>4.5805726E7</v>
      </c>
      <c r="B337" t="s" s="8">
        <v>67</v>
      </c>
      <c r="C337" t="n" s="8">
        <f>IF(false,"120921853", "120921853")</f>
      </c>
      <c r="D337" t="s" s="8">
        <v>68</v>
      </c>
      <c r="E337" t="n" s="8">
        <v>2.0</v>
      </c>
      <c r="F337" t="n" s="8">
        <v>1454.0</v>
      </c>
      <c r="G337" t="s" s="8">
        <v>53</v>
      </c>
      <c r="H337" t="s" s="8">
        <v>420</v>
      </c>
      <c r="I337" t="s" s="8">
        <v>518</v>
      </c>
    </row>
    <row r="338" ht="16.0" customHeight="true">
      <c r="A338" t="n" s="7">
        <v>4.5805726E7</v>
      </c>
      <c r="B338" t="s" s="8">
        <v>67</v>
      </c>
      <c r="C338" t="n" s="8">
        <f>IF(false,"01-003884", "01-003884")</f>
      </c>
      <c r="D338" t="s" s="8">
        <v>183</v>
      </c>
      <c r="E338" t="n" s="8">
        <v>1.0</v>
      </c>
      <c r="F338" t="n" s="8">
        <v>774.0</v>
      </c>
      <c r="G338" t="s" s="8">
        <v>53</v>
      </c>
      <c r="H338" t="s" s="8">
        <v>420</v>
      </c>
      <c r="I338" t="s" s="8">
        <v>518</v>
      </c>
    </row>
    <row r="339" ht="16.0" customHeight="true">
      <c r="A339" t="n" s="7">
        <v>4.5805726E7</v>
      </c>
      <c r="B339" t="s" s="8">
        <v>67</v>
      </c>
      <c r="C339" t="n" s="8">
        <f>IF(false,"120922035", "120922035")</f>
      </c>
      <c r="D339" t="s" s="8">
        <v>168</v>
      </c>
      <c r="E339" t="n" s="8">
        <v>1.0</v>
      </c>
      <c r="F339" t="n" s="8">
        <v>734.0</v>
      </c>
      <c r="G339" t="s" s="8">
        <v>53</v>
      </c>
      <c r="H339" t="s" s="8">
        <v>420</v>
      </c>
      <c r="I339" t="s" s="8">
        <v>518</v>
      </c>
    </row>
    <row r="340" ht="16.0" customHeight="true">
      <c r="A340" t="n" s="7">
        <v>4.5853249E7</v>
      </c>
      <c r="B340" t="s" s="8">
        <v>51</v>
      </c>
      <c r="C340" t="n" s="8">
        <f>IF(false,"003-318", "003-318")</f>
      </c>
      <c r="D340" t="s" s="8">
        <v>132</v>
      </c>
      <c r="E340" t="n" s="8">
        <v>2.0</v>
      </c>
      <c r="F340" t="n" s="8">
        <v>1682.0</v>
      </c>
      <c r="G340" t="s" s="8">
        <v>53</v>
      </c>
      <c r="H340" t="s" s="8">
        <v>420</v>
      </c>
      <c r="I340" t="s" s="8">
        <v>519</v>
      </c>
    </row>
    <row r="341" ht="16.0" customHeight="true">
      <c r="A341" t="n" s="7">
        <v>4.6013399E7</v>
      </c>
      <c r="B341" t="s" s="8">
        <v>54</v>
      </c>
      <c r="C341" t="n" s="8">
        <f>IF(false,"005-1111", "005-1111")</f>
      </c>
      <c r="D341" t="s" s="8">
        <v>253</v>
      </c>
      <c r="E341" t="n" s="8">
        <v>1.0</v>
      </c>
      <c r="F341" t="n" s="8">
        <v>1238.0</v>
      </c>
      <c r="G341" t="s" s="8">
        <v>53</v>
      </c>
      <c r="H341" t="s" s="8">
        <v>420</v>
      </c>
      <c r="I341" t="s" s="8">
        <v>520</v>
      </c>
    </row>
    <row r="342" ht="16.0" customHeight="true">
      <c r="A342" t="n" s="7">
        <v>4.5557146E7</v>
      </c>
      <c r="B342" t="s" s="8">
        <v>72</v>
      </c>
      <c r="C342" t="n" s="8">
        <f>IF(false,"120921370", "120921370")</f>
      </c>
      <c r="D342" t="s" s="8">
        <v>92</v>
      </c>
      <c r="E342" t="n" s="8">
        <v>1.0</v>
      </c>
      <c r="F342" t="n" s="8">
        <v>1799.0</v>
      </c>
      <c r="G342" t="s" s="8">
        <v>53</v>
      </c>
      <c r="H342" t="s" s="8">
        <v>420</v>
      </c>
      <c r="I342" t="s" s="8">
        <v>521</v>
      </c>
    </row>
    <row r="343" ht="16.0" customHeight="true">
      <c r="A343" t="n" s="7">
        <v>4.575019E7</v>
      </c>
      <c r="B343" t="s" s="8">
        <v>67</v>
      </c>
      <c r="C343" t="n" s="8">
        <f>IF(false,"120921370", "120921370")</f>
      </c>
      <c r="D343" t="s" s="8">
        <v>92</v>
      </c>
      <c r="E343" t="n" s="8">
        <v>2.0</v>
      </c>
      <c r="F343" t="n" s="8">
        <v>2855.0</v>
      </c>
      <c r="G343" t="s" s="8">
        <v>53</v>
      </c>
      <c r="H343" t="s" s="8">
        <v>420</v>
      </c>
      <c r="I343" t="s" s="8">
        <v>522</v>
      </c>
    </row>
    <row r="344" ht="16.0" customHeight="true">
      <c r="A344" t="n" s="7">
        <v>4.6053027E7</v>
      </c>
      <c r="B344" t="s" s="8">
        <v>217</v>
      </c>
      <c r="C344" t="n" s="8">
        <f>IF(false,"120922351", "120922351")</f>
      </c>
      <c r="D344" t="s" s="8">
        <v>79</v>
      </c>
      <c r="E344" t="n" s="8">
        <v>2.0</v>
      </c>
      <c r="F344" t="n" s="8">
        <v>1342.0</v>
      </c>
      <c r="G344" t="s" s="8">
        <v>53</v>
      </c>
      <c r="H344" t="s" s="8">
        <v>420</v>
      </c>
      <c r="I344" t="s" s="8">
        <v>523</v>
      </c>
    </row>
    <row r="345" ht="16.0" customHeight="true">
      <c r="A345" t="n" s="7">
        <v>4.613867E7</v>
      </c>
      <c r="B345" t="s" s="8">
        <v>420</v>
      </c>
      <c r="C345" t="n" s="8">
        <f>IF(false,"120921995", "120921995")</f>
      </c>
      <c r="D345" t="s" s="8">
        <v>135</v>
      </c>
      <c r="E345" t="n" s="8">
        <v>1.0</v>
      </c>
      <c r="F345" t="n" s="8">
        <v>963.0</v>
      </c>
      <c r="G345" t="s" s="8">
        <v>53</v>
      </c>
      <c r="H345" t="s" s="8">
        <v>420</v>
      </c>
      <c r="I345" t="s" s="8">
        <v>524</v>
      </c>
    </row>
    <row r="346" ht="16.0" customHeight="true">
      <c r="A346" t="n" s="7">
        <v>4.6128032E7</v>
      </c>
      <c r="B346" t="s" s="8">
        <v>217</v>
      </c>
      <c r="C346" t="n" s="8">
        <f>IF(false,"1003295", "1003295")</f>
      </c>
      <c r="D346" t="s" s="8">
        <v>474</v>
      </c>
      <c r="E346" t="n" s="8">
        <v>1.0</v>
      </c>
      <c r="F346" t="n" s="8">
        <v>339.0</v>
      </c>
      <c r="G346" t="s" s="8">
        <v>53</v>
      </c>
      <c r="H346" t="s" s="8">
        <v>420</v>
      </c>
      <c r="I346" t="s" s="8">
        <v>525</v>
      </c>
    </row>
    <row r="347" ht="16.0" customHeight="true">
      <c r="A347" t="n" s="7">
        <v>4.5815842E7</v>
      </c>
      <c r="B347" t="s" s="8">
        <v>51</v>
      </c>
      <c r="C347" t="n" s="8">
        <f>IF(false,"120921995", "120921995")</f>
      </c>
      <c r="D347" t="s" s="8">
        <v>135</v>
      </c>
      <c r="E347" t="n" s="8">
        <v>1.0</v>
      </c>
      <c r="F347" t="n" s="8">
        <v>907.0</v>
      </c>
      <c r="G347" t="s" s="8">
        <v>53</v>
      </c>
      <c r="H347" t="s" s="8">
        <v>420</v>
      </c>
      <c r="I347" t="s" s="8">
        <v>526</v>
      </c>
    </row>
    <row r="348" ht="16.0" customHeight="true">
      <c r="A348" t="n" s="7">
        <v>4.5813831E7</v>
      </c>
      <c r="B348" t="s" s="8">
        <v>67</v>
      </c>
      <c r="C348" t="n" s="8">
        <f>IF(false,"120921200", "120921200")</f>
      </c>
      <c r="D348" t="s" s="8">
        <v>369</v>
      </c>
      <c r="E348" t="n" s="8">
        <v>2.0</v>
      </c>
      <c r="F348" t="n" s="8">
        <v>3838.0</v>
      </c>
      <c r="G348" t="s" s="8">
        <v>53</v>
      </c>
      <c r="H348" t="s" s="8">
        <v>420</v>
      </c>
      <c r="I348" t="s" s="8">
        <v>527</v>
      </c>
    </row>
    <row r="349" ht="16.0" customHeight="true">
      <c r="A349" t="n" s="7">
        <v>4.590661E7</v>
      </c>
      <c r="B349" t="s" s="8">
        <v>51</v>
      </c>
      <c r="C349" t="n" s="8">
        <f>IF(false,"000-631", "000-631")</f>
      </c>
      <c r="D349" t="s" s="8">
        <v>126</v>
      </c>
      <c r="E349" t="n" s="8">
        <v>1.0</v>
      </c>
      <c r="F349" t="n" s="8">
        <v>505.0</v>
      </c>
      <c r="G349" t="s" s="8">
        <v>53</v>
      </c>
      <c r="H349" t="s" s="8">
        <v>420</v>
      </c>
      <c r="I349" t="s" s="8">
        <v>528</v>
      </c>
    </row>
    <row r="350" ht="16.0" customHeight="true">
      <c r="A350" t="n" s="7">
        <v>4.6038874E7</v>
      </c>
      <c r="B350" t="s" s="8">
        <v>217</v>
      </c>
      <c r="C350" t="n" s="8">
        <f>IF(false,"1003319", "1003319")</f>
      </c>
      <c r="D350" t="s" s="8">
        <v>117</v>
      </c>
      <c r="E350" t="n" s="8">
        <v>1.0</v>
      </c>
      <c r="F350" t="n" s="8">
        <v>1362.0</v>
      </c>
      <c r="G350" t="s" s="8">
        <v>53</v>
      </c>
      <c r="H350" t="s" s="8">
        <v>420</v>
      </c>
      <c r="I350" t="s" s="8">
        <v>529</v>
      </c>
    </row>
    <row r="351" ht="16.0" customHeight="true">
      <c r="A351" t="n" s="7">
        <v>4.6069501E7</v>
      </c>
      <c r="B351" t="s" s="8">
        <v>217</v>
      </c>
      <c r="C351" t="n" s="8">
        <f>IF(false,"005-1504", "005-1504")</f>
      </c>
      <c r="D351" t="s" s="8">
        <v>214</v>
      </c>
      <c r="E351" t="n" s="8">
        <v>1.0</v>
      </c>
      <c r="F351" t="n" s="8">
        <v>217.0</v>
      </c>
      <c r="G351" t="s" s="8">
        <v>53</v>
      </c>
      <c r="H351" t="s" s="8">
        <v>420</v>
      </c>
      <c r="I351" t="s" s="8">
        <v>530</v>
      </c>
    </row>
    <row r="352" ht="16.0" customHeight="true">
      <c r="A352" t="n" s="7">
        <v>4.5999411E7</v>
      </c>
      <c r="B352" t="s" s="8">
        <v>54</v>
      </c>
      <c r="C352" t="n" s="8">
        <f>IF(false,"120922551", "120922551")</f>
      </c>
      <c r="D352" t="s" s="8">
        <v>531</v>
      </c>
      <c r="E352" t="n" s="8">
        <v>1.0</v>
      </c>
      <c r="F352" t="n" s="8">
        <v>507.0</v>
      </c>
      <c r="G352" t="s" s="8">
        <v>53</v>
      </c>
      <c r="H352" t="s" s="8">
        <v>420</v>
      </c>
      <c r="I352" t="s" s="8">
        <v>532</v>
      </c>
    </row>
    <row r="353" ht="16.0" customHeight="true">
      <c r="A353" t="n" s="7">
        <v>4.604434E7</v>
      </c>
      <c r="B353" t="s" s="8">
        <v>217</v>
      </c>
      <c r="C353" t="n" s="8">
        <f>IF(false,"000-025", "000-025")</f>
      </c>
      <c r="D353" t="s" s="8">
        <v>533</v>
      </c>
      <c r="E353" t="n" s="8">
        <v>5.0</v>
      </c>
      <c r="F353" t="n" s="8">
        <v>2595.0</v>
      </c>
      <c r="G353" t="s" s="8">
        <v>53</v>
      </c>
      <c r="H353" t="s" s="8">
        <v>420</v>
      </c>
      <c r="I353" t="s" s="8">
        <v>534</v>
      </c>
    </row>
    <row r="354" ht="16.0" customHeight="true">
      <c r="A354" t="n" s="7">
        <v>4.5769433E7</v>
      </c>
      <c r="B354" t="s" s="8">
        <v>67</v>
      </c>
      <c r="C354" t="n" s="8">
        <f>IF(false,"003-319", "003-319")</f>
      </c>
      <c r="D354" t="s" s="8">
        <v>62</v>
      </c>
      <c r="E354" t="n" s="8">
        <v>2.0</v>
      </c>
      <c r="F354" t="n" s="8">
        <v>2078.0</v>
      </c>
      <c r="G354" t="s" s="8">
        <v>53</v>
      </c>
      <c r="H354" t="s" s="8">
        <v>420</v>
      </c>
      <c r="I354" t="s" s="8">
        <v>535</v>
      </c>
    </row>
    <row r="355" ht="16.0" customHeight="true">
      <c r="A355" t="n" s="7">
        <v>4.6064977E7</v>
      </c>
      <c r="B355" t="s" s="8">
        <v>217</v>
      </c>
      <c r="C355" t="n" s="8">
        <f>IF(false,"003-281", "003-281")</f>
      </c>
      <c r="D355" t="s" s="8">
        <v>536</v>
      </c>
      <c r="E355" t="n" s="8">
        <v>1.0</v>
      </c>
      <c r="F355" t="n" s="8">
        <v>208.0</v>
      </c>
      <c r="G355" t="s" s="8">
        <v>53</v>
      </c>
      <c r="H355" t="s" s="8">
        <v>420</v>
      </c>
      <c r="I355" t="s" s="8">
        <v>537</v>
      </c>
    </row>
    <row r="356" ht="16.0" customHeight="true">
      <c r="A356" t="n" s="7">
        <v>4.5933684E7</v>
      </c>
      <c r="B356" t="s" s="8">
        <v>54</v>
      </c>
      <c r="C356" t="n" s="8">
        <f>IF(false,"005-1516", "005-1516")</f>
      </c>
      <c r="D356" t="s" s="8">
        <v>122</v>
      </c>
      <c r="E356" t="n" s="8">
        <v>1.0</v>
      </c>
      <c r="F356" t="n" s="8">
        <v>966.0</v>
      </c>
      <c r="G356" t="s" s="8">
        <v>53</v>
      </c>
      <c r="H356" t="s" s="8">
        <v>420</v>
      </c>
      <c r="I356" t="s" s="8">
        <v>538</v>
      </c>
    </row>
    <row r="357" ht="16.0" customHeight="true">
      <c r="A357" t="n" s="7">
        <v>4.6020546E7</v>
      </c>
      <c r="B357" t="s" s="8">
        <v>54</v>
      </c>
      <c r="C357" t="n" s="8">
        <f>IF(false,"120922586", "120922586")</f>
      </c>
      <c r="D357" t="s" s="8">
        <v>418</v>
      </c>
      <c r="E357" t="n" s="8">
        <v>1.0</v>
      </c>
      <c r="F357" t="n" s="8">
        <v>1.0</v>
      </c>
      <c r="G357" t="s" s="8">
        <v>53</v>
      </c>
      <c r="H357" t="s" s="8">
        <v>420</v>
      </c>
      <c r="I357" t="s" s="8">
        <v>539</v>
      </c>
    </row>
    <row r="358" ht="16.0" customHeight="true">
      <c r="A358" t="n" s="7">
        <v>4.6043969E7</v>
      </c>
      <c r="B358" t="s" s="8">
        <v>217</v>
      </c>
      <c r="C358" t="n" s="8">
        <f>IF(false,"005-1515", "005-1515")</f>
      </c>
      <c r="D358" t="s" s="8">
        <v>70</v>
      </c>
      <c r="E358" t="n" s="8">
        <v>3.0</v>
      </c>
      <c r="F358" t="n" s="8">
        <v>2316.0</v>
      </c>
      <c r="G358" t="s" s="8">
        <v>53</v>
      </c>
      <c r="H358" t="s" s="8">
        <v>420</v>
      </c>
      <c r="I358" t="s" s="8">
        <v>540</v>
      </c>
    </row>
    <row r="359" ht="16.0" customHeight="true">
      <c r="A359" t="n" s="7">
        <v>4.593239E7</v>
      </c>
      <c r="B359" t="s" s="8">
        <v>54</v>
      </c>
      <c r="C359" t="n" s="8">
        <f>IF(false,"120921718", "120921718")</f>
      </c>
      <c r="D359" t="s" s="8">
        <v>378</v>
      </c>
      <c r="E359" t="n" s="8">
        <v>1.0</v>
      </c>
      <c r="F359" t="n" s="8">
        <v>1699.0</v>
      </c>
      <c r="G359" t="s" s="8">
        <v>53</v>
      </c>
      <c r="H359" t="s" s="8">
        <v>420</v>
      </c>
      <c r="I359" t="s" s="8">
        <v>541</v>
      </c>
    </row>
    <row r="360" ht="16.0" customHeight="true">
      <c r="A360" t="n" s="7">
        <v>4.5799948E7</v>
      </c>
      <c r="B360" t="s" s="8">
        <v>67</v>
      </c>
      <c r="C360" t="n" s="8">
        <f>IF(false,"005-1250", "005-1250")</f>
      </c>
      <c r="D360" t="s" s="8">
        <v>97</v>
      </c>
      <c r="E360" t="n" s="8">
        <v>1.0</v>
      </c>
      <c r="F360" t="n" s="8">
        <v>1271.0</v>
      </c>
      <c r="G360" t="s" s="8">
        <v>53</v>
      </c>
      <c r="H360" t="s" s="8">
        <v>420</v>
      </c>
      <c r="I360" t="s" s="8">
        <v>542</v>
      </c>
    </row>
    <row r="361" ht="16.0" customHeight="true">
      <c r="A361" t="n" s="7">
        <v>4.5846445E7</v>
      </c>
      <c r="B361" t="s" s="8">
        <v>51</v>
      </c>
      <c r="C361" t="n" s="8">
        <f>IF(false,"120921370", "120921370")</f>
      </c>
      <c r="D361" t="s" s="8">
        <v>92</v>
      </c>
      <c r="E361" t="n" s="8">
        <v>2.0</v>
      </c>
      <c r="F361" t="n" s="8">
        <v>3598.0</v>
      </c>
      <c r="G361" t="s" s="8">
        <v>53</v>
      </c>
      <c r="H361" t="s" s="8">
        <v>420</v>
      </c>
      <c r="I361" t="s" s="8">
        <v>543</v>
      </c>
    </row>
    <row r="362" ht="16.0" customHeight="true">
      <c r="A362" t="n" s="7">
        <v>4.5808278E7</v>
      </c>
      <c r="B362" t="s" s="8">
        <v>67</v>
      </c>
      <c r="C362" t="n" s="8">
        <f>IF(false,"120921200", "120921200")</f>
      </c>
      <c r="D362" t="s" s="8">
        <v>369</v>
      </c>
      <c r="E362" t="n" s="8">
        <v>2.0</v>
      </c>
      <c r="F362" t="n" s="8">
        <v>3838.0</v>
      </c>
      <c r="G362" t="s" s="8">
        <v>53</v>
      </c>
      <c r="H362" t="s" s="8">
        <v>420</v>
      </c>
      <c r="I362" t="s" s="8">
        <v>544</v>
      </c>
    </row>
    <row r="363" ht="16.0" customHeight="true">
      <c r="A363" t="n" s="7">
        <v>4.5772913E7</v>
      </c>
      <c r="B363" t="s" s="8">
        <v>67</v>
      </c>
      <c r="C363" t="n" s="8">
        <f>IF(false,"003-317", "003-317")</f>
      </c>
      <c r="D363" t="s" s="8">
        <v>191</v>
      </c>
      <c r="E363" t="n" s="8">
        <v>2.0</v>
      </c>
      <c r="F363" t="n" s="8">
        <v>2380.0</v>
      </c>
      <c r="G363" t="s" s="8">
        <v>53</v>
      </c>
      <c r="H363" t="s" s="8">
        <v>420</v>
      </c>
      <c r="I363" t="s" s="8">
        <v>545</v>
      </c>
    </row>
    <row r="364" ht="16.0" customHeight="true">
      <c r="A364" t="n" s="7">
        <v>4.5813625E7</v>
      </c>
      <c r="B364" t="s" s="8">
        <v>67</v>
      </c>
      <c r="C364" t="n" s="8">
        <f>IF(false,"120921370", "120921370")</f>
      </c>
      <c r="D364" t="s" s="8">
        <v>92</v>
      </c>
      <c r="E364" t="n" s="8">
        <v>2.0</v>
      </c>
      <c r="F364" t="n" s="8">
        <v>3346.0</v>
      </c>
      <c r="G364" t="s" s="8">
        <v>53</v>
      </c>
      <c r="H364" t="s" s="8">
        <v>420</v>
      </c>
      <c r="I364" t="s" s="8">
        <v>546</v>
      </c>
    </row>
    <row r="365" ht="16.0" customHeight="true">
      <c r="A365" t="n" s="7">
        <v>4.6008177E7</v>
      </c>
      <c r="B365" t="s" s="8">
        <v>54</v>
      </c>
      <c r="C365" t="n" s="8">
        <f>IF(false,"120921995", "120921995")</f>
      </c>
      <c r="D365" t="s" s="8">
        <v>135</v>
      </c>
      <c r="E365" t="n" s="8">
        <v>2.0</v>
      </c>
      <c r="F365" t="n" s="8">
        <v>2476.0</v>
      </c>
      <c r="G365" t="s" s="8">
        <v>53</v>
      </c>
      <c r="H365" t="s" s="8">
        <v>420</v>
      </c>
      <c r="I365" t="s" s="8">
        <v>547</v>
      </c>
    </row>
    <row r="366" ht="16.0" customHeight="true">
      <c r="A366" t="n" s="7">
        <v>4.6200092E7</v>
      </c>
      <c r="B366" t="s" s="8">
        <v>420</v>
      </c>
      <c r="C366" t="n" s="8">
        <f>IF(false,"120922551", "120922551")</f>
      </c>
      <c r="D366" t="s" s="8">
        <v>531</v>
      </c>
      <c r="E366" t="n" s="8">
        <v>1.0</v>
      </c>
      <c r="F366" t="n" s="8">
        <v>508.0</v>
      </c>
      <c r="G366" t="s" s="8">
        <v>53</v>
      </c>
      <c r="H366" t="s" s="8">
        <v>420</v>
      </c>
      <c r="I366" t="s" s="8">
        <v>548</v>
      </c>
    </row>
    <row r="367" ht="16.0" customHeight="true">
      <c r="A367" t="n" s="7">
        <v>4.5887892E7</v>
      </c>
      <c r="B367" t="s" s="8">
        <v>51</v>
      </c>
      <c r="C367" t="n" s="8">
        <f>IF(false,"005-1520", "005-1520")</f>
      </c>
      <c r="D367" t="s" s="8">
        <v>355</v>
      </c>
      <c r="E367" t="n" s="8">
        <v>1.0</v>
      </c>
      <c r="F367" t="n" s="8">
        <v>1189.0</v>
      </c>
      <c r="G367" t="s" s="8">
        <v>53</v>
      </c>
      <c r="H367" t="s" s="8">
        <v>549</v>
      </c>
      <c r="I367" t="s" s="8">
        <v>550</v>
      </c>
    </row>
    <row r="368" ht="16.0" customHeight="true">
      <c r="A368" t="n" s="7">
        <v>4.6156101E7</v>
      </c>
      <c r="B368" t="s" s="8">
        <v>420</v>
      </c>
      <c r="C368" t="n" s="8">
        <f>IF(false,"005-1515", "005-1515")</f>
      </c>
      <c r="D368" t="s" s="8">
        <v>70</v>
      </c>
      <c r="E368" t="n" s="8">
        <v>3.0</v>
      </c>
      <c r="F368" t="n" s="8">
        <v>1950.61</v>
      </c>
      <c r="G368" t="s" s="8">
        <v>53</v>
      </c>
      <c r="H368" t="s" s="8">
        <v>549</v>
      </c>
      <c r="I368" t="s" s="8">
        <v>551</v>
      </c>
    </row>
    <row r="369" ht="16.0" customHeight="true">
      <c r="A369" t="n" s="7">
        <v>4.6070587E7</v>
      </c>
      <c r="B369" t="s" s="8">
        <v>217</v>
      </c>
      <c r="C369" t="n" s="8">
        <f>IF(false,"120921937", "120921937")</f>
      </c>
      <c r="D369" t="s" s="8">
        <v>552</v>
      </c>
      <c r="E369" t="n" s="8">
        <v>1.0</v>
      </c>
      <c r="F369" t="n" s="8">
        <v>647.0</v>
      </c>
      <c r="G369" t="s" s="8">
        <v>53</v>
      </c>
      <c r="H369" t="s" s="8">
        <v>549</v>
      </c>
      <c r="I369" t="s" s="8">
        <v>553</v>
      </c>
    </row>
    <row r="370" ht="16.0" customHeight="true">
      <c r="A370" t="n" s="7">
        <v>4.6151625E7</v>
      </c>
      <c r="B370" t="s" s="8">
        <v>420</v>
      </c>
      <c r="C370" t="n" s="8">
        <f>IF(false,"005-1312", "005-1312")</f>
      </c>
      <c r="D370" t="s" s="8">
        <v>554</v>
      </c>
      <c r="E370" t="n" s="8">
        <v>2.0</v>
      </c>
      <c r="F370" t="n" s="8">
        <v>1406.0</v>
      </c>
      <c r="G370" t="s" s="8">
        <v>53</v>
      </c>
      <c r="H370" t="s" s="8">
        <v>549</v>
      </c>
      <c r="I370" t="s" s="8">
        <v>555</v>
      </c>
    </row>
    <row r="371" ht="16.0" customHeight="true">
      <c r="A371" t="n" s="7">
        <v>4.615321E7</v>
      </c>
      <c r="B371" t="s" s="8">
        <v>420</v>
      </c>
      <c r="C371" t="n" s="8">
        <f>IF(false,"005-1254", "005-1254")</f>
      </c>
      <c r="D371" t="s" s="8">
        <v>329</v>
      </c>
      <c r="E371" t="n" s="8">
        <v>1.0</v>
      </c>
      <c r="F371" t="n" s="8">
        <v>770.0</v>
      </c>
      <c r="G371" t="s" s="8">
        <v>53</v>
      </c>
      <c r="H371" t="s" s="8">
        <v>549</v>
      </c>
      <c r="I371" t="s" s="8">
        <v>556</v>
      </c>
    </row>
    <row r="372" ht="16.0" customHeight="true">
      <c r="A372" t="n" s="7">
        <v>4.5853109E7</v>
      </c>
      <c r="B372" t="s" s="8">
        <v>51</v>
      </c>
      <c r="C372" t="n" s="8">
        <f>IF(false,"003-319", "003-319")</f>
      </c>
      <c r="D372" t="s" s="8">
        <v>62</v>
      </c>
      <c r="E372" t="n" s="8">
        <v>1.0</v>
      </c>
      <c r="F372" t="n" s="8">
        <v>1055.0</v>
      </c>
      <c r="G372" t="s" s="8">
        <v>53</v>
      </c>
      <c r="H372" t="s" s="8">
        <v>549</v>
      </c>
      <c r="I372" t="s" s="8">
        <v>557</v>
      </c>
    </row>
    <row r="373" ht="16.0" customHeight="true">
      <c r="A373" t="n" s="7">
        <v>4.6135685E7</v>
      </c>
      <c r="B373" t="s" s="8">
        <v>217</v>
      </c>
      <c r="C373" t="n" s="8">
        <f>IF(false,"005-1595", "005-1595")</f>
      </c>
      <c r="D373" t="s" s="8">
        <v>558</v>
      </c>
      <c r="E373" t="n" s="8">
        <v>1.0</v>
      </c>
      <c r="F373" t="n" s="8">
        <v>740.0</v>
      </c>
      <c r="G373" t="s" s="8">
        <v>53</v>
      </c>
      <c r="H373" t="s" s="8">
        <v>549</v>
      </c>
      <c r="I373" t="s" s="8">
        <v>559</v>
      </c>
    </row>
    <row r="374" ht="16.0" customHeight="true">
      <c r="A374" t="n" s="7">
        <v>4.6198616E7</v>
      </c>
      <c r="B374" t="s" s="8">
        <v>420</v>
      </c>
      <c r="C374" t="n" s="8">
        <f>IF(false,"120922480", "120922480")</f>
      </c>
      <c r="D374" t="s" s="8">
        <v>560</v>
      </c>
      <c r="E374" t="n" s="8">
        <v>1.0</v>
      </c>
      <c r="F374" t="n" s="8">
        <v>299.0</v>
      </c>
      <c r="G374" t="s" s="8">
        <v>53</v>
      </c>
      <c r="H374" t="s" s="8">
        <v>549</v>
      </c>
      <c r="I374" t="s" s="8">
        <v>561</v>
      </c>
    </row>
    <row r="375" ht="16.0" customHeight="true">
      <c r="A375" t="n" s="7">
        <v>4.6166877E7</v>
      </c>
      <c r="B375" t="s" s="8">
        <v>420</v>
      </c>
      <c r="C375" t="n" s="8">
        <f>IF(false,"120922621", "120922621")</f>
      </c>
      <c r="D375" t="s" s="8">
        <v>213</v>
      </c>
      <c r="E375" t="n" s="8">
        <v>1.0</v>
      </c>
      <c r="F375" t="n" s="8">
        <v>159.0</v>
      </c>
      <c r="G375" t="s" s="8">
        <v>53</v>
      </c>
      <c r="H375" t="s" s="8">
        <v>549</v>
      </c>
      <c r="I375" t="s" s="8">
        <v>562</v>
      </c>
    </row>
    <row r="376" ht="16.0" customHeight="true">
      <c r="A376" t="n" s="7">
        <v>4.6157484E7</v>
      </c>
      <c r="B376" t="s" s="8">
        <v>420</v>
      </c>
      <c r="C376" t="n" s="8">
        <f>IF(false,"005-1506", "005-1506")</f>
      </c>
      <c r="D376" t="s" s="8">
        <v>88</v>
      </c>
      <c r="E376" t="n" s="8">
        <v>1.0</v>
      </c>
      <c r="F376" t="n" s="8">
        <v>503.0</v>
      </c>
      <c r="G376" t="s" s="8">
        <v>53</v>
      </c>
      <c r="H376" t="s" s="8">
        <v>549</v>
      </c>
      <c r="I376" t="s" s="8">
        <v>563</v>
      </c>
    </row>
    <row r="377" ht="16.0" customHeight="true">
      <c r="A377" t="n" s="7">
        <v>4.6171771E7</v>
      </c>
      <c r="B377" t="s" s="8">
        <v>420</v>
      </c>
      <c r="C377" t="n" s="8">
        <f>IF(false,"01-004189", "01-004189")</f>
      </c>
      <c r="D377" t="s" s="8">
        <v>564</v>
      </c>
      <c r="E377" t="n" s="8">
        <v>1.0</v>
      </c>
      <c r="F377" t="n" s="8">
        <v>396.0</v>
      </c>
      <c r="G377" t="s" s="8">
        <v>53</v>
      </c>
      <c r="H377" t="s" s="8">
        <v>549</v>
      </c>
      <c r="I377" t="s" s="8">
        <v>565</v>
      </c>
    </row>
    <row r="378" ht="16.0" customHeight="true">
      <c r="A378" t="n" s="7">
        <v>4.6167377E7</v>
      </c>
      <c r="B378" t="s" s="8">
        <v>420</v>
      </c>
      <c r="C378" t="n" s="8">
        <f>IF(false,"01-003884", "01-003884")</f>
      </c>
      <c r="D378" t="s" s="8">
        <v>183</v>
      </c>
      <c r="E378" t="n" s="8">
        <v>1.0</v>
      </c>
      <c r="F378" t="n" s="8">
        <v>969.0</v>
      </c>
      <c r="G378" t="s" s="8">
        <v>53</v>
      </c>
      <c r="H378" t="s" s="8">
        <v>549</v>
      </c>
      <c r="I378" t="s" s="8">
        <v>566</v>
      </c>
    </row>
    <row r="379" ht="16.0" customHeight="true">
      <c r="A379" t="n" s="7">
        <v>4.6098321E7</v>
      </c>
      <c r="B379" t="s" s="8">
        <v>217</v>
      </c>
      <c r="C379" t="n" s="8">
        <f>IF(false,"005-1261", "005-1261")</f>
      </c>
      <c r="D379" t="s" s="8">
        <v>229</v>
      </c>
      <c r="E379" t="n" s="8">
        <v>1.0</v>
      </c>
      <c r="F379" t="n" s="8">
        <v>347.0</v>
      </c>
      <c r="G379" t="s" s="8">
        <v>53</v>
      </c>
      <c r="H379" t="s" s="8">
        <v>549</v>
      </c>
      <c r="I379" t="s" s="8">
        <v>567</v>
      </c>
    </row>
    <row r="380" ht="16.0" customHeight="true">
      <c r="A380" t="n" s="7">
        <v>4.6164505E7</v>
      </c>
      <c r="B380" t="s" s="8">
        <v>420</v>
      </c>
      <c r="C380" t="n" s="8">
        <f>IF(false,"120922741", "120922741")</f>
      </c>
      <c r="D380" t="s" s="8">
        <v>568</v>
      </c>
      <c r="E380" t="n" s="8">
        <v>1.0</v>
      </c>
      <c r="F380" t="n" s="8">
        <v>1001.0</v>
      </c>
      <c r="G380" t="s" s="8">
        <v>53</v>
      </c>
      <c r="H380" t="s" s="8">
        <v>549</v>
      </c>
      <c r="I380" t="s" s="8">
        <v>569</v>
      </c>
    </row>
    <row r="381" ht="16.0" customHeight="true">
      <c r="A381" t="n" s="7">
        <v>4.6178451E7</v>
      </c>
      <c r="B381" t="s" s="8">
        <v>420</v>
      </c>
      <c r="C381" t="n" s="8">
        <f>IF(false,"005-1522", "005-1522")</f>
      </c>
      <c r="D381" t="s" s="8">
        <v>570</v>
      </c>
      <c r="E381" t="n" s="8">
        <v>1.0</v>
      </c>
      <c r="F381" t="n" s="8">
        <v>276.0</v>
      </c>
      <c r="G381" t="s" s="8">
        <v>53</v>
      </c>
      <c r="H381" t="s" s="8">
        <v>549</v>
      </c>
      <c r="I381" t="s" s="8">
        <v>571</v>
      </c>
    </row>
    <row r="382" ht="16.0" customHeight="true">
      <c r="A382" t="n" s="7">
        <v>4.616034E7</v>
      </c>
      <c r="B382" t="s" s="8">
        <v>420</v>
      </c>
      <c r="C382" t="n" s="8">
        <f>IF(false,"005-1515", "005-1515")</f>
      </c>
      <c r="D382" t="s" s="8">
        <v>70</v>
      </c>
      <c r="E382" t="n" s="8">
        <v>1.0</v>
      </c>
      <c r="F382" t="n" s="8">
        <v>696.0</v>
      </c>
      <c r="G382" t="s" s="8">
        <v>53</v>
      </c>
      <c r="H382" t="s" s="8">
        <v>549</v>
      </c>
      <c r="I382" t="s" s="8">
        <v>572</v>
      </c>
    </row>
    <row r="383" ht="16.0" customHeight="true">
      <c r="A383" t="n" s="7">
        <v>4.6176228E7</v>
      </c>
      <c r="B383" t="s" s="8">
        <v>420</v>
      </c>
      <c r="C383" t="n" s="8">
        <f>IF(false,"000-631", "000-631")</f>
      </c>
      <c r="D383" t="s" s="8">
        <v>126</v>
      </c>
      <c r="E383" t="n" s="8">
        <v>3.0</v>
      </c>
      <c r="F383" t="n" s="8">
        <v>1016.0</v>
      </c>
      <c r="G383" t="s" s="8">
        <v>53</v>
      </c>
      <c r="H383" t="s" s="8">
        <v>549</v>
      </c>
      <c r="I383" t="s" s="8">
        <v>573</v>
      </c>
    </row>
    <row r="384" ht="16.0" customHeight="true">
      <c r="A384" t="n" s="7">
        <v>4.6144058E7</v>
      </c>
      <c r="B384" t="s" s="8">
        <v>420</v>
      </c>
      <c r="C384" t="n" s="8">
        <f>IF(false,"005-1111", "005-1111")</f>
      </c>
      <c r="D384" t="s" s="8">
        <v>253</v>
      </c>
      <c r="E384" t="n" s="8">
        <v>1.0</v>
      </c>
      <c r="F384" t="n" s="8">
        <v>1191.0</v>
      </c>
      <c r="G384" t="s" s="8">
        <v>53</v>
      </c>
      <c r="H384" t="s" s="8">
        <v>549</v>
      </c>
      <c r="I384" t="s" s="8">
        <v>574</v>
      </c>
    </row>
    <row r="385" ht="16.0" customHeight="true">
      <c r="A385" t="n" s="7">
        <v>4.6110644E7</v>
      </c>
      <c r="B385" t="s" s="8">
        <v>217</v>
      </c>
      <c r="C385" t="n" s="8">
        <f>IF(false,"000-631", "000-631")</f>
      </c>
      <c r="D385" t="s" s="8">
        <v>126</v>
      </c>
      <c r="E385" t="n" s="8">
        <v>1.0</v>
      </c>
      <c r="F385" t="n" s="8">
        <v>351.0</v>
      </c>
      <c r="G385" t="s" s="8">
        <v>53</v>
      </c>
      <c r="H385" t="s" s="8">
        <v>549</v>
      </c>
      <c r="I385" t="s" s="8">
        <v>575</v>
      </c>
    </row>
    <row r="386" ht="16.0" customHeight="true">
      <c r="A386" t="n" s="7">
        <v>4.617368E7</v>
      </c>
      <c r="B386" t="s" s="8">
        <v>420</v>
      </c>
      <c r="C386" t="n" s="8">
        <f>IF(false,"01-003884", "01-003884")</f>
      </c>
      <c r="D386" t="s" s="8">
        <v>183</v>
      </c>
      <c r="E386" t="n" s="8">
        <v>1.0</v>
      </c>
      <c r="F386" t="n" s="8">
        <v>1.0</v>
      </c>
      <c r="G386" t="s" s="8">
        <v>53</v>
      </c>
      <c r="H386" t="s" s="8">
        <v>549</v>
      </c>
      <c r="I386" t="s" s="8">
        <v>576</v>
      </c>
    </row>
    <row r="387" ht="16.0" customHeight="true">
      <c r="A387" t="n" s="7">
        <v>4.6188353E7</v>
      </c>
      <c r="B387" t="s" s="8">
        <v>420</v>
      </c>
      <c r="C387" t="n" s="8">
        <f>IF(false,"120921872", "120921872")</f>
      </c>
      <c r="D387" t="s" s="8">
        <v>295</v>
      </c>
      <c r="E387" t="n" s="8">
        <v>1.0</v>
      </c>
      <c r="F387" t="n" s="8">
        <v>305.0</v>
      </c>
      <c r="G387" t="s" s="8">
        <v>53</v>
      </c>
      <c r="H387" t="s" s="8">
        <v>549</v>
      </c>
      <c r="I387" t="s" s="8">
        <v>577</v>
      </c>
    </row>
    <row r="388" ht="16.0" customHeight="true">
      <c r="A388" t="n" s="7">
        <v>4.6143046E7</v>
      </c>
      <c r="B388" t="s" s="8">
        <v>420</v>
      </c>
      <c r="C388" t="n" s="8">
        <f>IF(false,"120922551", "120922551")</f>
      </c>
      <c r="D388" t="s" s="8">
        <v>531</v>
      </c>
      <c r="E388" t="n" s="8">
        <v>1.0</v>
      </c>
      <c r="F388" t="n" s="8">
        <v>232.0</v>
      </c>
      <c r="G388" t="s" s="8">
        <v>53</v>
      </c>
      <c r="H388" t="s" s="8">
        <v>549</v>
      </c>
      <c r="I388" t="s" s="8">
        <v>578</v>
      </c>
    </row>
    <row r="389" ht="16.0" customHeight="true">
      <c r="A389" t="n" s="7">
        <v>4.6148037E7</v>
      </c>
      <c r="B389" t="s" s="8">
        <v>420</v>
      </c>
      <c r="C389" t="n" s="8">
        <f>IF(false,"005-1254", "005-1254")</f>
      </c>
      <c r="D389" t="s" s="8">
        <v>329</v>
      </c>
      <c r="E389" t="n" s="8">
        <v>1.0</v>
      </c>
      <c r="F389" t="n" s="8">
        <v>770.0</v>
      </c>
      <c r="G389" t="s" s="8">
        <v>53</v>
      </c>
      <c r="H389" t="s" s="8">
        <v>549</v>
      </c>
      <c r="I389" t="s" s="8">
        <v>579</v>
      </c>
    </row>
    <row r="390" ht="16.0" customHeight="true">
      <c r="A390" t="n" s="7">
        <v>4.6208948E7</v>
      </c>
      <c r="B390" t="s" s="8">
        <v>420</v>
      </c>
      <c r="C390" t="n" s="8">
        <f>IF(false,"005-1254", "005-1254")</f>
      </c>
      <c r="D390" t="s" s="8">
        <v>329</v>
      </c>
      <c r="E390" t="n" s="8">
        <v>1.0</v>
      </c>
      <c r="F390" t="n" s="8">
        <v>228.0</v>
      </c>
      <c r="G390" t="s" s="8">
        <v>53</v>
      </c>
      <c r="H390" t="s" s="8">
        <v>549</v>
      </c>
      <c r="I390" t="s" s="8">
        <v>580</v>
      </c>
    </row>
    <row r="391" ht="16.0" customHeight="true">
      <c r="A391" t="n" s="7">
        <v>4.6198873E7</v>
      </c>
      <c r="B391" t="s" s="8">
        <v>420</v>
      </c>
      <c r="C391" t="n" s="8">
        <f>IF(false,"005-1108", "005-1108")</f>
      </c>
      <c r="D391" t="s" s="8">
        <v>581</v>
      </c>
      <c r="E391" t="n" s="8">
        <v>1.0</v>
      </c>
      <c r="F391" t="n" s="8">
        <v>699.0</v>
      </c>
      <c r="G391" t="s" s="8">
        <v>53</v>
      </c>
      <c r="H391" t="s" s="8">
        <v>549</v>
      </c>
      <c r="I391" t="s" s="8">
        <v>582</v>
      </c>
    </row>
    <row r="392" ht="16.0" customHeight="true">
      <c r="A392" t="n" s="7">
        <v>4.6205251E7</v>
      </c>
      <c r="B392" t="s" s="8">
        <v>420</v>
      </c>
      <c r="C392" t="n" s="8">
        <f>IF(false,"005-1380", "005-1380")</f>
      </c>
      <c r="D392" t="s" s="8">
        <v>77</v>
      </c>
      <c r="E392" t="n" s="8">
        <v>1.0</v>
      </c>
      <c r="F392" t="n" s="8">
        <v>50.0</v>
      </c>
      <c r="G392" t="s" s="8">
        <v>53</v>
      </c>
      <c r="H392" t="s" s="8">
        <v>549</v>
      </c>
      <c r="I392" t="s" s="8">
        <v>583</v>
      </c>
    </row>
    <row r="393" ht="16.0" customHeight="true">
      <c r="A393" t="n" s="7">
        <v>4.6166279E7</v>
      </c>
      <c r="B393" t="s" s="8">
        <v>420</v>
      </c>
      <c r="C393" t="n" s="8">
        <f>IF(false,"005-1515", "005-1515")</f>
      </c>
      <c r="D393" t="s" s="8">
        <v>70</v>
      </c>
      <c r="E393" t="n" s="8">
        <v>2.0</v>
      </c>
      <c r="F393" t="n" s="8">
        <v>1317.0</v>
      </c>
      <c r="G393" t="s" s="8">
        <v>53</v>
      </c>
      <c r="H393" t="s" s="8">
        <v>549</v>
      </c>
      <c r="I393" t="s" s="8">
        <v>584</v>
      </c>
    </row>
    <row r="394" ht="16.0" customHeight="true">
      <c r="A394" t="n" s="7">
        <v>4.6154561E7</v>
      </c>
      <c r="B394" t="s" s="8">
        <v>420</v>
      </c>
      <c r="C394" t="n" s="8">
        <f>IF(false,"005-1515", "005-1515")</f>
      </c>
      <c r="D394" t="s" s="8">
        <v>70</v>
      </c>
      <c r="E394" t="n" s="8">
        <v>1.0</v>
      </c>
      <c r="F394" t="n" s="8">
        <v>949.0</v>
      </c>
      <c r="G394" t="s" s="8">
        <v>53</v>
      </c>
      <c r="H394" t="s" s="8">
        <v>549</v>
      </c>
      <c r="I394" t="s" s="8">
        <v>585</v>
      </c>
    </row>
    <row r="395" ht="16.0" customHeight="true">
      <c r="A395" t="n" s="7">
        <v>4.6206298E7</v>
      </c>
      <c r="B395" t="s" s="8">
        <v>420</v>
      </c>
      <c r="C395" t="n" s="8">
        <f>IF(false,"1003295", "1003295")</f>
      </c>
      <c r="D395" t="s" s="8">
        <v>474</v>
      </c>
      <c r="E395" t="n" s="8">
        <v>1.0</v>
      </c>
      <c r="F395" t="n" s="8">
        <v>390.0</v>
      </c>
      <c r="G395" t="s" s="8">
        <v>53</v>
      </c>
      <c r="H395" t="s" s="8">
        <v>549</v>
      </c>
      <c r="I395" t="s" s="8">
        <v>586</v>
      </c>
    </row>
    <row r="396" ht="16.0" customHeight="true">
      <c r="A396" t="n" s="7">
        <v>4.6157223E7</v>
      </c>
      <c r="B396" t="s" s="8">
        <v>420</v>
      </c>
      <c r="C396" t="n" s="8">
        <f>IF(false,"005-1254", "005-1254")</f>
      </c>
      <c r="D396" t="s" s="8">
        <v>329</v>
      </c>
      <c r="E396" t="n" s="8">
        <v>1.0</v>
      </c>
      <c r="F396" t="n" s="8">
        <v>322.0</v>
      </c>
      <c r="G396" t="s" s="8">
        <v>53</v>
      </c>
      <c r="H396" t="s" s="8">
        <v>549</v>
      </c>
      <c r="I396" t="s" s="8">
        <v>587</v>
      </c>
    </row>
    <row r="397" ht="16.0" customHeight="true">
      <c r="A397" t="n" s="7">
        <v>4.6196497E7</v>
      </c>
      <c r="B397" t="s" s="8">
        <v>420</v>
      </c>
      <c r="C397" t="n" s="8">
        <f>IF(false,"005-1515", "005-1515")</f>
      </c>
      <c r="D397" t="s" s="8">
        <v>70</v>
      </c>
      <c r="E397" t="n" s="8">
        <v>1.0</v>
      </c>
      <c r="F397" t="n" s="8">
        <v>1.0</v>
      </c>
      <c r="G397" t="s" s="8">
        <v>53</v>
      </c>
      <c r="H397" t="s" s="8">
        <v>549</v>
      </c>
      <c r="I397" t="s" s="8">
        <v>588</v>
      </c>
    </row>
    <row r="398" ht="16.0" customHeight="true">
      <c r="A398" t="n" s="7">
        <v>4.6104307E7</v>
      </c>
      <c r="B398" t="s" s="8">
        <v>217</v>
      </c>
      <c r="C398" t="n" s="8">
        <f>IF(false,"005-1506", "005-1506")</f>
      </c>
      <c r="D398" t="s" s="8">
        <v>88</v>
      </c>
      <c r="E398" t="n" s="8">
        <v>1.0</v>
      </c>
      <c r="F398" t="n" s="8">
        <v>478.0</v>
      </c>
      <c r="G398" t="s" s="8">
        <v>53</v>
      </c>
      <c r="H398" t="s" s="8">
        <v>549</v>
      </c>
      <c r="I398" t="s" s="8">
        <v>589</v>
      </c>
    </row>
    <row r="399" ht="16.0" customHeight="true">
      <c r="A399" t="n" s="7">
        <v>4.6109662E7</v>
      </c>
      <c r="B399" t="s" s="8">
        <v>217</v>
      </c>
      <c r="C399" t="n" s="8">
        <f>IF(false,"120922395", "120922395")</f>
      </c>
      <c r="D399" t="s" s="8">
        <v>590</v>
      </c>
      <c r="E399" t="n" s="8">
        <v>1.0</v>
      </c>
      <c r="F399" t="n" s="8">
        <v>218.0</v>
      </c>
      <c r="G399" t="s" s="8">
        <v>53</v>
      </c>
      <c r="H399" t="s" s="8">
        <v>549</v>
      </c>
      <c r="I399" t="s" s="8">
        <v>591</v>
      </c>
    </row>
    <row r="400" ht="16.0" customHeight="true">
      <c r="A400" t="n" s="7">
        <v>4.6109662E7</v>
      </c>
      <c r="B400" t="s" s="8">
        <v>217</v>
      </c>
      <c r="C400" t="n" s="8">
        <f>IF(false,"120922388", "120922388")</f>
      </c>
      <c r="D400" t="s" s="8">
        <v>501</v>
      </c>
      <c r="E400" t="n" s="8">
        <v>1.0</v>
      </c>
      <c r="F400" t="n" s="8">
        <v>212.0</v>
      </c>
      <c r="G400" t="s" s="8">
        <v>53</v>
      </c>
      <c r="H400" t="s" s="8">
        <v>549</v>
      </c>
      <c r="I400" t="s" s="8">
        <v>591</v>
      </c>
    </row>
    <row r="401" ht="16.0" customHeight="true">
      <c r="A401" t="n" s="7">
        <v>4.6167732E7</v>
      </c>
      <c r="B401" t="s" s="8">
        <v>420</v>
      </c>
      <c r="C401" t="n" s="8">
        <f>IF(false,"003-464", "003-464")</f>
      </c>
      <c r="D401" t="s" s="8">
        <v>592</v>
      </c>
      <c r="E401" t="n" s="8">
        <v>1.0</v>
      </c>
      <c r="F401" t="n" s="8">
        <v>381.0</v>
      </c>
      <c r="G401" t="s" s="8">
        <v>53</v>
      </c>
      <c r="H401" t="s" s="8">
        <v>549</v>
      </c>
      <c r="I401" t="s" s="8">
        <v>593</v>
      </c>
    </row>
    <row r="402" ht="16.0" customHeight="true">
      <c r="A402" t="n" s="7">
        <v>4.5962345E7</v>
      </c>
      <c r="B402" t="s" s="8">
        <v>54</v>
      </c>
      <c r="C402" t="n" s="8">
        <f>IF(false,"005-1110", "005-1110")</f>
      </c>
      <c r="D402" t="s" s="8">
        <v>158</v>
      </c>
      <c r="E402" t="n" s="8">
        <v>2.0</v>
      </c>
      <c r="F402" t="n" s="8">
        <v>2382.0</v>
      </c>
      <c r="G402" t="s" s="8">
        <v>53</v>
      </c>
      <c r="H402" t="s" s="8">
        <v>549</v>
      </c>
      <c r="I402" t="s" s="8">
        <v>594</v>
      </c>
    </row>
    <row r="403" ht="16.0" customHeight="true">
      <c r="A403" t="n" s="7">
        <v>4.6029311E7</v>
      </c>
      <c r="B403" t="s" s="8">
        <v>54</v>
      </c>
      <c r="C403" t="n" s="8">
        <f>IF(false,"005-1261", "005-1261")</f>
      </c>
      <c r="D403" t="s" s="8">
        <v>229</v>
      </c>
      <c r="E403" t="n" s="8">
        <v>1.0</v>
      </c>
      <c r="F403" t="n" s="8">
        <v>356.0</v>
      </c>
      <c r="G403" t="s" s="8">
        <v>53</v>
      </c>
      <c r="H403" t="s" s="8">
        <v>549</v>
      </c>
      <c r="I403" t="s" s="8">
        <v>595</v>
      </c>
    </row>
    <row r="404" ht="16.0" customHeight="true">
      <c r="A404" t="n" s="7">
        <v>4.6055547E7</v>
      </c>
      <c r="B404" t="s" s="8">
        <v>217</v>
      </c>
      <c r="C404" t="n" s="8">
        <f>IF(false,"005-1514", "005-1514")</f>
      </c>
      <c r="D404" t="s" s="8">
        <v>170</v>
      </c>
      <c r="E404" t="n" s="8">
        <v>1.0</v>
      </c>
      <c r="F404" t="n" s="8">
        <v>759.0</v>
      </c>
      <c r="G404" t="s" s="8">
        <v>53</v>
      </c>
      <c r="H404" t="s" s="8">
        <v>549</v>
      </c>
      <c r="I404" t="s" s="8">
        <v>596</v>
      </c>
    </row>
    <row r="405" ht="16.0" customHeight="true">
      <c r="A405" t="n" s="7">
        <v>4.5868207E7</v>
      </c>
      <c r="B405" t="s" s="8">
        <v>51</v>
      </c>
      <c r="C405" t="n" s="8">
        <f>IF(false,"120922158", "120922158")</f>
      </c>
      <c r="D405" t="s" s="8">
        <v>249</v>
      </c>
      <c r="E405" t="n" s="8">
        <v>1.0</v>
      </c>
      <c r="F405" t="n" s="8">
        <v>599.0</v>
      </c>
      <c r="G405" t="s" s="8">
        <v>53</v>
      </c>
      <c r="H405" t="s" s="8">
        <v>549</v>
      </c>
      <c r="I405" t="s" s="8">
        <v>597</v>
      </c>
    </row>
    <row r="406" ht="16.0" customHeight="true">
      <c r="A406" t="n" s="7">
        <v>4.6080325E7</v>
      </c>
      <c r="B406" t="s" s="8">
        <v>217</v>
      </c>
      <c r="C406" t="n" s="8">
        <f>IF(false,"01-003924", "01-003924")</f>
      </c>
      <c r="D406" t="s" s="8">
        <v>137</v>
      </c>
      <c r="E406" t="n" s="8">
        <v>1.0</v>
      </c>
      <c r="F406" t="n" s="8">
        <v>403.0</v>
      </c>
      <c r="G406" t="s" s="8">
        <v>53</v>
      </c>
      <c r="H406" t="s" s="8">
        <v>549</v>
      </c>
      <c r="I406" t="s" s="8">
        <v>598</v>
      </c>
    </row>
    <row r="407" ht="16.0" customHeight="true">
      <c r="A407" t="n" s="7">
        <v>4.6163513E7</v>
      </c>
      <c r="B407" t="s" s="8">
        <v>420</v>
      </c>
      <c r="C407" t="n" s="8">
        <f>IF(false,"002-106", "002-106")</f>
      </c>
      <c r="D407" t="s" s="8">
        <v>599</v>
      </c>
      <c r="E407" t="n" s="8">
        <v>1.0</v>
      </c>
      <c r="F407" t="n" s="8">
        <v>1048.0</v>
      </c>
      <c r="G407" t="s" s="8">
        <v>53</v>
      </c>
      <c r="H407" t="s" s="8">
        <v>549</v>
      </c>
      <c r="I407" t="s" s="8">
        <v>600</v>
      </c>
    </row>
    <row r="408" ht="16.0" customHeight="true">
      <c r="A408" t="n" s="7">
        <v>4.6170782E7</v>
      </c>
      <c r="B408" t="s" s="8">
        <v>420</v>
      </c>
      <c r="C408" t="n" s="8">
        <f>IF(false,"120921544", "120921544")</f>
      </c>
      <c r="D408" t="s" s="8">
        <v>255</v>
      </c>
      <c r="E408" t="n" s="8">
        <v>1.0</v>
      </c>
      <c r="F408" t="n" s="8">
        <v>839.0</v>
      </c>
      <c r="G408" t="s" s="8">
        <v>53</v>
      </c>
      <c r="H408" t="s" s="8">
        <v>549</v>
      </c>
      <c r="I408" t="s" s="8">
        <v>601</v>
      </c>
    </row>
    <row r="409" ht="16.0" customHeight="true">
      <c r="A409" t="n" s="7">
        <v>4.5881711E7</v>
      </c>
      <c r="B409" t="s" s="8">
        <v>51</v>
      </c>
      <c r="C409" t="n" s="8">
        <f>IF(false,"005-1254", "005-1254")</f>
      </c>
      <c r="D409" t="s" s="8">
        <v>329</v>
      </c>
      <c r="E409" t="n" s="8">
        <v>1.0</v>
      </c>
      <c r="F409" t="n" s="8">
        <v>770.0</v>
      </c>
      <c r="G409" t="s" s="8">
        <v>53</v>
      </c>
      <c r="H409" t="s" s="8">
        <v>549</v>
      </c>
      <c r="I409" t="s" s="8">
        <v>602</v>
      </c>
    </row>
    <row r="410" ht="16.0" customHeight="true">
      <c r="A410" t="n" s="7">
        <v>4.5550249E7</v>
      </c>
      <c r="B410" t="s" s="8">
        <v>72</v>
      </c>
      <c r="C410" t="n" s="8">
        <f>IF(false,"002-101", "002-101")</f>
      </c>
      <c r="D410" t="s" s="8">
        <v>180</v>
      </c>
      <c r="E410" t="n" s="8">
        <v>2.0</v>
      </c>
      <c r="F410" t="n" s="8">
        <v>2416.0</v>
      </c>
      <c r="G410" t="s" s="8">
        <v>53</v>
      </c>
      <c r="H410" t="s" s="8">
        <v>549</v>
      </c>
      <c r="I410" t="s" s="8">
        <v>603</v>
      </c>
    </row>
    <row r="411" ht="16.0" customHeight="true">
      <c r="A411" t="n" s="7">
        <v>4.5541846E7</v>
      </c>
      <c r="B411" t="s" s="8">
        <v>72</v>
      </c>
      <c r="C411" t="n" s="8">
        <f>IF(false,"005-1516", "005-1516")</f>
      </c>
      <c r="D411" t="s" s="8">
        <v>122</v>
      </c>
      <c r="E411" t="n" s="8">
        <v>1.0</v>
      </c>
      <c r="F411" t="n" s="8">
        <v>778.0</v>
      </c>
      <c r="G411" t="s" s="8">
        <v>53</v>
      </c>
      <c r="H411" t="s" s="8">
        <v>549</v>
      </c>
      <c r="I411" t="s" s="8">
        <v>604</v>
      </c>
    </row>
    <row r="412" ht="16.0" customHeight="true">
      <c r="A412" t="n" s="7">
        <v>4.575072E7</v>
      </c>
      <c r="B412" t="s" s="8">
        <v>67</v>
      </c>
      <c r="C412" t="n" s="8">
        <f>IF(false,"120922353", "120922353")</f>
      </c>
      <c r="D412" t="s" s="8">
        <v>605</v>
      </c>
      <c r="E412" t="n" s="8">
        <v>1.0</v>
      </c>
      <c r="F412" t="n" s="8">
        <v>839.0</v>
      </c>
      <c r="G412" t="s" s="8">
        <v>53</v>
      </c>
      <c r="H412" t="s" s="8">
        <v>549</v>
      </c>
      <c r="I412" t="s" s="8">
        <v>606</v>
      </c>
    </row>
    <row r="413" ht="16.0" customHeight="true">
      <c r="A413" t="n" s="7">
        <v>4.5291407E7</v>
      </c>
      <c r="B413" t="s" s="8">
        <v>61</v>
      </c>
      <c r="C413" t="n" s="8">
        <f>IF(false,"000-631", "000-631")</f>
      </c>
      <c r="D413" t="s" s="8">
        <v>126</v>
      </c>
      <c r="E413" t="n" s="8">
        <v>5.0</v>
      </c>
      <c r="F413" t="n" s="8">
        <v>1830.0</v>
      </c>
      <c r="G413" t="s" s="8">
        <v>53</v>
      </c>
      <c r="H413" t="s" s="8">
        <v>549</v>
      </c>
      <c r="I413" t="s" s="8">
        <v>607</v>
      </c>
    </row>
    <row r="414" ht="16.0" customHeight="true">
      <c r="A414" t="n" s="7">
        <v>4.6030193E7</v>
      </c>
      <c r="B414" t="s" s="8">
        <v>54</v>
      </c>
      <c r="C414" t="n" s="8">
        <f>IF(false,"120921454", "120921454")</f>
      </c>
      <c r="D414" t="s" s="8">
        <v>334</v>
      </c>
      <c r="E414" t="n" s="8">
        <v>1.0</v>
      </c>
      <c r="F414" t="n" s="8">
        <v>698.0</v>
      </c>
      <c r="G414" t="s" s="8">
        <v>53</v>
      </c>
      <c r="H414" t="s" s="8">
        <v>549</v>
      </c>
      <c r="I414" t="s" s="8">
        <v>608</v>
      </c>
    </row>
    <row r="415" ht="16.0" customHeight="true">
      <c r="A415" t="n" s="7">
        <v>4.6023172E7</v>
      </c>
      <c r="B415" t="s" s="8">
        <v>54</v>
      </c>
      <c r="C415" t="n" s="8">
        <f>IF(false,"120922389", "120922389")</f>
      </c>
      <c r="D415" t="s" s="8">
        <v>199</v>
      </c>
      <c r="E415" t="n" s="8">
        <v>1.0</v>
      </c>
      <c r="F415" t="n" s="8">
        <v>281.0</v>
      </c>
      <c r="G415" t="s" s="8">
        <v>53</v>
      </c>
      <c r="H415" t="s" s="8">
        <v>549</v>
      </c>
      <c r="I415" t="s" s="8">
        <v>609</v>
      </c>
    </row>
    <row r="416" ht="16.0" customHeight="true">
      <c r="A416" t="n" s="7">
        <v>4.6149581E7</v>
      </c>
      <c r="B416" t="s" s="8">
        <v>420</v>
      </c>
      <c r="C416" t="n" s="8">
        <f>IF(false,"120922827", "120922827")</f>
      </c>
      <c r="D416" t="s" s="8">
        <v>610</v>
      </c>
      <c r="E416" t="n" s="8">
        <v>1.0</v>
      </c>
      <c r="F416" t="n" s="8">
        <v>1030.0</v>
      </c>
      <c r="G416" t="s" s="8">
        <v>53</v>
      </c>
      <c r="H416" t="s" s="8">
        <v>549</v>
      </c>
      <c r="I416" t="s" s="8">
        <v>611</v>
      </c>
    </row>
    <row r="417" ht="16.0" customHeight="true">
      <c r="A417" t="n" s="7">
        <v>4.586697E7</v>
      </c>
      <c r="B417" t="s" s="8">
        <v>51</v>
      </c>
      <c r="C417" t="n" s="8">
        <f>IF(false,"005-1515", "005-1515")</f>
      </c>
      <c r="D417" t="s" s="8">
        <v>70</v>
      </c>
      <c r="E417" t="n" s="8">
        <v>1.0</v>
      </c>
      <c r="F417" t="n" s="8">
        <v>773.0</v>
      </c>
      <c r="G417" t="s" s="8">
        <v>53</v>
      </c>
      <c r="H417" t="s" s="8">
        <v>549</v>
      </c>
      <c r="I417" t="s" s="8">
        <v>612</v>
      </c>
    </row>
    <row r="418" ht="16.0" customHeight="true">
      <c r="A418" t="n" s="7">
        <v>4.5330875E7</v>
      </c>
      <c r="B418" t="s" s="8">
        <v>61</v>
      </c>
      <c r="C418" t="n" s="8">
        <f>IF(false,"003-319", "003-319")</f>
      </c>
      <c r="D418" t="s" s="8">
        <v>62</v>
      </c>
      <c r="E418" t="n" s="8">
        <v>1.0</v>
      </c>
      <c r="F418" t="n" s="8">
        <v>1299.0</v>
      </c>
      <c r="G418" t="s" s="8">
        <v>53</v>
      </c>
      <c r="H418" t="s" s="8">
        <v>549</v>
      </c>
      <c r="I418" t="s" s="8">
        <v>613</v>
      </c>
    </row>
    <row r="419" ht="16.0" customHeight="true">
      <c r="A419" t="n" s="7">
        <v>4.5954283E7</v>
      </c>
      <c r="B419" t="s" s="8">
        <v>54</v>
      </c>
      <c r="C419" t="n" s="8">
        <f>IF(false,"120921370", "120921370")</f>
      </c>
      <c r="D419" t="s" s="8">
        <v>92</v>
      </c>
      <c r="E419" t="n" s="8">
        <v>1.0</v>
      </c>
      <c r="F419" t="n" s="8">
        <v>1799.0</v>
      </c>
      <c r="G419" t="s" s="8">
        <v>53</v>
      </c>
      <c r="H419" t="s" s="8">
        <v>549</v>
      </c>
      <c r="I419" t="s" s="8">
        <v>614</v>
      </c>
    </row>
    <row r="420" ht="16.0" customHeight="true">
      <c r="A420" t="n" s="7">
        <v>4.6278661E7</v>
      </c>
      <c r="B420" t="s" s="8">
        <v>549</v>
      </c>
      <c r="C420" t="n" s="8">
        <f>IF(false,"003-283", "003-283")</f>
      </c>
      <c r="D420" t="s" s="8">
        <v>615</v>
      </c>
      <c r="E420" t="n" s="8">
        <v>1.0</v>
      </c>
      <c r="F420" t="n" s="8">
        <v>78.0</v>
      </c>
      <c r="G420" t="s" s="8">
        <v>53</v>
      </c>
      <c r="H420" t="s" s="8">
        <v>549</v>
      </c>
      <c r="I420" t="s" s="8">
        <v>616</v>
      </c>
    </row>
    <row r="421" ht="16.0" customHeight="true">
      <c r="A421" t="n" s="7">
        <v>4.5685234E7</v>
      </c>
      <c r="B421" t="s" s="8">
        <v>58</v>
      </c>
      <c r="C421" t="n" s="8">
        <f>IF(false,"120906023", "120906023")</f>
      </c>
      <c r="D421" t="s" s="8">
        <v>103</v>
      </c>
      <c r="E421" t="n" s="8">
        <v>1.0</v>
      </c>
      <c r="F421" t="n" s="8">
        <v>786.0</v>
      </c>
      <c r="G421" t="s" s="8">
        <v>53</v>
      </c>
      <c r="H421" t="s" s="8">
        <v>549</v>
      </c>
      <c r="I421" t="s" s="8">
        <v>617</v>
      </c>
    </row>
    <row r="422" ht="16.0" customHeight="true">
      <c r="A422" t="n" s="7">
        <v>4.5913352E7</v>
      </c>
      <c r="B422" t="s" s="8">
        <v>51</v>
      </c>
      <c r="C422" t="n" s="8">
        <f>IF(false,"005-1258", "005-1258")</f>
      </c>
      <c r="D422" t="s" s="8">
        <v>75</v>
      </c>
      <c r="E422" t="n" s="8">
        <v>1.0</v>
      </c>
      <c r="F422" t="n" s="8">
        <v>376.0</v>
      </c>
      <c r="G422" t="s" s="8">
        <v>53</v>
      </c>
      <c r="H422" t="s" s="8">
        <v>549</v>
      </c>
      <c r="I422" t="s" s="8">
        <v>618</v>
      </c>
    </row>
    <row r="423" ht="16.0" customHeight="true">
      <c r="A423" t="n" s="7">
        <v>4.5327441E7</v>
      </c>
      <c r="B423" t="s" s="8">
        <v>61</v>
      </c>
      <c r="C423" t="n" s="8">
        <f>IF(false,"005-1506", "005-1506")</f>
      </c>
      <c r="D423" t="s" s="8">
        <v>88</v>
      </c>
      <c r="E423" t="n" s="8">
        <v>1.0</v>
      </c>
      <c r="F423" t="n" s="8">
        <v>529.0</v>
      </c>
      <c r="G423" t="s" s="8">
        <v>53</v>
      </c>
      <c r="H423" t="s" s="8">
        <v>549</v>
      </c>
      <c r="I423" t="s" s="8">
        <v>619</v>
      </c>
    </row>
    <row r="424" ht="16.0" customHeight="true">
      <c r="A424" t="n" s="7">
        <v>4.5916778E7</v>
      </c>
      <c r="B424" t="s" s="8">
        <v>51</v>
      </c>
      <c r="C424" t="n" s="8">
        <f>IF(false,"120921853", "120921853")</f>
      </c>
      <c r="D424" t="s" s="8">
        <v>68</v>
      </c>
      <c r="E424" t="n" s="8">
        <v>2.0</v>
      </c>
      <c r="F424" t="n" s="8">
        <v>1508.0</v>
      </c>
      <c r="G424" t="s" s="8">
        <v>53</v>
      </c>
      <c r="H424" t="s" s="8">
        <v>549</v>
      </c>
      <c r="I424" t="s" s="8">
        <v>620</v>
      </c>
    </row>
    <row r="425" ht="16.0" customHeight="true">
      <c r="A425" t="n" s="7">
        <v>4.6240828E7</v>
      </c>
      <c r="B425" t="s" s="8">
        <v>549</v>
      </c>
      <c r="C425" t="n" s="8">
        <f>IF(false,"000-631", "000-631")</f>
      </c>
      <c r="D425" t="s" s="8">
        <v>126</v>
      </c>
      <c r="E425" t="n" s="8">
        <v>1.0</v>
      </c>
      <c r="F425" t="n" s="8">
        <v>429.0</v>
      </c>
      <c r="G425" t="s" s="8">
        <v>53</v>
      </c>
      <c r="H425" t="s" s="8">
        <v>549</v>
      </c>
      <c r="I425" t="s" s="8">
        <v>621</v>
      </c>
    </row>
    <row r="426" ht="16.0" customHeight="true">
      <c r="A426" t="n" s="7">
        <v>4.620778E7</v>
      </c>
      <c r="B426" t="s" s="8">
        <v>420</v>
      </c>
      <c r="C426" t="n" s="8">
        <f>IF(false,"005-1258", "005-1258")</f>
      </c>
      <c r="D426" t="s" s="8">
        <v>75</v>
      </c>
      <c r="E426" t="n" s="8">
        <v>2.0</v>
      </c>
      <c r="F426" t="n" s="8">
        <v>811.0</v>
      </c>
      <c r="G426" t="s" s="8">
        <v>53</v>
      </c>
      <c r="H426" t="s" s="8">
        <v>549</v>
      </c>
      <c r="I426" t="s" s="8">
        <v>622</v>
      </c>
    </row>
    <row r="427" ht="16.0" customHeight="true">
      <c r="A427" t="n" s="7">
        <v>4.6115266E7</v>
      </c>
      <c r="B427" t="s" s="8">
        <v>217</v>
      </c>
      <c r="C427" t="n" s="8">
        <f>IF(false,"005-1255", "005-1255")</f>
      </c>
      <c r="D427" t="s" s="8">
        <v>247</v>
      </c>
      <c r="E427" t="n" s="8">
        <v>1.0</v>
      </c>
      <c r="F427" t="n" s="8">
        <v>337.0</v>
      </c>
      <c r="G427" t="s" s="8">
        <v>53</v>
      </c>
      <c r="H427" t="s" s="8">
        <v>549</v>
      </c>
      <c r="I427" t="s" s="8">
        <v>623</v>
      </c>
    </row>
    <row r="428" ht="16.0" customHeight="true">
      <c r="A428" t="n" s="7">
        <v>4.5470329E7</v>
      </c>
      <c r="B428" t="s" s="8">
        <v>72</v>
      </c>
      <c r="C428" t="n" s="8">
        <f>IF(false,"120921957", "120921957")</f>
      </c>
      <c r="D428" t="s" s="8">
        <v>120</v>
      </c>
      <c r="E428" t="n" s="8">
        <v>1.0</v>
      </c>
      <c r="F428" t="n" s="8">
        <v>899.0</v>
      </c>
      <c r="G428" t="s" s="8">
        <v>53</v>
      </c>
      <c r="H428" t="s" s="8">
        <v>549</v>
      </c>
      <c r="I428" t="s" s="8">
        <v>624</v>
      </c>
    </row>
    <row r="429" ht="16.0" customHeight="true">
      <c r="A429" t="n" s="7">
        <v>4.5808415E7</v>
      </c>
      <c r="B429" t="s" s="8">
        <v>67</v>
      </c>
      <c r="C429" t="n" s="8">
        <f>IF(false,"005-1254", "005-1254")</f>
      </c>
      <c r="D429" t="s" s="8">
        <v>329</v>
      </c>
      <c r="E429" t="n" s="8">
        <v>1.0</v>
      </c>
      <c r="F429" t="n" s="8">
        <v>770.0</v>
      </c>
      <c r="G429" t="s" s="8">
        <v>53</v>
      </c>
      <c r="H429" t="s" s="8">
        <v>549</v>
      </c>
      <c r="I429" t="s" s="8">
        <v>625</v>
      </c>
    </row>
    <row r="430" ht="16.0" customHeight="true">
      <c r="A430" t="n" s="7">
        <v>4.5301867E7</v>
      </c>
      <c r="B430" t="s" s="8">
        <v>61</v>
      </c>
      <c r="C430" t="n" s="8">
        <f>IF(false,"005-1307", "005-1307")</f>
      </c>
      <c r="D430" t="s" s="8">
        <v>626</v>
      </c>
      <c r="E430" t="n" s="8">
        <v>2.0</v>
      </c>
      <c r="F430" t="n" s="8">
        <v>1868.0</v>
      </c>
      <c r="G430" t="s" s="8">
        <v>53</v>
      </c>
      <c r="H430" t="s" s="8">
        <v>549</v>
      </c>
      <c r="I430" t="s" s="8">
        <v>627</v>
      </c>
    </row>
    <row r="431" ht="16.0" customHeight="true">
      <c r="A431" t="n" s="7">
        <v>4.558311E7</v>
      </c>
      <c r="B431" t="s" s="8">
        <v>58</v>
      </c>
      <c r="C431" t="n" s="8">
        <f>IF(false,"002-101", "002-101")</f>
      </c>
      <c r="D431" t="s" s="8">
        <v>180</v>
      </c>
      <c r="E431" t="n" s="8">
        <v>2.0</v>
      </c>
      <c r="F431" t="n" s="8">
        <v>2416.0</v>
      </c>
      <c r="G431" t="s" s="8">
        <v>53</v>
      </c>
      <c r="H431" t="s" s="8">
        <v>549</v>
      </c>
      <c r="I431" t="s" s="8">
        <v>628</v>
      </c>
    </row>
    <row r="432" ht="16.0" customHeight="true">
      <c r="A432" t="n" s="7">
        <v>4.5460044E7</v>
      </c>
      <c r="B432" t="s" s="8">
        <v>106</v>
      </c>
      <c r="C432" t="n" s="8">
        <f>IF(false,"005-1516", "005-1516")</f>
      </c>
      <c r="D432" t="s" s="8">
        <v>122</v>
      </c>
      <c r="E432" t="n" s="8">
        <v>4.0</v>
      </c>
      <c r="F432" t="n" s="8">
        <v>3112.0</v>
      </c>
      <c r="G432" t="s" s="8">
        <v>53</v>
      </c>
      <c r="H432" t="s" s="8">
        <v>549</v>
      </c>
      <c r="I432" t="s" s="8">
        <v>629</v>
      </c>
    </row>
    <row r="433" ht="16.0" customHeight="true">
      <c r="A433" t="n" s="7">
        <v>4.6196591E7</v>
      </c>
      <c r="B433" t="s" s="8">
        <v>420</v>
      </c>
      <c r="C433" t="n" s="8">
        <f>IF(false,"002-101", "002-101")</f>
      </c>
      <c r="D433" t="s" s="8">
        <v>180</v>
      </c>
      <c r="E433" t="n" s="8">
        <v>3.0</v>
      </c>
      <c r="F433" t="n" s="8">
        <v>3330.0</v>
      </c>
      <c r="G433" t="s" s="8">
        <v>53</v>
      </c>
      <c r="H433" t="s" s="8">
        <v>549</v>
      </c>
      <c r="I433" t="s" s="8">
        <v>630</v>
      </c>
    </row>
    <row r="434" ht="16.0" customHeight="true">
      <c r="A434" t="n" s="7">
        <v>4.5959978E7</v>
      </c>
      <c r="B434" t="s" s="8">
        <v>54</v>
      </c>
      <c r="C434" t="n" s="8">
        <f>IF(false,"005-1516", "005-1516")</f>
      </c>
      <c r="D434" t="s" s="8">
        <v>122</v>
      </c>
      <c r="E434" t="n" s="8">
        <v>3.0</v>
      </c>
      <c r="F434" t="n" s="8">
        <v>2316.0</v>
      </c>
      <c r="G434" t="s" s="8">
        <v>53</v>
      </c>
      <c r="H434" t="s" s="8">
        <v>549</v>
      </c>
      <c r="I434" t="s" s="8">
        <v>631</v>
      </c>
    </row>
    <row r="435" ht="16.0" customHeight="true">
      <c r="A435" t="n" s="7">
        <v>4.5832285E7</v>
      </c>
      <c r="B435" t="s" s="8">
        <v>51</v>
      </c>
      <c r="C435" t="n" s="8">
        <f>IF(false,"120921901", "120921901")</f>
      </c>
      <c r="D435" t="s" s="8">
        <v>632</v>
      </c>
      <c r="E435" t="n" s="8">
        <v>3.0</v>
      </c>
      <c r="F435" t="n" s="8">
        <v>3714.0</v>
      </c>
      <c r="G435" t="s" s="8">
        <v>53</v>
      </c>
      <c r="H435" t="s" s="8">
        <v>549</v>
      </c>
      <c r="I435" t="s" s="8">
        <v>633</v>
      </c>
    </row>
    <row r="436" ht="16.0" customHeight="true">
      <c r="A436" t="n" s="7">
        <v>4.5916366E7</v>
      </c>
      <c r="B436" t="s" s="8">
        <v>51</v>
      </c>
      <c r="C436" t="n" s="8">
        <f>IF(false,"005-1515", "005-1515")</f>
      </c>
      <c r="D436" t="s" s="8">
        <v>70</v>
      </c>
      <c r="E436" t="n" s="8">
        <v>1.0</v>
      </c>
      <c r="F436" t="n" s="8">
        <v>690.0</v>
      </c>
      <c r="G436" t="s" s="8">
        <v>53</v>
      </c>
      <c r="H436" t="s" s="8">
        <v>549</v>
      </c>
      <c r="I436" t="s" s="8">
        <v>634</v>
      </c>
    </row>
    <row r="437" ht="16.0" customHeight="true">
      <c r="A437" t="n" s="7">
        <v>4.5948957E7</v>
      </c>
      <c r="B437" t="s" s="8">
        <v>54</v>
      </c>
      <c r="C437" t="n" s="8">
        <f>IF(false,"005-1080", "005-1080")</f>
      </c>
      <c r="D437" t="s" s="8">
        <v>362</v>
      </c>
      <c r="E437" t="n" s="8">
        <v>4.0</v>
      </c>
      <c r="F437" t="n" s="8">
        <v>3004.0</v>
      </c>
      <c r="G437" t="s" s="8">
        <v>53</v>
      </c>
      <c r="H437" t="s" s="8">
        <v>549</v>
      </c>
      <c r="I437" t="s" s="8">
        <v>635</v>
      </c>
    </row>
    <row r="438" ht="16.0" customHeight="true">
      <c r="A438" t="n" s="7">
        <v>4.6251037E7</v>
      </c>
      <c r="B438" t="s" s="8">
        <v>549</v>
      </c>
      <c r="C438" t="n" s="8">
        <f>IF(false,"01-003810", "01-003810")</f>
      </c>
      <c r="D438" t="s" s="8">
        <v>636</v>
      </c>
      <c r="E438" t="n" s="8">
        <v>1.0</v>
      </c>
      <c r="F438" t="n" s="8">
        <v>445.0</v>
      </c>
      <c r="G438" t="s" s="8">
        <v>53</v>
      </c>
      <c r="H438" t="s" s="8">
        <v>549</v>
      </c>
      <c r="I438" t="s" s="8">
        <v>637</v>
      </c>
    </row>
    <row r="439" ht="16.0" customHeight="true">
      <c r="A439" t="n" s="7">
        <v>4.6243188E7</v>
      </c>
      <c r="B439" t="s" s="8">
        <v>549</v>
      </c>
      <c r="C439" t="n" s="8">
        <f>IF(false,"120922090", "120922090")</f>
      </c>
      <c r="D439" t="s" s="8">
        <v>638</v>
      </c>
      <c r="E439" t="n" s="8">
        <v>1.0</v>
      </c>
      <c r="F439" t="n" s="8">
        <v>581.0</v>
      </c>
      <c r="G439" t="s" s="8">
        <v>53</v>
      </c>
      <c r="H439" t="s" s="8">
        <v>50</v>
      </c>
      <c r="I439" t="s" s="8">
        <v>639</v>
      </c>
    </row>
    <row r="440" ht="16.0" customHeight="true">
      <c r="A440" t="n" s="7">
        <v>4.6229438E7</v>
      </c>
      <c r="B440" t="s" s="8">
        <v>549</v>
      </c>
      <c r="C440" t="n" s="8">
        <f>IF(false,"005-1515", "005-1515")</f>
      </c>
      <c r="D440" t="s" s="8">
        <v>70</v>
      </c>
      <c r="E440" t="n" s="8">
        <v>1.0</v>
      </c>
      <c r="F440" t="n" s="8">
        <v>760.0</v>
      </c>
      <c r="G440" t="s" s="8">
        <v>53</v>
      </c>
      <c r="H440" t="s" s="8">
        <v>50</v>
      </c>
      <c r="I440" t="s" s="8">
        <v>640</v>
      </c>
    </row>
    <row r="441" ht="16.0" customHeight="true">
      <c r="A441" t="n" s="7">
        <v>4.6047573E7</v>
      </c>
      <c r="B441" t="s" s="8">
        <v>217</v>
      </c>
      <c r="C441" t="n" s="8">
        <f>IF(false,"002-098", "002-098")</f>
      </c>
      <c r="D441" t="s" s="8">
        <v>351</v>
      </c>
      <c r="E441" t="n" s="8">
        <v>1.0</v>
      </c>
      <c r="F441" t="n" s="8">
        <v>1108.0</v>
      </c>
      <c r="G441" t="s" s="8">
        <v>53</v>
      </c>
      <c r="H441" t="s" s="8">
        <v>50</v>
      </c>
      <c r="I441" t="s" s="8">
        <v>641</v>
      </c>
    </row>
    <row r="442" ht="16.0" customHeight="true">
      <c r="A442" t="n" s="7">
        <v>4.6036192E7</v>
      </c>
      <c r="B442" t="s" s="8">
        <v>217</v>
      </c>
      <c r="C442" t="n" s="8">
        <f>IF(false,"005-1261", "005-1261")</f>
      </c>
      <c r="D442" t="s" s="8">
        <v>229</v>
      </c>
      <c r="E442" t="n" s="8">
        <v>1.0</v>
      </c>
      <c r="F442" t="n" s="8">
        <v>356.0</v>
      </c>
      <c r="G442" t="s" s="8">
        <v>53</v>
      </c>
      <c r="H442" t="s" s="8">
        <v>50</v>
      </c>
      <c r="I442" t="s" s="8">
        <v>642</v>
      </c>
    </row>
    <row r="443" ht="16.0" customHeight="true">
      <c r="A443" t="n" s="7">
        <v>4.6206003E7</v>
      </c>
      <c r="B443" t="s" s="8">
        <v>420</v>
      </c>
      <c r="C443" t="n" s="8">
        <f>IF(false,"120921872", "120921872")</f>
      </c>
      <c r="D443" t="s" s="8">
        <v>295</v>
      </c>
      <c r="E443" t="n" s="8">
        <v>2.0</v>
      </c>
      <c r="F443" t="n" s="8">
        <v>763.0</v>
      </c>
      <c r="G443" t="s" s="8">
        <v>53</v>
      </c>
      <c r="H443" t="s" s="8">
        <v>50</v>
      </c>
      <c r="I443" t="s" s="8">
        <v>643</v>
      </c>
    </row>
    <row r="444" ht="16.0" customHeight="true">
      <c r="A444" t="n" s="7">
        <v>4.6188474E7</v>
      </c>
      <c r="B444" t="s" s="8">
        <v>420</v>
      </c>
      <c r="C444" t="n" s="8">
        <f>IF(false,"120921875", "120921875")</f>
      </c>
      <c r="D444" t="s" s="8">
        <v>644</v>
      </c>
      <c r="E444" t="n" s="8">
        <v>1.0</v>
      </c>
      <c r="F444" t="n" s="8">
        <v>102.0</v>
      </c>
      <c r="G444" t="s" s="8">
        <v>53</v>
      </c>
      <c r="H444" t="s" s="8">
        <v>50</v>
      </c>
      <c r="I444" t="s" s="8">
        <v>645</v>
      </c>
    </row>
    <row r="445" ht="16.0" customHeight="true">
      <c r="A445" t="n" s="7">
        <v>4.621916E7</v>
      </c>
      <c r="B445" t="s" s="8">
        <v>420</v>
      </c>
      <c r="C445" t="n" s="8">
        <f>IF(false,"01-004071", "01-004071")</f>
      </c>
      <c r="D445" t="s" s="8">
        <v>476</v>
      </c>
      <c r="E445" t="n" s="8">
        <v>1.0</v>
      </c>
      <c r="F445" t="n" s="8">
        <v>678.0</v>
      </c>
      <c r="G445" t="s" s="8">
        <v>53</v>
      </c>
      <c r="H445" t="s" s="8">
        <v>50</v>
      </c>
      <c r="I445" t="s" s="8">
        <v>646</v>
      </c>
    </row>
    <row r="446" ht="16.0" customHeight="true">
      <c r="A446" t="n" s="7">
        <v>4.6063543E7</v>
      </c>
      <c r="B446" t="s" s="8">
        <v>217</v>
      </c>
      <c r="C446" t="n" s="8">
        <f>IF(false,"003-319", "003-319")</f>
      </c>
      <c r="D446" t="s" s="8">
        <v>62</v>
      </c>
      <c r="E446" t="n" s="8">
        <v>1.0</v>
      </c>
      <c r="F446" t="n" s="8">
        <v>1329.0</v>
      </c>
      <c r="G446" t="s" s="8">
        <v>53</v>
      </c>
      <c r="H446" t="s" s="8">
        <v>50</v>
      </c>
      <c r="I446" t="s" s="8">
        <v>647</v>
      </c>
    </row>
    <row r="447" ht="16.0" customHeight="true">
      <c r="A447" t="n" s="7">
        <v>4.6195011E7</v>
      </c>
      <c r="B447" t="s" s="8">
        <v>420</v>
      </c>
      <c r="C447" t="n" s="8">
        <f>IF(false,"120921439", "120921439")</f>
      </c>
      <c r="D447" t="s" s="8">
        <v>65</v>
      </c>
      <c r="E447" t="n" s="8">
        <v>1.0</v>
      </c>
      <c r="F447" t="n" s="8">
        <v>327.0</v>
      </c>
      <c r="G447" t="s" s="8">
        <v>53</v>
      </c>
      <c r="H447" t="s" s="8">
        <v>50</v>
      </c>
      <c r="I447" t="s" s="8">
        <v>648</v>
      </c>
    </row>
    <row r="448" ht="16.0" customHeight="true">
      <c r="A448" t="n" s="7">
        <v>4.5989824E7</v>
      </c>
      <c r="B448" t="s" s="8">
        <v>54</v>
      </c>
      <c r="C448" t="n" s="8">
        <f>IF(false,"120921370", "120921370")</f>
      </c>
      <c r="D448" t="s" s="8">
        <v>92</v>
      </c>
      <c r="E448" t="n" s="8">
        <v>1.0</v>
      </c>
      <c r="F448" t="n" s="8">
        <v>1438.0</v>
      </c>
      <c r="G448" t="s" s="8">
        <v>53</v>
      </c>
      <c r="H448" t="s" s="8">
        <v>50</v>
      </c>
      <c r="I448" t="s" s="8">
        <v>649</v>
      </c>
    </row>
    <row r="449" ht="16.0" customHeight="true">
      <c r="A449" t="n" s="7">
        <v>4.6287541E7</v>
      </c>
      <c r="B449" t="s" s="8">
        <v>549</v>
      </c>
      <c r="C449" t="n" s="8">
        <f>IF(false,"120921370", "120921370")</f>
      </c>
      <c r="D449" t="s" s="8">
        <v>92</v>
      </c>
      <c r="E449" t="n" s="8">
        <v>2.0</v>
      </c>
      <c r="F449" t="n" s="8">
        <v>3598.0</v>
      </c>
      <c r="G449" t="s" s="8">
        <v>53</v>
      </c>
      <c r="H449" t="s" s="8">
        <v>50</v>
      </c>
      <c r="I449" t="s" s="8">
        <v>650</v>
      </c>
    </row>
    <row r="450" ht="16.0" customHeight="true">
      <c r="A450" t="n" s="7">
        <v>4.6257918E7</v>
      </c>
      <c r="B450" t="s" s="8">
        <v>549</v>
      </c>
      <c r="C450" t="n" s="8">
        <f>IF(false,"005-1515", "005-1515")</f>
      </c>
      <c r="D450" t="s" s="8">
        <v>70</v>
      </c>
      <c r="E450" t="n" s="8">
        <v>3.0</v>
      </c>
      <c r="F450" t="n" s="8">
        <v>2196.0</v>
      </c>
      <c r="G450" t="s" s="8">
        <v>53</v>
      </c>
      <c r="H450" t="s" s="8">
        <v>50</v>
      </c>
      <c r="I450" t="s" s="8">
        <v>651</v>
      </c>
    </row>
    <row r="451" ht="16.0" customHeight="true">
      <c r="A451" t="n" s="7">
        <v>4.6229502E7</v>
      </c>
      <c r="B451" t="s" s="8">
        <v>549</v>
      </c>
      <c r="C451" t="n" s="8">
        <f>IF(false,"005-1515", "005-1515")</f>
      </c>
      <c r="D451" t="s" s="8">
        <v>70</v>
      </c>
      <c r="E451" t="n" s="8">
        <v>2.0</v>
      </c>
      <c r="F451" t="n" s="8">
        <v>1898.0</v>
      </c>
      <c r="G451" t="s" s="8">
        <v>53</v>
      </c>
      <c r="H451" t="s" s="8">
        <v>50</v>
      </c>
      <c r="I451" t="s" s="8">
        <v>652</v>
      </c>
    </row>
    <row r="452" ht="16.0" customHeight="true">
      <c r="A452" t="n" s="7">
        <v>4.6227094E7</v>
      </c>
      <c r="B452" t="s" s="8">
        <v>549</v>
      </c>
      <c r="C452" t="n" s="8">
        <f>IF(false,"005-1515", "005-1515")</f>
      </c>
      <c r="D452" t="s" s="8">
        <v>70</v>
      </c>
      <c r="E452" t="n" s="8">
        <v>5.0</v>
      </c>
      <c r="F452" t="n" s="8">
        <v>3805.0</v>
      </c>
      <c r="G452" t="s" s="8">
        <v>53</v>
      </c>
      <c r="H452" t="s" s="8">
        <v>50</v>
      </c>
      <c r="I452" t="s" s="8">
        <v>653</v>
      </c>
    </row>
    <row r="453" ht="16.0" customHeight="true">
      <c r="A453" t="n" s="7">
        <v>4.6228747E7</v>
      </c>
      <c r="B453" t="s" s="8">
        <v>549</v>
      </c>
      <c r="C453" t="n" s="8">
        <f>IF(false,"120921853", "120921853")</f>
      </c>
      <c r="D453" t="s" s="8">
        <v>68</v>
      </c>
      <c r="E453" t="n" s="8">
        <v>1.0</v>
      </c>
      <c r="F453" t="n" s="8">
        <v>727.0</v>
      </c>
      <c r="G453" t="s" s="8">
        <v>53</v>
      </c>
      <c r="H453" t="s" s="8">
        <v>50</v>
      </c>
      <c r="I453" t="s" s="8">
        <v>654</v>
      </c>
    </row>
    <row r="454" ht="16.0" customHeight="true">
      <c r="A454" t="n" s="7">
        <v>4.6082566E7</v>
      </c>
      <c r="B454" t="s" s="8">
        <v>217</v>
      </c>
      <c r="C454" t="n" s="8">
        <f>IF(false,"120921743", "120921743")</f>
      </c>
      <c r="D454" t="s" s="8">
        <v>154</v>
      </c>
      <c r="E454" t="n" s="8">
        <v>2.0</v>
      </c>
      <c r="F454" t="n" s="8">
        <v>1797.0</v>
      </c>
      <c r="G454" t="s" s="8">
        <v>53</v>
      </c>
      <c r="H454" t="s" s="8">
        <v>50</v>
      </c>
      <c r="I454" t="s" s="8">
        <v>655</v>
      </c>
    </row>
    <row r="455" ht="16.0" customHeight="true">
      <c r="A455" t="n" s="7">
        <v>4.6263258E7</v>
      </c>
      <c r="B455" t="s" s="8">
        <v>549</v>
      </c>
      <c r="C455" t="n" s="8">
        <f>IF(false,"005-1515", "005-1515")</f>
      </c>
      <c r="D455" t="s" s="8">
        <v>70</v>
      </c>
      <c r="E455" t="n" s="8">
        <v>1.0</v>
      </c>
      <c r="F455" t="n" s="8">
        <v>949.0</v>
      </c>
      <c r="G455" t="s" s="8">
        <v>53</v>
      </c>
      <c r="H455" t="s" s="8">
        <v>50</v>
      </c>
      <c r="I455" t="s" s="8">
        <v>656</v>
      </c>
    </row>
    <row r="456" ht="16.0" customHeight="true">
      <c r="A456" t="n" s="7">
        <v>4.627564E7</v>
      </c>
      <c r="B456" t="s" s="8">
        <v>549</v>
      </c>
      <c r="C456" t="n" s="8">
        <f>IF(false,"120921544", "120921544")</f>
      </c>
      <c r="D456" t="s" s="8">
        <v>255</v>
      </c>
      <c r="E456" t="n" s="8">
        <v>4.0</v>
      </c>
      <c r="F456" t="n" s="8">
        <v>921.0</v>
      </c>
      <c r="G456" t="s" s="8">
        <v>53</v>
      </c>
      <c r="H456" t="s" s="8">
        <v>50</v>
      </c>
      <c r="I456" t="s" s="8">
        <v>657</v>
      </c>
    </row>
    <row r="457" ht="16.0" customHeight="true">
      <c r="A457" t="n" s="7">
        <v>4.6246083E7</v>
      </c>
      <c r="B457" t="s" s="8">
        <v>549</v>
      </c>
      <c r="C457" t="n" s="8">
        <f>IF(false,"01-004117", "01-004117")</f>
      </c>
      <c r="D457" t="s" s="8">
        <v>658</v>
      </c>
      <c r="E457" t="n" s="8">
        <v>2.0</v>
      </c>
      <c r="F457" t="n" s="8">
        <v>1566.0</v>
      </c>
      <c r="G457" t="s" s="8">
        <v>53</v>
      </c>
      <c r="H457" t="s" s="8">
        <v>50</v>
      </c>
      <c r="I457" t="s" s="8">
        <v>659</v>
      </c>
    </row>
    <row r="458" ht="16.0" customHeight="true">
      <c r="A458" t="n" s="7">
        <v>4.6209637E7</v>
      </c>
      <c r="B458" t="s" s="8">
        <v>420</v>
      </c>
      <c r="C458" t="n" s="8">
        <f>IF(false,"005-1254", "005-1254")</f>
      </c>
      <c r="D458" t="s" s="8">
        <v>329</v>
      </c>
      <c r="E458" t="n" s="8">
        <v>2.0</v>
      </c>
      <c r="F458" t="n" s="8">
        <v>1245.0</v>
      </c>
      <c r="G458" t="s" s="8">
        <v>53</v>
      </c>
      <c r="H458" t="s" s="8">
        <v>50</v>
      </c>
      <c r="I458" t="s" s="8">
        <v>660</v>
      </c>
    </row>
    <row r="459" ht="16.0" customHeight="true">
      <c r="A459" t="n" s="7">
        <v>4.6167768E7</v>
      </c>
      <c r="B459" t="s" s="8">
        <v>420</v>
      </c>
      <c r="C459" t="n" s="8">
        <f>IF(false,"120921957", "120921957")</f>
      </c>
      <c r="D459" t="s" s="8">
        <v>120</v>
      </c>
      <c r="E459" t="n" s="8">
        <v>1.0</v>
      </c>
      <c r="F459" t="n" s="8">
        <v>569.0</v>
      </c>
      <c r="G459" t="s" s="8">
        <v>53</v>
      </c>
      <c r="H459" t="s" s="8">
        <v>50</v>
      </c>
      <c r="I459" t="s" s="8">
        <v>661</v>
      </c>
    </row>
    <row r="460" ht="16.0" customHeight="true">
      <c r="A460" t="n" s="7">
        <v>4.6162566E7</v>
      </c>
      <c r="B460" t="s" s="8">
        <v>420</v>
      </c>
      <c r="C460" t="n" s="8">
        <f>IF(false,"120921901", "120921901")</f>
      </c>
      <c r="D460" t="s" s="8">
        <v>632</v>
      </c>
      <c r="E460" t="n" s="8">
        <v>2.0</v>
      </c>
      <c r="F460" t="n" s="8">
        <v>1414.0</v>
      </c>
      <c r="G460" t="s" s="8">
        <v>53</v>
      </c>
      <c r="H460" t="s" s="8">
        <v>50</v>
      </c>
      <c r="I460" t="s" s="8">
        <v>662</v>
      </c>
    </row>
    <row r="461" ht="16.0" customHeight="true">
      <c r="A461" t="n" s="7">
        <v>4.6101362E7</v>
      </c>
      <c r="B461" t="s" s="8">
        <v>217</v>
      </c>
      <c r="C461" t="n" s="8">
        <f>IF(false,"120922787", "120922787")</f>
      </c>
      <c r="D461" t="s" s="8">
        <v>663</v>
      </c>
      <c r="E461" t="n" s="8">
        <v>1.0</v>
      </c>
      <c r="F461" t="n" s="8">
        <v>296.0</v>
      </c>
      <c r="G461" t="s" s="8">
        <v>53</v>
      </c>
      <c r="H461" t="s" s="8">
        <v>50</v>
      </c>
      <c r="I461" t="s" s="8">
        <v>664</v>
      </c>
    </row>
    <row r="462" ht="16.0" customHeight="true">
      <c r="A462" t="n" s="7">
        <v>4.6225804E7</v>
      </c>
      <c r="B462" t="s" s="8">
        <v>420</v>
      </c>
      <c r="C462" t="n" s="8">
        <f>IF(false,"005-1515", "005-1515")</f>
      </c>
      <c r="D462" t="s" s="8">
        <v>70</v>
      </c>
      <c r="E462" t="n" s="8">
        <v>1.0</v>
      </c>
      <c r="F462" t="n" s="8">
        <v>949.0</v>
      </c>
      <c r="G462" t="s" s="8">
        <v>53</v>
      </c>
      <c r="H462" t="s" s="8">
        <v>50</v>
      </c>
      <c r="I462" t="s" s="8">
        <v>665</v>
      </c>
    </row>
    <row r="463" ht="16.0" customHeight="true">
      <c r="A463" t="n" s="7">
        <v>4.6247666E7</v>
      </c>
      <c r="B463" t="s" s="8">
        <v>549</v>
      </c>
      <c r="C463" t="n" s="8">
        <f>IF(false,"01-003810", "01-003810")</f>
      </c>
      <c r="D463" t="s" s="8">
        <v>636</v>
      </c>
      <c r="E463" t="n" s="8">
        <v>1.0</v>
      </c>
      <c r="F463" t="n" s="8">
        <v>445.0</v>
      </c>
      <c r="G463" t="s" s="8">
        <v>53</v>
      </c>
      <c r="H463" t="s" s="8">
        <v>50</v>
      </c>
      <c r="I463" t="s" s="8">
        <v>666</v>
      </c>
    </row>
    <row r="464" ht="16.0" customHeight="true">
      <c r="A464" t="n" s="7">
        <v>4.6222542E7</v>
      </c>
      <c r="B464" t="s" s="8">
        <v>420</v>
      </c>
      <c r="C464" t="n" s="8">
        <f>IF(false,"120921370", "120921370")</f>
      </c>
      <c r="D464" t="s" s="8">
        <v>92</v>
      </c>
      <c r="E464" t="n" s="8">
        <v>2.0</v>
      </c>
      <c r="F464" t="n" s="8">
        <v>2017.0</v>
      </c>
      <c r="G464" t="s" s="8">
        <v>53</v>
      </c>
      <c r="H464" t="s" s="8">
        <v>50</v>
      </c>
      <c r="I464" t="s" s="8">
        <v>667</v>
      </c>
    </row>
    <row r="465" ht="16.0" customHeight="true">
      <c r="A465" t="n" s="7">
        <v>4.6209748E7</v>
      </c>
      <c r="B465" t="s" s="8">
        <v>420</v>
      </c>
      <c r="C465" t="n" s="8">
        <f>IF(false,"003-318", "003-318")</f>
      </c>
      <c r="D465" t="s" s="8">
        <v>132</v>
      </c>
      <c r="E465" t="n" s="8">
        <v>1.0</v>
      </c>
      <c r="F465" t="n" s="8">
        <v>1489.0</v>
      </c>
      <c r="G465" t="s" s="8">
        <v>53</v>
      </c>
      <c r="H465" t="s" s="8">
        <v>50</v>
      </c>
      <c r="I465" t="s" s="8">
        <v>668</v>
      </c>
    </row>
    <row r="466" ht="16.0" customHeight="true">
      <c r="A466" t="n" s="7">
        <v>4.6245979E7</v>
      </c>
      <c r="B466" t="s" s="8">
        <v>549</v>
      </c>
      <c r="C466" t="n" s="8">
        <f>IF(false,"005-1517", "005-1517")</f>
      </c>
      <c r="D466" t="s" s="8">
        <v>669</v>
      </c>
      <c r="E466" t="n" s="8">
        <v>1.0</v>
      </c>
      <c r="F466" t="n" s="8">
        <v>529.0</v>
      </c>
      <c r="G466" t="s" s="8">
        <v>53</v>
      </c>
      <c r="H466" t="s" s="8">
        <v>50</v>
      </c>
      <c r="I466" t="s" s="8">
        <v>670</v>
      </c>
    </row>
    <row r="467" ht="16.0" customHeight="true">
      <c r="A467" t="n" s="7">
        <v>4.6247813E7</v>
      </c>
      <c r="B467" t="s" s="8">
        <v>549</v>
      </c>
      <c r="C467" t="n" s="8">
        <f>IF(false,"000-631", "000-631")</f>
      </c>
      <c r="D467" t="s" s="8">
        <v>126</v>
      </c>
      <c r="E467" t="n" s="8">
        <v>1.0</v>
      </c>
      <c r="F467" t="n" s="8">
        <v>388.0</v>
      </c>
      <c r="G467" t="s" s="8">
        <v>53</v>
      </c>
      <c r="H467" t="s" s="8">
        <v>50</v>
      </c>
      <c r="I467" t="s" s="8">
        <v>671</v>
      </c>
    </row>
    <row r="468" ht="16.0" customHeight="true">
      <c r="A468" t="n" s="7">
        <v>4.6234596E7</v>
      </c>
      <c r="B468" t="s" s="8">
        <v>549</v>
      </c>
      <c r="C468" t="n" s="8">
        <f>IF(false,"005-1515", "005-1515")</f>
      </c>
      <c r="D468" t="s" s="8">
        <v>70</v>
      </c>
      <c r="E468" t="n" s="8">
        <v>1.0</v>
      </c>
      <c r="F468" t="n" s="8">
        <v>289.0</v>
      </c>
      <c r="G468" t="s" s="8">
        <v>53</v>
      </c>
      <c r="H468" t="s" s="8">
        <v>50</v>
      </c>
      <c r="I468" t="s" s="8">
        <v>672</v>
      </c>
    </row>
    <row r="469" ht="16.0" customHeight="true">
      <c r="A469" t="n" s="7">
        <v>4.6249818E7</v>
      </c>
      <c r="B469" t="s" s="8">
        <v>549</v>
      </c>
      <c r="C469" t="n" s="8">
        <f>IF(false,"005-1511", "005-1511")</f>
      </c>
      <c r="D469" t="s" s="8">
        <v>189</v>
      </c>
      <c r="E469" t="n" s="8">
        <v>1.0</v>
      </c>
      <c r="F469" t="n" s="8">
        <v>969.0</v>
      </c>
      <c r="G469" t="s" s="8">
        <v>53</v>
      </c>
      <c r="H469" t="s" s="8">
        <v>50</v>
      </c>
      <c r="I469" t="s" s="8">
        <v>673</v>
      </c>
    </row>
    <row r="470" ht="16.0" customHeight="true">
      <c r="A470" t="n" s="7">
        <v>4.6236154E7</v>
      </c>
      <c r="B470" t="s" s="8">
        <v>549</v>
      </c>
      <c r="C470" t="n" s="8">
        <f>IF(false,"120921544", "120921544")</f>
      </c>
      <c r="D470" t="s" s="8">
        <v>255</v>
      </c>
      <c r="E470" t="n" s="8">
        <v>2.0</v>
      </c>
      <c r="F470" t="n" s="8">
        <v>1134.0</v>
      </c>
      <c r="G470" t="s" s="8">
        <v>53</v>
      </c>
      <c r="H470" t="s" s="8">
        <v>50</v>
      </c>
      <c r="I470" t="s" s="8">
        <v>674</v>
      </c>
    </row>
    <row r="471" ht="16.0" customHeight="true">
      <c r="A471" t="n" s="7">
        <v>4.6186582E7</v>
      </c>
      <c r="B471" t="s" s="8">
        <v>420</v>
      </c>
      <c r="C471" t="n" s="8">
        <f>IF(false,"005-1515", "005-1515")</f>
      </c>
      <c r="D471" t="s" s="8">
        <v>70</v>
      </c>
      <c r="E471" t="n" s="8">
        <v>1.0</v>
      </c>
      <c r="F471" t="n" s="8">
        <v>226.0</v>
      </c>
      <c r="G471" t="s" s="8">
        <v>53</v>
      </c>
      <c r="H471" t="s" s="8">
        <v>50</v>
      </c>
      <c r="I471" t="s" s="8">
        <v>675</v>
      </c>
    </row>
    <row r="472" ht="16.0" customHeight="true">
      <c r="A472" t="n" s="7">
        <v>4.6134731E7</v>
      </c>
      <c r="B472" t="s" s="8">
        <v>217</v>
      </c>
      <c r="C472" t="n" s="8">
        <f>IF(false,"005-1515", "005-1515")</f>
      </c>
      <c r="D472" t="s" s="8">
        <v>70</v>
      </c>
      <c r="E472" t="n" s="8">
        <v>1.0</v>
      </c>
      <c r="F472" t="n" s="8">
        <v>949.0</v>
      </c>
      <c r="G472" t="s" s="8">
        <v>53</v>
      </c>
      <c r="H472" t="s" s="8">
        <v>50</v>
      </c>
      <c r="I472" t="s" s="8">
        <v>676</v>
      </c>
    </row>
    <row r="473" ht="16.0" customHeight="true">
      <c r="A473" t="n" s="7">
        <v>4.6239795E7</v>
      </c>
      <c r="B473" t="s" s="8">
        <v>549</v>
      </c>
      <c r="C473" t="n" s="8">
        <f>IF(false,"005-1102", "005-1102")</f>
      </c>
      <c r="D473" t="s" s="8">
        <v>677</v>
      </c>
      <c r="E473" t="n" s="8">
        <v>1.0</v>
      </c>
      <c r="F473" t="n" s="8">
        <v>751.0</v>
      </c>
      <c r="G473" t="s" s="8">
        <v>53</v>
      </c>
      <c r="H473" t="s" s="8">
        <v>50</v>
      </c>
      <c r="I473" t="s" s="8">
        <v>678</v>
      </c>
    </row>
    <row r="474" ht="16.0" customHeight="true">
      <c r="A474" t="n" s="7">
        <v>4.6222595E7</v>
      </c>
      <c r="B474" t="s" s="8">
        <v>420</v>
      </c>
      <c r="C474" t="n" s="8">
        <f>IF(false,"120921370", "120921370")</f>
      </c>
      <c r="D474" t="s" s="8">
        <v>92</v>
      </c>
      <c r="E474" t="n" s="8">
        <v>1.0</v>
      </c>
      <c r="F474" t="n" s="8">
        <v>1489.0</v>
      </c>
      <c r="G474" t="s" s="8">
        <v>53</v>
      </c>
      <c r="H474" t="s" s="8">
        <v>50</v>
      </c>
      <c r="I474" t="s" s="8">
        <v>679</v>
      </c>
    </row>
    <row r="475" ht="16.0" customHeight="true">
      <c r="A475" t="n" s="7">
        <v>4.6140229E7</v>
      </c>
      <c r="B475" t="s" s="8">
        <v>420</v>
      </c>
      <c r="C475" t="n" s="8">
        <f>IF(false,"005-1515", "005-1515")</f>
      </c>
      <c r="D475" t="s" s="8">
        <v>70</v>
      </c>
      <c r="E475" t="n" s="8">
        <v>1.0</v>
      </c>
      <c r="F475" t="n" s="8">
        <v>859.0</v>
      </c>
      <c r="G475" t="s" s="8">
        <v>53</v>
      </c>
      <c r="H475" t="s" s="8">
        <v>50</v>
      </c>
      <c r="I475" t="s" s="8">
        <v>680</v>
      </c>
    </row>
    <row r="476" ht="16.0" customHeight="true">
      <c r="A476" t="n" s="7">
        <v>4.6165491E7</v>
      </c>
      <c r="B476" t="s" s="8">
        <v>420</v>
      </c>
      <c r="C476" t="n" s="8">
        <f>IF(false,"120921743", "120921743")</f>
      </c>
      <c r="D476" t="s" s="8">
        <v>154</v>
      </c>
      <c r="E476" t="n" s="8">
        <v>1.0</v>
      </c>
      <c r="F476" t="n" s="8">
        <v>899.0</v>
      </c>
      <c r="G476" t="s" s="8">
        <v>53</v>
      </c>
      <c r="H476" t="s" s="8">
        <v>50</v>
      </c>
      <c r="I476" t="s" s="8">
        <v>681</v>
      </c>
    </row>
    <row r="477" ht="16.0" customHeight="true">
      <c r="A477" t="n" s="7">
        <v>4.6134762E7</v>
      </c>
      <c r="B477" t="s" s="8">
        <v>217</v>
      </c>
      <c r="C477" t="n" s="8">
        <f>IF(false,"120922090", "120922090")</f>
      </c>
      <c r="D477" t="s" s="8">
        <v>638</v>
      </c>
      <c r="E477" t="n" s="8">
        <v>2.0</v>
      </c>
      <c r="F477" t="n" s="8">
        <v>1798.0</v>
      </c>
      <c r="G477" t="s" s="8">
        <v>53</v>
      </c>
      <c r="H477" t="s" s="8">
        <v>50</v>
      </c>
      <c r="I477" t="s" s="8">
        <v>682</v>
      </c>
    </row>
    <row r="478" ht="16.0" customHeight="true">
      <c r="A478" t="n" s="7">
        <v>4.6133698E7</v>
      </c>
      <c r="B478" t="s" s="8">
        <v>217</v>
      </c>
      <c r="C478" t="n" s="8">
        <f>IF(false,"120922624", "120922624")</f>
      </c>
      <c r="D478" t="s" s="8">
        <v>683</v>
      </c>
      <c r="E478" t="n" s="8">
        <v>1.0</v>
      </c>
      <c r="F478" t="n" s="8">
        <v>1.0</v>
      </c>
      <c r="G478" t="s" s="8">
        <v>53</v>
      </c>
      <c r="H478" t="s" s="8">
        <v>50</v>
      </c>
      <c r="I478" t="s" s="8">
        <v>684</v>
      </c>
    </row>
    <row r="479" ht="16.0" customHeight="true">
      <c r="A479" t="n" s="7">
        <v>4.6107143E7</v>
      </c>
      <c r="B479" t="s" s="8">
        <v>217</v>
      </c>
      <c r="C479" t="n" s="8">
        <f>IF(false,"005-1520", "005-1520")</f>
      </c>
      <c r="D479" t="s" s="8">
        <v>355</v>
      </c>
      <c r="E479" t="n" s="8">
        <v>2.0</v>
      </c>
      <c r="F479" t="n" s="8">
        <v>2390.0</v>
      </c>
      <c r="G479" t="s" s="8">
        <v>53</v>
      </c>
      <c r="H479" t="s" s="8">
        <v>50</v>
      </c>
      <c r="I479" t="s" s="8">
        <v>685</v>
      </c>
    </row>
    <row r="480" ht="16.0" customHeight="true">
      <c r="A480" t="n" s="7">
        <v>4.6235588E7</v>
      </c>
      <c r="B480" t="s" s="8">
        <v>549</v>
      </c>
      <c r="C480" t="n" s="8">
        <f>IF(false,"005-1515", "005-1515")</f>
      </c>
      <c r="D480" t="s" s="8">
        <v>70</v>
      </c>
      <c r="E480" t="n" s="8">
        <v>1.0</v>
      </c>
      <c r="F480" t="n" s="8">
        <v>1.0</v>
      </c>
      <c r="G480" t="s" s="8">
        <v>53</v>
      </c>
      <c r="H480" t="s" s="8">
        <v>50</v>
      </c>
      <c r="I480" t="s" s="8">
        <v>686</v>
      </c>
    </row>
    <row r="481" ht="16.0" customHeight="true">
      <c r="A481" t="n" s="7">
        <v>4.623475E7</v>
      </c>
      <c r="B481" t="s" s="8">
        <v>549</v>
      </c>
      <c r="C481" t="n" s="8">
        <f>IF(false,"120922539", "120922539")</f>
      </c>
      <c r="D481" t="s" s="8">
        <v>687</v>
      </c>
      <c r="E481" t="n" s="8">
        <v>1.0</v>
      </c>
      <c r="F481" t="n" s="8">
        <v>331.0</v>
      </c>
      <c r="G481" t="s" s="8">
        <v>53</v>
      </c>
      <c r="H481" t="s" s="8">
        <v>50</v>
      </c>
      <c r="I481" t="s" s="8">
        <v>688</v>
      </c>
    </row>
    <row r="482" ht="16.0" customHeight="true">
      <c r="A482" t="n" s="7">
        <v>4.6230946E7</v>
      </c>
      <c r="B482" t="s" s="8">
        <v>549</v>
      </c>
      <c r="C482" t="n" s="8">
        <f>IF(false,"003-315", "003-315")</f>
      </c>
      <c r="D482" t="s" s="8">
        <v>107</v>
      </c>
      <c r="E482" t="n" s="8">
        <v>1.0</v>
      </c>
      <c r="F482" t="n" s="8">
        <v>1050.0</v>
      </c>
      <c r="G482" t="s" s="8">
        <v>53</v>
      </c>
      <c r="H482" t="s" s="8">
        <v>50</v>
      </c>
      <c r="I482" t="s" s="8">
        <v>689</v>
      </c>
    </row>
    <row r="483" ht="16.0" customHeight="true">
      <c r="A483" t="n" s="7">
        <v>4.6183764E7</v>
      </c>
      <c r="B483" t="s" s="8">
        <v>420</v>
      </c>
      <c r="C483" t="n" s="8">
        <f>IF(false,"120921506", "120921506")</f>
      </c>
      <c r="D483" t="s" s="8">
        <v>690</v>
      </c>
      <c r="E483" t="n" s="8">
        <v>1.0</v>
      </c>
      <c r="F483" t="n" s="8">
        <v>869.0</v>
      </c>
      <c r="G483" t="s" s="8">
        <v>53</v>
      </c>
      <c r="H483" t="s" s="8">
        <v>50</v>
      </c>
      <c r="I483" t="s" s="8">
        <v>691</v>
      </c>
    </row>
    <row r="484" ht="16.0" customHeight="true">
      <c r="A484" t="n" s="7">
        <v>4.6196846E7</v>
      </c>
      <c r="B484" t="s" s="8">
        <v>420</v>
      </c>
      <c r="C484" t="n" s="8">
        <f>IF(false,"120921439", "120921439")</f>
      </c>
      <c r="D484" t="s" s="8">
        <v>65</v>
      </c>
      <c r="E484" t="n" s="8">
        <v>1.0</v>
      </c>
      <c r="F484" t="n" s="8">
        <v>478.0</v>
      </c>
      <c r="G484" t="s" s="8">
        <v>53</v>
      </c>
      <c r="H484" t="s" s="8">
        <v>50</v>
      </c>
      <c r="I484" t="s" s="8">
        <v>692</v>
      </c>
    </row>
    <row r="485" ht="16.0" customHeight="true">
      <c r="A485" t="n" s="7">
        <v>4.6229623E7</v>
      </c>
      <c r="B485" t="s" s="8">
        <v>549</v>
      </c>
      <c r="C485" t="n" s="8">
        <f>IF(false,"120921439", "120921439")</f>
      </c>
      <c r="D485" t="s" s="8">
        <v>65</v>
      </c>
      <c r="E485" t="n" s="8">
        <v>1.0</v>
      </c>
      <c r="F485" t="n" s="8">
        <v>299.0</v>
      </c>
      <c r="G485" t="s" s="8">
        <v>53</v>
      </c>
      <c r="H485" t="s" s="8">
        <v>50</v>
      </c>
      <c r="I485" t="s" s="8">
        <v>693</v>
      </c>
    </row>
    <row r="486" ht="16.0" customHeight="true">
      <c r="A486" t="n" s="7">
        <v>4.622772E7</v>
      </c>
      <c r="B486" t="s" s="8">
        <v>549</v>
      </c>
      <c r="C486" t="n" s="8">
        <f>IF(false,"005-1511", "005-1511")</f>
      </c>
      <c r="D486" t="s" s="8">
        <v>189</v>
      </c>
      <c r="E486" t="n" s="8">
        <v>1.0</v>
      </c>
      <c r="F486" t="n" s="8">
        <v>774.0</v>
      </c>
      <c r="G486" t="s" s="8">
        <v>53</v>
      </c>
      <c r="H486" t="s" s="8">
        <v>50</v>
      </c>
      <c r="I486" t="s" s="8">
        <v>694</v>
      </c>
    </row>
    <row r="487" ht="16.0" customHeight="true">
      <c r="A487" t="n" s="7">
        <v>4.6136455E7</v>
      </c>
      <c r="B487" t="s" s="8">
        <v>217</v>
      </c>
      <c r="C487" t="n" s="8">
        <f>IF(false,"120922480", "120922480")</f>
      </c>
      <c r="D487" t="s" s="8">
        <v>560</v>
      </c>
      <c r="E487" t="n" s="8">
        <v>2.0</v>
      </c>
      <c r="F487" t="n" s="8">
        <v>480.0</v>
      </c>
      <c r="G487" t="s" s="8">
        <v>53</v>
      </c>
      <c r="H487" t="s" s="8">
        <v>50</v>
      </c>
      <c r="I487" t="s" s="8">
        <v>695</v>
      </c>
    </row>
    <row r="488" ht="16.0" customHeight="true">
      <c r="A488" t="n" s="7">
        <v>4.613279E7</v>
      </c>
      <c r="B488" t="s" s="8">
        <v>217</v>
      </c>
      <c r="C488" t="n" s="8">
        <f>IF(false,"005-1515", "005-1515")</f>
      </c>
      <c r="D488" t="s" s="8">
        <v>70</v>
      </c>
      <c r="E488" t="n" s="8">
        <v>1.0</v>
      </c>
      <c r="F488" t="n" s="8">
        <v>949.0</v>
      </c>
      <c r="G488" t="s" s="8">
        <v>53</v>
      </c>
      <c r="H488" t="s" s="8">
        <v>50</v>
      </c>
      <c r="I488" t="s" s="8">
        <v>696</v>
      </c>
    </row>
    <row r="489" ht="16.0" customHeight="true">
      <c r="A489" t="n" s="7">
        <v>4.6212475E7</v>
      </c>
      <c r="B489" t="s" s="8">
        <v>420</v>
      </c>
      <c r="C489" t="n" s="8">
        <f>IF(false,"120921544", "120921544")</f>
      </c>
      <c r="D489" t="s" s="8">
        <v>255</v>
      </c>
      <c r="E489" t="n" s="8">
        <v>1.0</v>
      </c>
      <c r="F489" t="n" s="8">
        <v>729.0</v>
      </c>
      <c r="G489" t="s" s="8">
        <v>53</v>
      </c>
      <c r="H489" t="s" s="8">
        <v>50</v>
      </c>
      <c r="I489" t="s" s="8">
        <v>697</v>
      </c>
    </row>
    <row r="490" ht="16.0" customHeight="true">
      <c r="A490" t="n" s="7">
        <v>4.6007287E7</v>
      </c>
      <c r="B490" t="s" s="8">
        <v>54</v>
      </c>
      <c r="C490" t="n" s="8">
        <f>IF(false,"005-1111", "005-1111")</f>
      </c>
      <c r="D490" t="s" s="8">
        <v>253</v>
      </c>
      <c r="E490" t="n" s="8">
        <v>1.0</v>
      </c>
      <c r="F490" t="n" s="8">
        <v>1356.0</v>
      </c>
      <c r="G490" t="s" s="8">
        <v>53</v>
      </c>
      <c r="H490" t="s" s="8">
        <v>50</v>
      </c>
      <c r="I490" t="s" s="8">
        <v>698</v>
      </c>
    </row>
    <row r="491" ht="16.0" customHeight="true">
      <c r="A491" t="n" s="7">
        <v>4.6007287E7</v>
      </c>
      <c r="B491" t="s" s="8">
        <v>54</v>
      </c>
      <c r="C491" t="n" s="8">
        <f>IF(false,"120921718", "120921718")</f>
      </c>
      <c r="D491" t="s" s="8">
        <v>378</v>
      </c>
      <c r="E491" t="n" s="8">
        <v>1.0</v>
      </c>
      <c r="F491" t="n" s="8">
        <v>1356.0</v>
      </c>
      <c r="G491" t="s" s="8">
        <v>53</v>
      </c>
      <c r="H491" t="s" s="8">
        <v>50</v>
      </c>
      <c r="I491" t="s" s="8">
        <v>698</v>
      </c>
    </row>
    <row r="492" ht="16.0" customHeight="true">
      <c r="A492" t="n" s="7">
        <v>4.6007287E7</v>
      </c>
      <c r="B492" t="s" s="8">
        <v>54</v>
      </c>
      <c r="C492" t="n" s="8">
        <f>IF(false,"120922823", "120922823")</f>
      </c>
      <c r="D492" t="s" s="8">
        <v>699</v>
      </c>
      <c r="E492" t="n" s="8">
        <v>1.0</v>
      </c>
      <c r="F492" t="n" s="8">
        <v>304.0</v>
      </c>
      <c r="G492" t="s" s="8">
        <v>53</v>
      </c>
      <c r="H492" t="s" s="8">
        <v>50</v>
      </c>
      <c r="I492" t="s" s="8">
        <v>698</v>
      </c>
    </row>
    <row r="493" ht="16.0" customHeight="true">
      <c r="A493" t="n" s="7">
        <v>4.6164779E7</v>
      </c>
      <c r="B493" t="s" s="8">
        <v>420</v>
      </c>
      <c r="C493" t="n" s="8">
        <f>IF(false,"003-315", "003-315")</f>
      </c>
      <c r="D493" t="s" s="8">
        <v>107</v>
      </c>
      <c r="E493" t="n" s="8">
        <v>2.0</v>
      </c>
      <c r="F493" t="n" s="8">
        <v>2658.0</v>
      </c>
      <c r="G493" t="s" s="8">
        <v>53</v>
      </c>
      <c r="H493" t="s" s="8">
        <v>50</v>
      </c>
      <c r="I493" t="s" s="8">
        <v>700</v>
      </c>
    </row>
    <row r="494" ht="16.0" customHeight="true">
      <c r="A494" t="n" s="7">
        <v>4.5967101E7</v>
      </c>
      <c r="B494" t="s" s="8">
        <v>54</v>
      </c>
      <c r="C494" t="n" s="8">
        <f>IF(false,"120921853", "120921853")</f>
      </c>
      <c r="D494" t="s" s="8">
        <v>68</v>
      </c>
      <c r="E494" t="n" s="8">
        <v>1.0</v>
      </c>
      <c r="F494" t="n" s="8">
        <v>909.0</v>
      </c>
      <c r="G494" t="s" s="8">
        <v>53</v>
      </c>
      <c r="H494" t="s" s="8">
        <v>50</v>
      </c>
      <c r="I494" t="s" s="8">
        <v>701</v>
      </c>
    </row>
    <row r="495" ht="16.0" customHeight="true">
      <c r="A495" t="n" s="7">
        <v>4.5936067E7</v>
      </c>
      <c r="B495" t="s" s="8">
        <v>54</v>
      </c>
      <c r="C495" t="n" s="8">
        <f>IF(false,"120921947", "120921947")</f>
      </c>
      <c r="D495" t="s" s="8">
        <v>56</v>
      </c>
      <c r="E495" t="n" s="8">
        <v>1.0</v>
      </c>
      <c r="F495" t="n" s="8">
        <v>599.0</v>
      </c>
      <c r="G495" t="s" s="8">
        <v>53</v>
      </c>
      <c r="H495" t="s" s="8">
        <v>50</v>
      </c>
      <c r="I495" t="s" s="8">
        <v>702</v>
      </c>
    </row>
    <row r="496" ht="16.0" customHeight="true">
      <c r="A496" t="n" s="7">
        <v>4.6127012E7</v>
      </c>
      <c r="B496" t="s" s="8">
        <v>217</v>
      </c>
      <c r="C496" t="n" s="8">
        <f>IF(false,"120921370", "120921370")</f>
      </c>
      <c r="D496" t="s" s="8">
        <v>92</v>
      </c>
      <c r="E496" t="n" s="8">
        <v>2.0</v>
      </c>
      <c r="F496" t="n" s="8">
        <v>2802.0</v>
      </c>
      <c r="G496" t="s" s="8">
        <v>53</v>
      </c>
      <c r="H496" t="s" s="8">
        <v>50</v>
      </c>
      <c r="I496" t="s" s="8">
        <v>703</v>
      </c>
    </row>
    <row r="497" ht="16.0" customHeight="true">
      <c r="A497" t="n" s="7">
        <v>4.6242104E7</v>
      </c>
      <c r="B497" t="s" s="8">
        <v>549</v>
      </c>
      <c r="C497" t="n" s="8">
        <f>IF(false,"01-003884", "01-003884")</f>
      </c>
      <c r="D497" t="s" s="8">
        <v>183</v>
      </c>
      <c r="E497" t="n" s="8">
        <v>1.0</v>
      </c>
      <c r="F497" t="n" s="8">
        <v>969.0</v>
      </c>
      <c r="G497" t="s" s="8">
        <v>53</v>
      </c>
      <c r="H497" t="s" s="8">
        <v>50</v>
      </c>
      <c r="I497" t="s" s="8">
        <v>704</v>
      </c>
    </row>
    <row r="498" ht="16.0" customHeight="true">
      <c r="A498" t="n" s="7">
        <v>4.6225658E7</v>
      </c>
      <c r="B498" t="s" s="8">
        <v>420</v>
      </c>
      <c r="C498" t="n" s="8">
        <f>IF(false,"005-1110", "005-1110")</f>
      </c>
      <c r="D498" t="s" s="8">
        <v>158</v>
      </c>
      <c r="E498" t="n" s="8">
        <v>1.0</v>
      </c>
      <c r="F498" t="n" s="8">
        <v>1190.0</v>
      </c>
      <c r="G498" t="s" s="8">
        <v>53</v>
      </c>
      <c r="H498" t="s" s="8">
        <v>50</v>
      </c>
      <c r="I498" t="s" s="8">
        <v>705</v>
      </c>
    </row>
    <row r="499" ht="16.0" customHeight="true">
      <c r="A499" t="n" s="7">
        <v>4.6167011E7</v>
      </c>
      <c r="B499" t="s" s="8">
        <v>420</v>
      </c>
      <c r="C499" t="n" s="8">
        <f>IF(false,"005-1515", "005-1515")</f>
      </c>
      <c r="D499" t="s" s="8">
        <v>70</v>
      </c>
      <c r="E499" t="n" s="8">
        <v>5.0</v>
      </c>
      <c r="F499" t="n" s="8">
        <v>3795.0</v>
      </c>
      <c r="G499" t="s" s="8">
        <v>53</v>
      </c>
      <c r="H499" t="s" s="8">
        <v>50</v>
      </c>
      <c r="I499" t="s" s="8">
        <v>706</v>
      </c>
    </row>
    <row r="500" ht="16.0" customHeight="true">
      <c r="A500" t="n" s="7">
        <v>4.6306799E7</v>
      </c>
      <c r="B500" t="s" s="8">
        <v>549</v>
      </c>
      <c r="C500" t="n" s="8">
        <f>IF(false,"005-1255", "005-1255")</f>
      </c>
      <c r="D500" t="s" s="8">
        <v>247</v>
      </c>
      <c r="E500" t="n" s="8">
        <v>1.0</v>
      </c>
      <c r="F500" t="n" s="8">
        <v>689.0</v>
      </c>
      <c r="G500" t="s" s="8">
        <v>53</v>
      </c>
      <c r="H500" t="s" s="8">
        <v>50</v>
      </c>
      <c r="I500" t="s" s="8">
        <v>707</v>
      </c>
    </row>
    <row r="501" ht="16.0" customHeight="true">
      <c r="A501" t="n" s="7">
        <v>4.6251907E7</v>
      </c>
      <c r="B501" t="s" s="8">
        <v>549</v>
      </c>
      <c r="C501" t="n" s="8">
        <f>IF(false,"1003343", "1003343")</f>
      </c>
      <c r="D501" t="s" s="8">
        <v>708</v>
      </c>
      <c r="E501" t="n" s="8">
        <v>1.0</v>
      </c>
      <c r="F501" t="n" s="8">
        <v>378.0</v>
      </c>
      <c r="G501" t="s" s="8">
        <v>53</v>
      </c>
      <c r="H501" t="s" s="8">
        <v>50</v>
      </c>
      <c r="I501" t="s" s="8">
        <v>709</v>
      </c>
    </row>
    <row r="502" ht="16.0" customHeight="true">
      <c r="A502" t="n" s="7">
        <v>4.6224466E7</v>
      </c>
      <c r="B502" t="s" s="8">
        <v>420</v>
      </c>
      <c r="C502" t="n" s="8">
        <f>IF(false,"005-1121", "005-1121")</f>
      </c>
      <c r="D502" t="s" s="8">
        <v>710</v>
      </c>
      <c r="E502" t="n" s="8">
        <v>1.0</v>
      </c>
      <c r="F502" t="n" s="8">
        <v>741.0</v>
      </c>
      <c r="G502" t="s" s="8">
        <v>53</v>
      </c>
      <c r="H502" t="s" s="8">
        <v>50</v>
      </c>
      <c r="I502" t="s" s="8">
        <v>711</v>
      </c>
    </row>
    <row r="503" ht="16.0" customHeight="true">
      <c r="A503" t="n" s="7">
        <v>4.6310933E7</v>
      </c>
      <c r="B503" t="s" s="8">
        <v>549</v>
      </c>
      <c r="C503" t="n" s="8">
        <f>IF(false,"005-1359", "005-1359")</f>
      </c>
      <c r="D503" t="s" s="8">
        <v>148</v>
      </c>
      <c r="E503" t="n" s="8">
        <v>1.0</v>
      </c>
      <c r="F503" t="n" s="8">
        <v>637.0</v>
      </c>
      <c r="G503" t="s" s="8">
        <v>53</v>
      </c>
      <c r="H503" t="s" s="8">
        <v>50</v>
      </c>
      <c r="I503" t="s" s="8">
        <v>712</v>
      </c>
    </row>
    <row r="504" ht="16.0" customHeight="true">
      <c r="A504" t="n" s="7">
        <v>4.6133229E7</v>
      </c>
      <c r="B504" t="s" s="8">
        <v>217</v>
      </c>
      <c r="C504" t="n" s="8">
        <f>IF(false,"120921743", "120921743")</f>
      </c>
      <c r="D504" t="s" s="8">
        <v>154</v>
      </c>
      <c r="E504" t="n" s="8">
        <v>2.0</v>
      </c>
      <c r="F504" t="n" s="8">
        <v>1438.0</v>
      </c>
      <c r="G504" t="s" s="8">
        <v>53</v>
      </c>
      <c r="H504" t="s" s="8">
        <v>50</v>
      </c>
      <c r="I504" t="s" s="8">
        <v>713</v>
      </c>
    </row>
    <row r="505" ht="16.0" customHeight="true">
      <c r="A505" t="n" s="7">
        <v>4.6253256E7</v>
      </c>
      <c r="B505" t="s" s="8">
        <v>549</v>
      </c>
      <c r="C505" t="n" s="8">
        <f>IF(false,"002-101", "002-101")</f>
      </c>
      <c r="D505" t="s" s="8">
        <v>180</v>
      </c>
      <c r="E505" t="n" s="8">
        <v>1.0</v>
      </c>
      <c r="F505" t="n" s="8">
        <v>980.0</v>
      </c>
      <c r="G505" t="s" s="8">
        <v>53</v>
      </c>
      <c r="H505" t="s" s="8">
        <v>50</v>
      </c>
      <c r="I505" t="s" s="8">
        <v>714</v>
      </c>
    </row>
    <row r="506" ht="16.0" customHeight="true">
      <c r="A506" t="n" s="7">
        <v>4.6297812E7</v>
      </c>
      <c r="B506" t="s" s="8">
        <v>549</v>
      </c>
      <c r="C506" t="n" s="8">
        <f>IF(false,"1003299", "1003299")</f>
      </c>
      <c r="D506" t="s" s="8">
        <v>715</v>
      </c>
      <c r="E506" t="n" s="8">
        <v>1.0</v>
      </c>
      <c r="F506" t="n" s="8">
        <v>399.0</v>
      </c>
      <c r="G506" t="s" s="8">
        <v>53</v>
      </c>
      <c r="H506" t="s" s="8">
        <v>50</v>
      </c>
      <c r="I506" t="s" s="8">
        <v>716</v>
      </c>
    </row>
    <row r="507" ht="16.0" customHeight="true">
      <c r="A507" t="n" s="7">
        <v>4.63205E7</v>
      </c>
      <c r="B507" t="s" s="8">
        <v>549</v>
      </c>
      <c r="C507" t="n" s="8">
        <f>IF(false,"01-003810", "01-003810")</f>
      </c>
      <c r="D507" t="s" s="8">
        <v>636</v>
      </c>
      <c r="E507" t="n" s="8">
        <v>2.0</v>
      </c>
      <c r="F507" t="n" s="8">
        <v>890.0</v>
      </c>
      <c r="G507" t="s" s="8">
        <v>53</v>
      </c>
      <c r="H507" t="s" s="8">
        <v>50</v>
      </c>
      <c r="I507" t="s" s="8">
        <v>717</v>
      </c>
    </row>
    <row r="508" ht="16.0" customHeight="true">
      <c r="A508" t="n" s="7">
        <v>4.6234897E7</v>
      </c>
      <c r="B508" t="s" s="8">
        <v>549</v>
      </c>
      <c r="C508" t="n" s="8">
        <f>IF(false,"005-1358", "005-1358")</f>
      </c>
      <c r="D508" t="s" s="8">
        <v>265</v>
      </c>
      <c r="E508" t="n" s="8">
        <v>1.0</v>
      </c>
      <c r="F508" t="n" s="8">
        <v>11.0</v>
      </c>
      <c r="G508" t="s" s="8">
        <v>53</v>
      </c>
      <c r="H508" t="s" s="8">
        <v>50</v>
      </c>
      <c r="I508" t="s" s="8">
        <v>718</v>
      </c>
    </row>
    <row r="509" ht="16.0" customHeight="true">
      <c r="A509" t="n" s="7">
        <v>4.6096188E7</v>
      </c>
      <c r="B509" t="s" s="8">
        <v>217</v>
      </c>
      <c r="C509" t="n" s="8">
        <f>IF(false,"120921370", "120921370")</f>
      </c>
      <c r="D509" t="s" s="8">
        <v>92</v>
      </c>
      <c r="E509" t="n" s="8">
        <v>1.0</v>
      </c>
      <c r="F509" t="n" s="8">
        <v>1388.0</v>
      </c>
      <c r="G509" t="s" s="8">
        <v>53</v>
      </c>
      <c r="H509" t="s" s="8">
        <v>50</v>
      </c>
      <c r="I509" t="s" s="8">
        <v>719</v>
      </c>
    </row>
    <row r="510" ht="16.0" customHeight="true"/>
    <row r="511" ht="16.0" customHeight="true">
      <c r="A511" t="s" s="1">
        <v>37</v>
      </c>
      <c r="B511" s="1"/>
      <c r="C511" s="1"/>
      <c r="D511" s="1"/>
      <c r="E511" s="1"/>
      <c r="F511" t="n" s="8">
        <v>578092.61</v>
      </c>
      <c r="G511" s="2"/>
    </row>
    <row r="512" ht="16.0" customHeight="true"/>
    <row r="513" ht="16.0" customHeight="true">
      <c r="A513" t="s" s="1">
        <v>36</v>
      </c>
    </row>
    <row r="514" ht="34.0" customHeight="true">
      <c r="A514" t="s" s="9">
        <v>38</v>
      </c>
      <c r="B514" t="s" s="9">
        <v>0</v>
      </c>
      <c r="C514" t="s" s="9">
        <v>43</v>
      </c>
      <c r="D514" t="s" s="9">
        <v>1</v>
      </c>
      <c r="E514" t="s" s="9">
        <v>2</v>
      </c>
      <c r="F514" t="s" s="9">
        <v>39</v>
      </c>
      <c r="G514" t="s" s="9">
        <v>5</v>
      </c>
      <c r="H514" t="s" s="9">
        <v>3</v>
      </c>
      <c r="I514" t="s" s="9">
        <v>4</v>
      </c>
    </row>
    <row r="515" ht="16.0" customHeight="true">
      <c r="A515" t="n" s="8">
        <v>4.547987E7</v>
      </c>
      <c r="B515" t="s" s="8">
        <v>72</v>
      </c>
      <c r="C515" t="n" s="8">
        <f>IF(false,"005-1357", "005-1357")</f>
      </c>
      <c r="D515" t="s" s="8">
        <v>141</v>
      </c>
      <c r="E515" t="n" s="8">
        <v>1.0</v>
      </c>
      <c r="F515" t="n" s="8">
        <v>-801.0</v>
      </c>
      <c r="G515" t="s" s="8">
        <v>720</v>
      </c>
      <c r="H515" t="s" s="8">
        <v>54</v>
      </c>
      <c r="I515" t="s" s="8">
        <v>721</v>
      </c>
    </row>
    <row r="516" ht="16.0" customHeight="true">
      <c r="A516" t="n" s="8">
        <v>4.5615373E7</v>
      </c>
      <c r="B516" t="s" s="8">
        <v>58</v>
      </c>
      <c r="C516" t="n" s="8">
        <f>IF(false,"120906023", "120906023")</f>
      </c>
      <c r="D516" t="s" s="8">
        <v>103</v>
      </c>
      <c r="E516" t="n" s="8">
        <v>1.0</v>
      </c>
      <c r="F516" t="n" s="8">
        <v>-988.0</v>
      </c>
      <c r="G516" t="s" s="8">
        <v>720</v>
      </c>
      <c r="H516" t="s" s="8">
        <v>54</v>
      </c>
      <c r="I516" t="s" s="8">
        <v>722</v>
      </c>
    </row>
    <row r="517" ht="16.0" customHeight="true">
      <c r="A517" t="n" s="8">
        <v>4.5686245E7</v>
      </c>
      <c r="B517" t="s" s="8">
        <v>58</v>
      </c>
      <c r="C517" t="n" s="8">
        <f>IF(false,"005-1357", "005-1357")</f>
      </c>
      <c r="D517" t="s" s="8">
        <v>141</v>
      </c>
      <c r="E517" t="n" s="8">
        <v>1.0</v>
      </c>
      <c r="F517" t="n" s="8">
        <v>-801.0</v>
      </c>
      <c r="G517" t="s" s="8">
        <v>720</v>
      </c>
      <c r="H517" t="s" s="8">
        <v>54</v>
      </c>
      <c r="I517" t="s" s="8">
        <v>723</v>
      </c>
    </row>
    <row r="518" ht="16.0" customHeight="true">
      <c r="A518" t="n" s="8">
        <v>4.5784591E7</v>
      </c>
      <c r="B518" t="s" s="8">
        <v>67</v>
      </c>
      <c r="C518" t="n" s="8">
        <f>IF(false,"120906023", "120906023")</f>
      </c>
      <c r="D518" t="s" s="8">
        <v>103</v>
      </c>
      <c r="E518" t="n" s="8">
        <v>5.0</v>
      </c>
      <c r="F518" t="n" s="8">
        <v>-4945.0</v>
      </c>
      <c r="G518" t="s" s="8">
        <v>720</v>
      </c>
      <c r="H518" t="s" s="8">
        <v>54</v>
      </c>
      <c r="I518" t="s" s="8">
        <v>724</v>
      </c>
    </row>
    <row r="519" ht="16.0" customHeight="true">
      <c r="A519" t="n" s="8">
        <v>4.5246008E7</v>
      </c>
      <c r="B519" t="s" s="8">
        <v>64</v>
      </c>
      <c r="C519" t="n" s="8">
        <f>IF(false,"005-1250", "005-1250")</f>
      </c>
      <c r="D519" t="s" s="8">
        <v>97</v>
      </c>
      <c r="E519" t="n" s="8">
        <v>1.0</v>
      </c>
      <c r="F519" t="n" s="8">
        <v>-1457.0</v>
      </c>
      <c r="G519" t="s" s="8">
        <v>720</v>
      </c>
      <c r="H519" t="s" s="8">
        <v>420</v>
      </c>
      <c r="I519" t="s" s="8">
        <v>725</v>
      </c>
    </row>
    <row r="520" ht="16.0" customHeight="true">
      <c r="A520" t="n" s="8">
        <v>4.6003616E7</v>
      </c>
      <c r="B520" t="s" s="8">
        <v>54</v>
      </c>
      <c r="C520" t="n" s="8">
        <f>IF(false,"005-1218", "005-1218")</f>
      </c>
      <c r="D520" t="s" s="8">
        <v>440</v>
      </c>
      <c r="E520" t="n" s="8">
        <v>1.0</v>
      </c>
      <c r="F520" t="n" s="8">
        <v>-713.0</v>
      </c>
      <c r="G520" t="s" s="8">
        <v>720</v>
      </c>
      <c r="H520" t="s" s="8">
        <v>549</v>
      </c>
      <c r="I520" t="s" s="8">
        <v>726</v>
      </c>
    </row>
    <row r="521" ht="16.0" customHeight="true"/>
    <row r="522" ht="16.0" customHeight="true">
      <c r="A522" t="s" s="1">
        <v>37</v>
      </c>
      <c r="F522" t="n" s="8">
        <v>-9705.0</v>
      </c>
      <c r="G522" s="2"/>
      <c r="H522" s="0"/>
      <c r="I522" s="0"/>
    </row>
    <row r="523" ht="16.0" customHeight="true">
      <c r="A523" s="1"/>
      <c r="B523" s="1"/>
      <c r="C523" s="1"/>
      <c r="D523" s="1"/>
      <c r="E523" s="1"/>
      <c r="F523" s="1"/>
      <c r="G523" s="1"/>
      <c r="H523" s="1"/>
      <c r="I523" s="1"/>
    </row>
    <row r="524" ht="16.0" customHeight="true">
      <c r="A524" t="s" s="1">
        <v>40</v>
      </c>
    </row>
    <row r="525" ht="34.0" customHeight="true">
      <c r="A525" t="s" s="9">
        <v>47</v>
      </c>
      <c r="B525" t="s" s="9">
        <v>48</v>
      </c>
      <c r="C525" s="9"/>
      <c r="D525" s="9"/>
      <c r="E525" s="9"/>
      <c r="F525" t="s" s="9">
        <v>39</v>
      </c>
      <c r="G525" t="s" s="9">
        <v>5</v>
      </c>
      <c r="H525" t="s" s="9">
        <v>3</v>
      </c>
      <c r="I525" t="s" s="9">
        <v>4</v>
      </c>
    </row>
    <row r="526" ht="16.0" customHeight="true"/>
    <row r="527" ht="16.0" customHeight="true">
      <c r="A527" t="s" s="1">
        <v>37</v>
      </c>
      <c r="F527" t="n" s="8">
        <v>0.0</v>
      </c>
      <c r="G527" s="2"/>
      <c r="H527" s="0"/>
      <c r="I527" s="0"/>
    </row>
    <row r="528" ht="16.0" customHeight="true">
      <c r="A528" s="1"/>
      <c r="B528" s="1"/>
      <c r="C528" s="1"/>
      <c r="D528" s="1"/>
      <c r="E528" s="1"/>
      <c r="F528" s="1"/>
      <c r="G528" s="1"/>
      <c r="H528" s="1"/>
      <c r="I528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