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<sst xmlns="http://schemas.openxmlformats.org/spreadsheetml/2006/main" count="4892" uniqueCount="676">
  <si>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</si>
  <si>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</si>
  <si>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</si>
  <si>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</si>
  <si>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</si>
  <si>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</si>
  <si>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</si>
  <si>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</si>
  <si>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</si>
  <si>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</si>
  <si>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</si>
  <si>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</si>
  <si>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</si>
  <si>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</si>
  <si>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</si>
  <si>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</si>
  <si>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</si>
  <si>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</si>
  <si>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</si>
  <si>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</si>
  <si>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</si>
  <si>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</si>
  <si>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</si>
  <si>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</si>
  <si>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</si>
  <si>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</si>
  <si>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</si>
  <si>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</si>
  <si>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</si>
  <si>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</si>
  <si>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</si>
  <si>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</si>
  <si>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</si>
  <si>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</si>
  <si>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</si>
  <si>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</si>
  <si>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</si>
  <si>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</si>
  <si>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</si>
  <si>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</si>
  <si>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</si>
  <si>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</si>
  <si>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</si>
  <si>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</si>
  <si>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</si>
  <si>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</si>
  <si>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</si>
  <si>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</si>
  <si>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</si>
  <si>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</si>
  <si>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11.05.2021</t>
  </si>
  <si>
    <t>02.05.2021</t>
  </si>
  <si>
    <t>Merries трусики XXL (15-28 кг) 32 шт.</t>
  </si>
  <si>
    <t>Платёж за скидку маркетплейса</t>
  </si>
  <si>
    <t>07.05.2021</t>
  </si>
  <si>
    <t>6094c57af4c0cb7ea9bffdb2</t>
  </si>
  <si>
    <t>04.05.2021</t>
  </si>
  <si>
    <t>Palmbaby трусики Ультратонкие M (6-11 кг) 48 шт.</t>
  </si>
  <si>
    <t>Платёж за скидку по бонусам СберСпасибо</t>
  </si>
  <si>
    <t>609146c9b9f8edc707f9b1b8</t>
  </si>
  <si>
    <t>30.04.2021</t>
  </si>
  <si>
    <t>6094c66b0fe9954ae3fb4f4d</t>
  </si>
  <si>
    <t>03.05.2021</t>
  </si>
  <si>
    <t>Набор Esthetic House CP-1 Intense nourishing v2.0, шампунь, 500 мл и кондиционер, 500 мл</t>
  </si>
  <si>
    <t>Платёж за скидку по баллам Яндекс.Плюса</t>
  </si>
  <si>
    <t>608fa687954f6bed0df842aa</t>
  </si>
  <si>
    <t>05.05.2021</t>
  </si>
  <si>
    <t>Biore мицеллярная вода, запасной блок, 290 мл</t>
  </si>
  <si>
    <t>6092d808c5311b2b6a80ed22</t>
  </si>
  <si>
    <t>01.05.2021</t>
  </si>
  <si>
    <t>YokoSun трусики XL (12-20 кг) 38 шт.</t>
  </si>
  <si>
    <t>6094f1cbf78dba0e7e95251d</t>
  </si>
  <si>
    <t>Manuoki трусики L (9-14 кг) 44 шт.</t>
  </si>
  <si>
    <t>6094f47bb9f8edcf13e6b22b</t>
  </si>
  <si>
    <t>Bubchen Гель для купания младенцев (с дозатором), 400 мл</t>
  </si>
  <si>
    <t>6094f48e6a86430c1f1aae7b</t>
  </si>
  <si>
    <t>Joonies трусики Comfort XL (12-17 кг) 38 шт.</t>
  </si>
  <si>
    <t>6092afe7f988010597f747e0</t>
  </si>
  <si>
    <t>06.05.2021</t>
  </si>
  <si>
    <t>Missha BB крем Perfect Cover, SPF 42, 20 мл, оттенок: 23 natural beige</t>
  </si>
  <si>
    <t>6094f4977153b32038e90fcd</t>
  </si>
  <si>
    <t>Vivienne Sabo Тушь для ресниц Cabaret Premiere, 01 черный</t>
  </si>
  <si>
    <t>6094f4983620c22dc47ea413</t>
  </si>
  <si>
    <t>Merries подгузники L (9-14 кг) 64 шт.</t>
  </si>
  <si>
    <t>6094f49e792ab11e72224714</t>
  </si>
  <si>
    <t>FLOR de MAN шампунь MF HENNA, 730 мл</t>
  </si>
  <si>
    <t>6094f4a2863e4e2de880960f</t>
  </si>
  <si>
    <t>Смесь БИБИКОЛЬ Нэнни 1 с пребиотиками, с 0 до 6 месяцев, 400 г</t>
  </si>
  <si>
    <t>6094f4a25a3951a06972bb60</t>
  </si>
  <si>
    <t>6094f4a594d52738562b6322</t>
  </si>
  <si>
    <t>Hello Beauty Сыворотка для лица матирующая с экстрактом королевской сахарной ламинарии, 30 мл</t>
  </si>
  <si>
    <t>60922caff4c0cb0571a2c93b</t>
  </si>
  <si>
    <t>Goo.N трусики Сheerful Baby XL (11-18 кг) 42 шт.</t>
  </si>
  <si>
    <t>6094f4addff13b6259330cb6</t>
  </si>
  <si>
    <t>Goo.N подгузники XL (12-20 кг) 42 шт.</t>
  </si>
  <si>
    <t>6094f4b432da83ca6e047eda</t>
  </si>
  <si>
    <t>6094f4b520d51d0e67ba5063</t>
  </si>
  <si>
    <t>YokoSun подгузники Premium NB (0-5 кг) 36 шт.</t>
  </si>
  <si>
    <t>6094f4b6f98801a15be04424</t>
  </si>
  <si>
    <t>6092f8335a39519028571dfd</t>
  </si>
  <si>
    <t>60938c2cf4c0cb4b33a2c96c</t>
  </si>
  <si>
    <t>6093937c8927cad73666aba0</t>
  </si>
  <si>
    <t>6094f9c832da835a2b4e8971</t>
  </si>
  <si>
    <t>YokoSun трусики Premium L (9-14 кг) 44 шт.</t>
  </si>
  <si>
    <t>6094f9eac5311b025ea2d53b</t>
  </si>
  <si>
    <t>Протеин Optimum Nutrition 100% Whey Gold Standard (819-943 г) шоколад мальт</t>
  </si>
  <si>
    <t>6094fc8ff78dba57c50268e3</t>
  </si>
  <si>
    <t>Palmbaby подгузники Традиционные S (3-7 кг) 72 шт.</t>
  </si>
  <si>
    <t>608fb6b5b9f8ed93c1f9b24c</t>
  </si>
  <si>
    <t>Смесь Kabrita 3 GOLD для комфортного пищеварения, старше 12 месяцев, 400 г</t>
  </si>
  <si>
    <t>6092f7cc3620c27c7e8d6929</t>
  </si>
  <si>
    <t>Esthetic House Formula Ampoule AC Tea Tree Сыворотка для лица, 80 мл</t>
  </si>
  <si>
    <t>6093fa4ec5311b0f7780ed40</t>
  </si>
  <si>
    <t>Vivienne Sabo Тушь для ресниц Cabaret Waterproof, black</t>
  </si>
  <si>
    <t>6092f3402af6cd72b2687baf</t>
  </si>
  <si>
    <t>609513f1bed21e4d7ecb69f2</t>
  </si>
  <si>
    <t>Joonies подгузники Premium Soft M (6-11 кг) 58 шт.</t>
  </si>
  <si>
    <t>6094459db9f8edda33f9b231</t>
  </si>
  <si>
    <t>60951bee9066f46ca33ab0ab</t>
  </si>
  <si>
    <t>Гель для стирки Kao Attack Bio EX, 0.77 кг, дой-пак</t>
  </si>
  <si>
    <t>60951f5204e9431cf81bb07f</t>
  </si>
  <si>
    <t>YokoSun трусики Premium M (6-10 кг) 56 шт.</t>
  </si>
  <si>
    <t>60942f814f5c6e1ace848d6f</t>
  </si>
  <si>
    <t>Merries подгузники XL (12-20 кг) 44 шт.</t>
  </si>
  <si>
    <t>6095264720d51d7cc7c0bc4b</t>
  </si>
  <si>
    <t>Merries подгузники L (9-14 кг) 54 шт.</t>
  </si>
  <si>
    <t>6095264d8927ca4b2faef52c</t>
  </si>
  <si>
    <t>6095265dbed21e67f597412b</t>
  </si>
  <si>
    <t>6092dc1cf4c0cb277aa2c93b</t>
  </si>
  <si>
    <t>Гель для душа Holika Holika Aloe 92%, 250 мл</t>
  </si>
  <si>
    <t>608fe1b93620c21c3e8d6919</t>
  </si>
  <si>
    <t>28.04.2021</t>
  </si>
  <si>
    <t>Joonies трусики Premium Soft XL (12-17 кг) 38 шт.</t>
  </si>
  <si>
    <t>609528fb863e4e62c921a17c</t>
  </si>
  <si>
    <t>Goo.N трусики Сheerful Baby M (6-11 кг) 54 шт.</t>
  </si>
  <si>
    <t>60952905c3080fc3aca2aa81</t>
  </si>
  <si>
    <t>609529b0b9f8ed3ec851a3f2</t>
  </si>
  <si>
    <t>6093fac803c3784b7b1008c5</t>
  </si>
  <si>
    <t>Средство для восстановления ногтей IQ Beauty Quick Help &amp; Rebuild, 12.5 мл</t>
  </si>
  <si>
    <t>60953173c5311b1b94c38926</t>
  </si>
  <si>
    <t>Goo.N трусики Ultra M (7-12 кг) 74 шт.</t>
  </si>
  <si>
    <t>609536a47153b323f8572ab9</t>
  </si>
  <si>
    <t>609536ff9066f414e5efc8f0</t>
  </si>
  <si>
    <t>Esthetic House Formula Ampoule Hyaluronic Acid Сыворотка для лица, 80 мл</t>
  </si>
  <si>
    <t>6095371599d6ef44d78f4aec</t>
  </si>
  <si>
    <t>609537203620c22822ebf7e5</t>
  </si>
  <si>
    <t>6095372a03c378d91e106ca8</t>
  </si>
  <si>
    <t>6092c31f83b1f2209bc5b653</t>
  </si>
  <si>
    <t>609197d8954f6b96bfc234d1</t>
  </si>
  <si>
    <t>6095380732da8335a594c059</t>
  </si>
  <si>
    <t>Goo.N подгузники S (4-8 кг) 84 шт.</t>
  </si>
  <si>
    <t>6095386b0fe9953c05a5f5f8</t>
  </si>
  <si>
    <t>Merries подгузники M (6-11 кг) 64 шт.</t>
  </si>
  <si>
    <t>60953919dbdc317e70d0c33f</t>
  </si>
  <si>
    <t>Missha BB крем Perfect Cover, SPF 42, 20 мл, оттенок: 21 light beige</t>
  </si>
  <si>
    <t>60953cd09066f472a2dd2695</t>
  </si>
  <si>
    <t>Takeshi трусики бамбуковые Kid's L (9-14 кг) 44 шт.</t>
  </si>
  <si>
    <t>60953f5f954f6b734187800a</t>
  </si>
  <si>
    <t>Стиральный порошок FUNS Для чистоты вещей и сушки белья в помещении, картонная пачка, 0.9 кг</t>
  </si>
  <si>
    <t>60949b2703c37880f3100878</t>
  </si>
  <si>
    <t>YokoSun трусики L (9-14 кг) 44 шт.</t>
  </si>
  <si>
    <t>6095402e3b3176385a07624a</t>
  </si>
  <si>
    <t>60930515fbacea36d1dd53f8</t>
  </si>
  <si>
    <t>Goo.N подгузники Ultra (6-11 кг) 80 шт.</t>
  </si>
  <si>
    <t>6095427c0fe99570d3a18e91</t>
  </si>
  <si>
    <t>60954290f988015b545ebdef</t>
  </si>
  <si>
    <t>26.04.2021</t>
  </si>
  <si>
    <t>609543660fe9956d639fc375</t>
  </si>
  <si>
    <t>60954597954f6b35556aebfb</t>
  </si>
  <si>
    <t>Joonies трусики Premium Soft M (6-11 кг) 56 шт.</t>
  </si>
  <si>
    <t>6095459c5a39512c44db6d97</t>
  </si>
  <si>
    <t>YokoSun трусики M (6-10 кг) 58 шт.</t>
  </si>
  <si>
    <t>609547f1dbdc3148073ad459</t>
  </si>
  <si>
    <t>60954a81863e4e15df80db4d</t>
  </si>
  <si>
    <t>60954b8283b1f2722ed48ba9</t>
  </si>
  <si>
    <t>60954ba97153b3effd7c46c0</t>
  </si>
  <si>
    <t>Ёkitto трусики XL (12+ кг) 34 шт.</t>
  </si>
  <si>
    <t>60954c455a395138c31ec440</t>
  </si>
  <si>
    <t>Jigott Whitening Activated Cream Отбеливающий крем для лица, 100 мл</t>
  </si>
  <si>
    <t>609551a094d52712606948c1</t>
  </si>
  <si>
    <t>609552552fe09825329de2cc</t>
  </si>
  <si>
    <t>Pigeon палочки ватные с липкой поверхностью 50 шт</t>
  </si>
  <si>
    <t>609558e9954f6b5f3ee59a37</t>
  </si>
  <si>
    <t>Merries подгузники S (4-8 кг) 82 шт.</t>
  </si>
  <si>
    <t>60956e32fbacea21c544028c</t>
  </si>
  <si>
    <t>60957725739901360aa0e228</t>
  </si>
  <si>
    <t>Missha Pure Source Pocket Pack Tea Tree ночная маска с экстрактом чайного дерева, 10 мл</t>
  </si>
  <si>
    <t>60903bcb7153b39bdffe7640</t>
  </si>
  <si>
    <t>Missha Pure Source Pocket Pack Honey ночная маска на основе мёда, 10 мл</t>
  </si>
  <si>
    <t>60958530f78dba58b44bed25</t>
  </si>
  <si>
    <t>60904da6dbdc312e37f30d6e</t>
  </si>
  <si>
    <t>6095962a04e943281e3006a1</t>
  </si>
  <si>
    <t>Bubchen Масло для младенцев, 200 мл</t>
  </si>
  <si>
    <t>6095a8c99066f4579d6980c4</t>
  </si>
  <si>
    <t>Enough Collagen Hydro Moisture Cleansing and Massage Крем для лица массажный с коллагеном, 300 мл</t>
  </si>
  <si>
    <t>08.05.2021</t>
  </si>
  <si>
    <t>6094072a7153b3eb0efe7589</t>
  </si>
  <si>
    <t>60924bddf4c0cb210da2c916</t>
  </si>
  <si>
    <t>Goo.N подгузники L (9-14 кг) 54 шт.</t>
  </si>
  <si>
    <t>6095b627c3080f22ceea27cf</t>
  </si>
  <si>
    <t>Соска Pigeon Peristaltic PLUS S 1м+, 2 шт. бесцветный</t>
  </si>
  <si>
    <t>6093fd1c04e943b7105c8ae6</t>
  </si>
  <si>
    <t>YokoSun подгузники L (9-13 кг) 54 шт.</t>
  </si>
  <si>
    <t>609485fa83b1f261cbc5b5ce</t>
  </si>
  <si>
    <t>6095b995f9880175fdb8e579</t>
  </si>
  <si>
    <t>Enough Мист Collagen Moisture Essential, 100 мл</t>
  </si>
  <si>
    <t>609551e97153b32c4df1500f</t>
  </si>
  <si>
    <t>60940659dbdc319170f30dd0</t>
  </si>
  <si>
    <t>Зубная паста KODOMO Виноград 0.5 +, 40 г</t>
  </si>
  <si>
    <t>6092f616f98801bfccf746a5</t>
  </si>
  <si>
    <t>Стиральный порошок Lion Top Hang-to-Dry Indoors, картонная пачка, 0.9 кг</t>
  </si>
  <si>
    <t>609464b2f988012e67f74715</t>
  </si>
  <si>
    <t>Pigeon Бутылочка Перистальтик Плюс с широким горлом PP, 160 мл, с рождения, бесцветный</t>
  </si>
  <si>
    <t>60943bc6fbacea7f97dd5423</t>
  </si>
  <si>
    <t>Missha BB крем Perfect Cover, SPF 42, 20 мл, оттенок: 13 bright beige</t>
  </si>
  <si>
    <t>6093f0ffc3080f1097090029</t>
  </si>
  <si>
    <t>6094d077fbacea3e20dd542b</t>
  </si>
  <si>
    <t>Ёkitto трусики L (9-14 кг) 44 шт.</t>
  </si>
  <si>
    <t>6095cf48b9f8ed9ebcbdc30f</t>
  </si>
  <si>
    <t>Goo.N трусики Ultra XL (12-20 кг) 50 шт.</t>
  </si>
  <si>
    <t>6095cf61f4c0cb5af34c8ccc</t>
  </si>
  <si>
    <t>60941044792ab10941c3852a</t>
  </si>
  <si>
    <t>6093ffd783b1f26ab1c5b692</t>
  </si>
  <si>
    <t>6095d33a792ab12f143da57a</t>
  </si>
  <si>
    <t>6095d343f98801da244d092d</t>
  </si>
  <si>
    <t>60944ae6792ab14b1fc3856d</t>
  </si>
  <si>
    <t>6095d4f27153b322cbcdce20</t>
  </si>
  <si>
    <t>Соска Pigeon Peristaltic PLUS M 3м+, 2 шт. бесцветный</t>
  </si>
  <si>
    <t>6095d77ac3080f38adaae452</t>
  </si>
  <si>
    <t>Manuoki трусики XL (12+ кг) 38 шт.</t>
  </si>
  <si>
    <t>6095d8839066f47ab105c909</t>
  </si>
  <si>
    <t>Manuoki подгузники UltraThin S (3-6 кг) 64 шт.</t>
  </si>
  <si>
    <t>60940a566a86432b247996b5</t>
  </si>
  <si>
    <t>Соска Pigeon Peristaltic PLUS L 6м+, 2 шт. бесцветный</t>
  </si>
  <si>
    <t>6095da6b94d5275ce17c3613</t>
  </si>
  <si>
    <t>6095daa8954f6be6c18517f1</t>
  </si>
  <si>
    <t>6095dab22af6cd193108e887</t>
  </si>
  <si>
    <t>609424c5c3080f830c0900b3</t>
  </si>
  <si>
    <t>6095dbeadff13b285800431e</t>
  </si>
  <si>
    <t>6092f96cc3080f2f754f1f0a</t>
  </si>
  <si>
    <t>60940d6532da831c306fbdc8</t>
  </si>
  <si>
    <t>6095ddbd6a864316c6894a63</t>
  </si>
  <si>
    <t>Pigeon Бутылочка с ложечкой для кормления, 120 мл, с 4 месяцев, желтый</t>
  </si>
  <si>
    <t>6095de8f3620c27446c8558d</t>
  </si>
  <si>
    <t>6095de900fe9955929c40f41</t>
  </si>
  <si>
    <t>6095dee78927cac71a005d57</t>
  </si>
  <si>
    <t>60937d193b31764ec857b27d</t>
  </si>
  <si>
    <t>6095df68dbdc31f3ad37678e</t>
  </si>
  <si>
    <t>6095dfab3b31762b485f86d3</t>
  </si>
  <si>
    <t>6095dfbd4f5c6e0b84782ef5</t>
  </si>
  <si>
    <t>6095dfc5f9880116cca5b596</t>
  </si>
  <si>
    <t>6095dff2c3080f7d15d077da</t>
  </si>
  <si>
    <t>60944dd1dbdc31c483f30e2a</t>
  </si>
  <si>
    <t>60940f510fe9955559468824</t>
  </si>
  <si>
    <t>Jigott Snail Lifting Cream Подтягивающий крем для лица с экстрактом слизи улитки, 70 мл</t>
  </si>
  <si>
    <t>60916b72c5311b026880ecf2</t>
  </si>
  <si>
    <t>Jigott Collagen Healing Cream Ночной омолаживающий лечебный крем для лица с коллагеном, 100 мл</t>
  </si>
  <si>
    <t>YokoSun трусики Econom XXL (15-25 кг) 32 шт.</t>
  </si>
  <si>
    <t>6095e12004e943ccb5bb80ac</t>
  </si>
  <si>
    <t>6095e1452fe0980989117f35</t>
  </si>
  <si>
    <t>609425b2dff13b56f5ea265c</t>
  </si>
  <si>
    <t>6093d4b299d6ef0483b42817</t>
  </si>
  <si>
    <t>6095e4c099d6ef7125eea2f1</t>
  </si>
  <si>
    <t>6095e54cf9880143c532d55d</t>
  </si>
  <si>
    <t>Смесь Kabrita 2 GOLD для комфортного пищеварения, 6-12 месяцев, 400 г</t>
  </si>
  <si>
    <t>6095e553b9f8ed5e4841fb02</t>
  </si>
  <si>
    <t>6095e5e62fe0984531199a91</t>
  </si>
  <si>
    <t>Goo.N подгузники M (6-11 кг) 64 шт.</t>
  </si>
  <si>
    <t>6095e681dff13b1f25870ec3</t>
  </si>
  <si>
    <t>Goo.N трусики Сheerful Baby L (8-14 кг) 48 шт.</t>
  </si>
  <si>
    <t>6095e68603c378a39d201b7e</t>
  </si>
  <si>
    <t>6095e7e394d52754745c72f2</t>
  </si>
  <si>
    <t>Смесь Kabrita 4 GOLD для комфортного пищеварения, старше 18 месяцев, 800 г</t>
  </si>
  <si>
    <t>6095e8e994d527e5c7e6d376</t>
  </si>
  <si>
    <t>6095e8ef9066f4477f60c1f9</t>
  </si>
  <si>
    <t>Гель для стирки Kao Attack Multi‐Action, 0.77 кг, дой-пак</t>
  </si>
  <si>
    <t>6095e906dbdc312e28b16b0b</t>
  </si>
  <si>
    <t>6095e923dbdc312e28b16b0c</t>
  </si>
  <si>
    <t>6095e976c3080f34eecc1840</t>
  </si>
  <si>
    <t>Goo.N подгузники Ultra XL (12-20 кг) 52 шт.</t>
  </si>
  <si>
    <t>6095e9a66a864331b94d930d</t>
  </si>
  <si>
    <t>6095ea5d7399012e8c760874</t>
  </si>
  <si>
    <t>6095ebe0bed21e330e283b97</t>
  </si>
  <si>
    <t>60939ee93620c26c498d6939</t>
  </si>
  <si>
    <t>Meine Liebe спрей для сантехники, 0.5 л</t>
  </si>
  <si>
    <t>6092b94ec5311b66a580ede9</t>
  </si>
  <si>
    <t>6095f5690fe9955b094e142a</t>
  </si>
  <si>
    <t>6095f6b894d527b66bc86121</t>
  </si>
  <si>
    <t>Joonies трусики Premium Soft L (9-14 кг) 44 шт.</t>
  </si>
  <si>
    <t>6095f6ec04e94332dfaee0f0</t>
  </si>
  <si>
    <t>6095f8043620c2068d531742</t>
  </si>
  <si>
    <t>6093a4c92af6cd3e13687bab</t>
  </si>
  <si>
    <t>Joonies трусики Premium Soft XXL (15-20 кг) 28 шт.</t>
  </si>
  <si>
    <t>6095f8a403c378684c813f1b</t>
  </si>
  <si>
    <t>6095f9877399012295795cd0</t>
  </si>
  <si>
    <t>6095faddb9f8ed26e7c114f8</t>
  </si>
  <si>
    <t>609607f7954f6b89129bca56</t>
  </si>
  <si>
    <t>Гель для душа Biore Персиковый соблазн, 480 мл</t>
  </si>
  <si>
    <t>6090daec04e9430ec15c8b1b</t>
  </si>
  <si>
    <t>Pigeon Бутылочка Перистальтик Плюс с широким горлом PP, 240 мл, с 3 месяцев, бесцветный</t>
  </si>
  <si>
    <t>6094c700fbacea4434dd537a</t>
  </si>
  <si>
    <t>609404e68927ca3dfa66abd8</t>
  </si>
  <si>
    <t>60951066f988018b30f747e4</t>
  </si>
  <si>
    <t>6096528dc3080fd4b75b7682</t>
  </si>
  <si>
    <t>60966f680fe99545d808f6d4</t>
  </si>
  <si>
    <t>Goo.N трусики Ultra XXL (13-25 кг) 36 шт.</t>
  </si>
  <si>
    <t>60966f7204e943200188729a</t>
  </si>
  <si>
    <t>6094ed308927ca2d3d66aaaf</t>
  </si>
  <si>
    <t>Goo.N подгузники NB (0-5 кг) 90 шт.</t>
  </si>
  <si>
    <t>6095572ff4c0cb73baa2c96b</t>
  </si>
  <si>
    <t>Goo.N трусики XXL (13-25 кг) 28 шт.</t>
  </si>
  <si>
    <t>60912defb9f8ed9626f9b27d</t>
  </si>
  <si>
    <t>Goo.N трусики XL (12-20 кг) 38 шт.</t>
  </si>
  <si>
    <t>Презервативы Sagami Original 0.01, 1 шт.</t>
  </si>
  <si>
    <t>609675fa20d51d42f0b96b63</t>
  </si>
  <si>
    <t>609677f12fe09825620199ba</t>
  </si>
  <si>
    <t>60942e8403c37843d910090a</t>
  </si>
  <si>
    <t>60943317b9f8edc758f9b243</t>
  </si>
  <si>
    <t>60967dce04e9432bffeab2ff</t>
  </si>
  <si>
    <t>Manuoki подгузники UltraThin M (6-11 кг) 56 шт.</t>
  </si>
  <si>
    <t>60967ddd8927ca2ad89d1252</t>
  </si>
  <si>
    <t>YokoSun подгузники Premium L (9-13 кг) 54 шт.</t>
  </si>
  <si>
    <t>609680e8f988013baadb9553</t>
  </si>
  <si>
    <t>609680eb954f6b6e2b08ef42</t>
  </si>
  <si>
    <t>609680ecdbdc318a320851f9</t>
  </si>
  <si>
    <t>Goo.N трусики L (9-14 кг) 44 шт.</t>
  </si>
  <si>
    <t>60968713c3080f643aae2512</t>
  </si>
  <si>
    <t>Farmstay Snail Visible Difference Moisture Cream Увлажняющий крем с улиточным муцином, 100 г</t>
  </si>
  <si>
    <t>60968c34f78dba632edc619e</t>
  </si>
  <si>
    <t>Jigott Pomegranate Shining Cream Крем для лица с экстрактом граната Shining Cream Pomegranate Extract, 70 мл</t>
  </si>
  <si>
    <t>60968c44fbacea39066d26ec</t>
  </si>
  <si>
    <t>60968c4c3b3176091a6d6449</t>
  </si>
  <si>
    <t>60968c64c3080fa16cb9feac</t>
  </si>
  <si>
    <t>6091608a04e943dfbc5c8bb1</t>
  </si>
  <si>
    <t>60968ef62fe09824fa6462c5</t>
  </si>
  <si>
    <t>6094326894d5273eaae6a113</t>
  </si>
  <si>
    <t>609690c594d52705ad91434d</t>
  </si>
  <si>
    <t>Goo.N трусики Ultra L (9-14 кг) 56 шт.</t>
  </si>
  <si>
    <t>609690e604e943fbe6bcfbb5</t>
  </si>
  <si>
    <t>609690fe954f6b54ac85f9c6</t>
  </si>
  <si>
    <t>6096920f3620c264d89a7e17</t>
  </si>
  <si>
    <t>Vivienne Sabo Тушь для ресниц Aventuriere, 01 черная</t>
  </si>
  <si>
    <t>60969261c3080f21dacfed96</t>
  </si>
  <si>
    <t>60969263f98801bfe2a0b59f</t>
  </si>
  <si>
    <t>6094ba0f5a395139cc571df8</t>
  </si>
  <si>
    <t>TONY MOLY пенка для умывания с экстрактом ацеролы, 180 мл</t>
  </si>
  <si>
    <t>60969378f4c0cb5778febe38</t>
  </si>
  <si>
    <t>6096938a04e943a832be9550</t>
  </si>
  <si>
    <t>60930767954f6b818ac234c0</t>
  </si>
  <si>
    <t>60969895bed21e44531ab3d0</t>
  </si>
  <si>
    <t>6096992ec3080f293bf11f3d</t>
  </si>
  <si>
    <t>Goo.N подгузники Ultra L (9-14 кг) 68 шт.</t>
  </si>
  <si>
    <t>6094b15ab9f8ed6f37f9b1aa</t>
  </si>
  <si>
    <t>60969a67954f6b9d41f681d2</t>
  </si>
  <si>
    <t>60969b2003c3781c3610abaf</t>
  </si>
  <si>
    <t>60969b39954f6b33d9c1dc4b</t>
  </si>
  <si>
    <t>Смесь Kabrita 1 GOLD для комфортного пищеварения, от 0 до 6 месяцев, 800 г</t>
  </si>
  <si>
    <t>60969b4dbed21e44531ab3e0</t>
  </si>
  <si>
    <t>609411a532da8342e06fbe71</t>
  </si>
  <si>
    <t>609580706a8643704b79973a</t>
  </si>
  <si>
    <t>6096a189c5311b1905079d7e</t>
  </si>
  <si>
    <t>Manuoki трусики М (6-11 кг) 56 шт.</t>
  </si>
  <si>
    <t>6092e86c2fe09801ed16d3b3</t>
  </si>
  <si>
    <t>6096a95d83b1f20b2517831e</t>
  </si>
  <si>
    <t>Japan Gals маска Placenta + Коллаген, 7 шт.</t>
  </si>
  <si>
    <t>6096aca5c5311b2707472ba1</t>
  </si>
  <si>
    <t>6096b64e6a86431df44d6e29</t>
  </si>
  <si>
    <t>6096b6b0c3080f82239ebdeb</t>
  </si>
  <si>
    <t>6096cbd23620c2319e9e6b05</t>
  </si>
  <si>
    <t>6096d766dbdc31d488987546</t>
  </si>
  <si>
    <t>Крем-гель для душа Lion Жемчужный поцелуй, 750 мл</t>
  </si>
  <si>
    <t>6096d9077153b30c20ad2cae</t>
  </si>
  <si>
    <t>6096db45b9f8edcc7f95b13c</t>
  </si>
  <si>
    <t>6096ddc12af6cd2fc2af5cff</t>
  </si>
  <si>
    <t>6096de11f98801de0af08284</t>
  </si>
  <si>
    <t>6096e2d904e943b18a430682</t>
  </si>
  <si>
    <t>6096e71ac3080ff25777cc90</t>
  </si>
  <si>
    <t>6096f32d4f5c6e0dfe06ce38</t>
  </si>
  <si>
    <t>Bourjois Тушь для ресниц Twist Up the Volume Ultra Black Edition, 52 ultra black</t>
  </si>
  <si>
    <t>60963284c5311b6ad380ed3b</t>
  </si>
  <si>
    <t>09.05.2021</t>
  </si>
  <si>
    <t>6091b8eab9f8ed268bf9b1ee</t>
  </si>
  <si>
    <t>609704a5fbacea5921b55ac6</t>
  </si>
  <si>
    <t>609624e72af6cd1f4c687bc8</t>
  </si>
  <si>
    <t>609564ec9066f425fe2d8461</t>
  </si>
  <si>
    <t>Vivienne Sabo Тушь для ресниц Cabaret Premiere, 04 фиолетовый</t>
  </si>
  <si>
    <t>6092f2cfbed21e7b718716a6</t>
  </si>
  <si>
    <t>Ароматизатор Aurami Жемчужины 04 Тутти-фрутти 100гр</t>
  </si>
  <si>
    <t>60925aa394d527e9bae6a13f</t>
  </si>
  <si>
    <t>6094ee6c3b3176592f57b318</t>
  </si>
  <si>
    <t>60971d0083b1f26c56f2af1c</t>
  </si>
  <si>
    <t>Vivienne Sabo Тушь для ресниц Cabaret Premiere, 02 синий</t>
  </si>
  <si>
    <t>60965350c3080f4a984f1fe9</t>
  </si>
  <si>
    <t>60971f343620c23256b58263</t>
  </si>
  <si>
    <t>6094f47c3620c26bd08d6978</t>
  </si>
  <si>
    <t>6095a64f5a3951275a571d5f</t>
  </si>
  <si>
    <t>60972527dbdc31b7b8336cf8</t>
  </si>
  <si>
    <t>6097272e32da83788090f500</t>
  </si>
  <si>
    <t>Esthetic House Тонер Snail Cica Perfect Repair, 200 мл</t>
  </si>
  <si>
    <t>609729a0dbdc31eae77006dd</t>
  </si>
  <si>
    <t>609729ae8927ca2bfd76d403</t>
  </si>
  <si>
    <t>6092f5bb2af6cd3b14687c74</t>
  </si>
  <si>
    <t>609729b294d5277c3163f6f7</t>
  </si>
  <si>
    <t>Joonies трусики Comfort M (6-11 кг) 54 шт.</t>
  </si>
  <si>
    <t>609729e0954f6b657f7671e9</t>
  </si>
  <si>
    <t>Пенка Lion Kirei Kirei Зеленый виноград, 250 мл</t>
  </si>
  <si>
    <t>60972b9194d5270fcbb4e214</t>
  </si>
  <si>
    <t>Valmona Сыворотка для волос Абрикос, 100 мл</t>
  </si>
  <si>
    <t>60972c406a864317fb385d75</t>
  </si>
  <si>
    <t>60972cbc32da832d11a71635</t>
  </si>
  <si>
    <t>609532708927ca0c4066ab85</t>
  </si>
  <si>
    <t>60972de6c5311b5d65f3122f</t>
  </si>
  <si>
    <t>60972dffb9f8edb1cb1e293c</t>
  </si>
  <si>
    <t>609631d9dff13b463aea260b</t>
  </si>
  <si>
    <t>609511112fe098331616d30d</t>
  </si>
  <si>
    <t>609730e43b31765b2c1bda87</t>
  </si>
  <si>
    <t>60956d21954f6b499ef8421e</t>
  </si>
  <si>
    <t>60958b862af6cd6e3a687bf4</t>
  </si>
  <si>
    <t>60973a6ffbacea7be2c6b10b</t>
  </si>
  <si>
    <t>60959664954f6b479ef84360</t>
  </si>
  <si>
    <t>60973b6b5a39513ca8e0faeb</t>
  </si>
  <si>
    <t>609641405a39514a9b571d8b</t>
  </si>
  <si>
    <t>YokoSun подгузники S (до 6 кг) 82 шт.</t>
  </si>
  <si>
    <t>60973c51f98801bbff641aea</t>
  </si>
  <si>
    <t>Etude House Сыворотка для ресниц и бровей My Lash Serum</t>
  </si>
  <si>
    <t>6095279c792ab13a3ec38612</t>
  </si>
  <si>
    <t>Saphir Пропиточный воск Sport loisir Neutral</t>
  </si>
  <si>
    <t>6096c5a42af6cd5e91687be6</t>
  </si>
  <si>
    <t>609748e28927cac8928d60e5</t>
  </si>
  <si>
    <t>6094146c20d51d5718b70613</t>
  </si>
  <si>
    <t>60959d608927ca7b2866ab43</t>
  </si>
  <si>
    <t>609616dc5a39510bd2571d2b</t>
  </si>
  <si>
    <t>6094c6cb8927ca8ed566aae8</t>
  </si>
  <si>
    <t>6096e33bc3080f229309006e</t>
  </si>
  <si>
    <t>60956e0b6a86432cd9799669</t>
  </si>
  <si>
    <t>Genki подгузники Premium Soft L (9-14 кг) 54 шт.</t>
  </si>
  <si>
    <t>60976202f9880107d525a41b</t>
  </si>
  <si>
    <t>609762c304e943f5e094326c</t>
  </si>
  <si>
    <t>609766a17153b303b2277b9c</t>
  </si>
  <si>
    <t>60938518f4c0cb5573a2c960</t>
  </si>
  <si>
    <t>609502b7f9880131ecf746f6</t>
  </si>
  <si>
    <t>60923e183b3176267657b330</t>
  </si>
  <si>
    <t>60978b3383b1f228c20f5bf9</t>
  </si>
  <si>
    <t>609793f820d51d7641d25642</t>
  </si>
  <si>
    <t>Vivienne Sabo Тушь для ресниц Regard Coquette, 01 черная</t>
  </si>
  <si>
    <t>609660025a39512542571db0</t>
  </si>
  <si>
    <t>6095c20003c3786feb10091a</t>
  </si>
  <si>
    <t>Sayuri Ежедневные гигиенические прокладки с ионами серебра, 2 капли AG+, 15 см, 32 шт</t>
  </si>
  <si>
    <t>6097a4c8f78dba041e446a92</t>
  </si>
  <si>
    <t>Sayuri Ежедневные гигиенические прокладки с ионами серебра с ароматом Алоэ, 2 капли AG+, 15 см, 32 шт</t>
  </si>
  <si>
    <t>6097ac98dbdc314c4fe49b68</t>
  </si>
  <si>
    <t>6097ac986a8643355baca8d6</t>
  </si>
  <si>
    <t>6097ac9cf4c0cb4cc8788436</t>
  </si>
  <si>
    <t>6097ac9e5a3951ceec638d83</t>
  </si>
  <si>
    <t>609599e7bed21e4bc9871630</t>
  </si>
  <si>
    <t>Palmbaby подгузники Ультратонкие L (9-14 кг) 52 шт.</t>
  </si>
  <si>
    <t>6097b0785a39510aeee8befe</t>
  </si>
  <si>
    <t>60946077954f6bfe45c23507</t>
  </si>
  <si>
    <t>6097b84e99d6ef5a4a90aeb1</t>
  </si>
  <si>
    <t>6097b939f78dba54d44db0f5</t>
  </si>
  <si>
    <t>6097b9603b3176201cb1c3da</t>
  </si>
  <si>
    <t>6097b9603620c24a6ecb85ff</t>
  </si>
  <si>
    <t>6093030b04e943d9215c8ae4</t>
  </si>
  <si>
    <t>6097bb3f7153b3112809b352</t>
  </si>
  <si>
    <t>6097bb40c3080fed9b722695</t>
  </si>
  <si>
    <t>6097bb443620c24a6ecb862a</t>
  </si>
  <si>
    <t>6097bd7620d51d209f9bbd18</t>
  </si>
  <si>
    <t>6097bd78dbdc31019529a235</t>
  </si>
  <si>
    <t>6097bd7cdbdc312ff4cc463f</t>
  </si>
  <si>
    <t>Goo.N подгузники Ultra NB (до 5 кг) 114 шт.</t>
  </si>
  <si>
    <t>6097bd7ec3080f48ccf1a221</t>
  </si>
  <si>
    <t>6097bd80f78dba6c3ee6e472</t>
  </si>
  <si>
    <t>6097bd83dff13b17a8d46e64</t>
  </si>
  <si>
    <t>6097bd9194d52720bea7ca8f</t>
  </si>
  <si>
    <t>JIGOTT Daandanbit Антивозрастной крем для лица с муцином улитки Premium Snail Firming Cream, 50 мл</t>
  </si>
  <si>
    <t>6097bd983620c26fba5ad174</t>
  </si>
  <si>
    <t>6097bd9eb9f8ed0eb865ee09</t>
  </si>
  <si>
    <t>6097bda4dff13b0a70db7e0f</t>
  </si>
  <si>
    <t>6094167a2fe098124716d2f1</t>
  </si>
  <si>
    <t>6097be7d863e4e46abb490cf</t>
  </si>
  <si>
    <t>6097be7e99d6ef0e10551b93</t>
  </si>
  <si>
    <t>6094d48bdff13b22dfea26b6</t>
  </si>
  <si>
    <t>6097be843620c23df392a9cb</t>
  </si>
  <si>
    <t>6097be8520d51d01762606e7</t>
  </si>
  <si>
    <t>6097be8bb9f8ed8a69012ce4</t>
  </si>
  <si>
    <t>Joonies подгузники Premium Soft L (9-14 кг) 42 шт.</t>
  </si>
  <si>
    <t>60945b5432da83760c6fbe1b</t>
  </si>
  <si>
    <t>6093b3c4c3080fb02308ff2e</t>
  </si>
  <si>
    <t>6097c2a5c3080fcdd85af29e</t>
  </si>
  <si>
    <t>6095758603c3784de6100877</t>
  </si>
  <si>
    <t>609282db94d5277e5de6a1cb</t>
  </si>
  <si>
    <t>6097d0304f5c6e3ff5eec3f1</t>
  </si>
  <si>
    <t>609702877153b3393afe757c</t>
  </si>
  <si>
    <t>6097dd9c9066f450afc0719b</t>
  </si>
  <si>
    <t>6097e5c683b1f21d606e35fd</t>
  </si>
  <si>
    <t>6097e6625a3951bbee34da63</t>
  </si>
  <si>
    <t>Saphir Очиститель Reno’Mat</t>
  </si>
  <si>
    <t>6097e76d954f6bb753ef659e</t>
  </si>
  <si>
    <t>Missha BB крем Perfect Cover, SPF 42, 50 мл, оттенок: 21 light beige</t>
  </si>
  <si>
    <t>6095c25904e943606e5c8a2f</t>
  </si>
  <si>
    <t>Meine Liebe All in 1 таблетки для посудомоечной машины, 21 шт.</t>
  </si>
  <si>
    <t>6097ec6099d6ef5dc56c2fa8</t>
  </si>
  <si>
    <t>Enough Тональный крем Rich Gold Double Wear Radiance Foundation, 100 мл, оттенок: №13</t>
  </si>
  <si>
    <t>6097ee417153b3148e6baaac</t>
  </si>
  <si>
    <t>Стиральный порошок Burti Color, пластиковый пакет, 1.5 кг</t>
  </si>
  <si>
    <t>6097efdb04e943259ec04e9d</t>
  </si>
  <si>
    <t>609616095a39513526571e07</t>
  </si>
  <si>
    <t>Жидкость для стирки Meine Liebe для детского белья, 0.8 л, бутылка</t>
  </si>
  <si>
    <t>6096529fb9f8ed6bdaf9b2f6</t>
  </si>
  <si>
    <t>609586beb9f8edda4af9b353</t>
  </si>
  <si>
    <t>60980a204f5c6e0f3ec44937</t>
  </si>
  <si>
    <t>60981c8904e9430ab50a0fdb</t>
  </si>
  <si>
    <t>60981ebd32da830284d9a6cc</t>
  </si>
  <si>
    <t>60982a7fdbdc318b872ac54c</t>
  </si>
  <si>
    <t>10.05.2021</t>
  </si>
  <si>
    <t>60984e4983b1f212afa58bb0</t>
  </si>
  <si>
    <t>60979150863e4e3be00ccb32</t>
  </si>
  <si>
    <t>Joydivision тампоны Freedom normal, 3 капли, 10 шт.</t>
  </si>
  <si>
    <t>60965e55dbdc312f7ef30e27</t>
  </si>
  <si>
    <t>609859925a3951f01283e49c</t>
  </si>
  <si>
    <t>Перчатки Vileda Multi Care одноразовые, 6 пар, размер M/L, цвет голубой</t>
  </si>
  <si>
    <t>60985e1c8927ca3e090ec7c0</t>
  </si>
  <si>
    <t>Nagara поглотитель запаха Бамбуковый уголь и Зеленый чай</t>
  </si>
  <si>
    <t>6097ad79863e4e6b8d0ccb41</t>
  </si>
  <si>
    <t>Laurier ночные тонкие гигиенические прокладки с крылышками 30 см, 6 капель, 10 шт</t>
  </si>
  <si>
    <t>6097b8e220d51d13aab7067b</t>
  </si>
  <si>
    <t>60969b1e954f6b07a2f8439c</t>
  </si>
  <si>
    <t>LG H&amp;H салфетки Tech Revolution Свежий аромат (автомат), картонная пачка, 36 шт.</t>
  </si>
  <si>
    <t>6097a82bdbdc315052f30d91</t>
  </si>
  <si>
    <t>60979d8832da835b3a6fbe00</t>
  </si>
  <si>
    <t>6097c3509066f449cd2d84d4</t>
  </si>
  <si>
    <t>6097466cf988018f0bf746f1</t>
  </si>
  <si>
    <t>6096b8b37153b34a6ffe764d</t>
  </si>
  <si>
    <t>6097bd608927ca056766ab35</t>
  </si>
  <si>
    <t>6097286fdbdc312bc5f30dbb</t>
  </si>
  <si>
    <t>609819a803c3784af510086d</t>
  </si>
  <si>
    <t>60980f0632da8303e06fbd6e</t>
  </si>
  <si>
    <t>6097ae59f78dba55f2aa6376</t>
  </si>
  <si>
    <t>609795627153b34dd6f15070</t>
  </si>
  <si>
    <t>6097f6fac3080fa7e708ff7d</t>
  </si>
  <si>
    <t>Vivienne Sabo Тушь для ресниц Adultere, 01 черная</t>
  </si>
  <si>
    <t>6096b654dff13b4afaea269e</t>
  </si>
  <si>
    <t>609899a13b31760ff555686c</t>
  </si>
  <si>
    <t>609899a20fe9955d69de057e</t>
  </si>
  <si>
    <t>609899a4dbdc31e5acdd68ec</t>
  </si>
  <si>
    <t>6098a94732da839991d5759b</t>
  </si>
  <si>
    <t>609673009066f42c862d8533</t>
  </si>
  <si>
    <t>Goo.N трусики S (5-9 кг) 62 шт.</t>
  </si>
  <si>
    <t>6097a5f56a8643332679963a</t>
  </si>
  <si>
    <t>6098e118c3080f2e94ab0d5c</t>
  </si>
  <si>
    <t>6098efc3954f6bb48a0b337b</t>
  </si>
  <si>
    <t>60990a33f98801990c9d7b60</t>
  </si>
  <si>
    <t>60990bfcdbdc31a3dc2e6e51</t>
  </si>
  <si>
    <t>Набор Missha Missha Cho Gong Jin Miniature Set</t>
  </si>
  <si>
    <t>60977b79bed21e0c0c8716dd</t>
  </si>
  <si>
    <t>6099198af78dba040aacfcaf</t>
  </si>
  <si>
    <t>609922cb32da8309c2656fc0</t>
  </si>
  <si>
    <t>Гель для стирки Meine Liebe для цветных тканей, 0.8 л, бутылка</t>
  </si>
  <si>
    <t>60992578954f6b692af84227</t>
  </si>
  <si>
    <t>60992d0f7153b32a62f0dbb4</t>
  </si>
  <si>
    <t>609931ad94d5271978870874</t>
  </si>
  <si>
    <t>6099381104e94316ae4e25c1</t>
  </si>
  <si>
    <t>6099421603c378b17e710a7b</t>
  </si>
  <si>
    <t>6098168efbacea4c28dd537b</t>
  </si>
  <si>
    <t>6096c3c303c3781ed21008b4</t>
  </si>
  <si>
    <t>Genki подгузники Premium Soft M (6-11 кг) 64 шт.</t>
  </si>
  <si>
    <t>60995aa1dff13b506dd01f29</t>
  </si>
  <si>
    <t>60996e4b04e943d8815d51ed</t>
  </si>
  <si>
    <t>609974de03c37846614eb526</t>
  </si>
  <si>
    <t>60997bf76a864379174582e5</t>
  </si>
  <si>
    <t>609981339066f476df06d822</t>
  </si>
  <si>
    <t>Ёkitto трусики XXL (15+ кг) 34 шт.</t>
  </si>
  <si>
    <t>6098d66473990152ed7be895</t>
  </si>
  <si>
    <t>60981139b9f8edda4df9b2ec</t>
  </si>
  <si>
    <t>Enough Collagen Whitening Moisture Cream 3 in 1 Увлажняющий отбеливающий крем для лица с коллагеном 3 в 1, 50 мл</t>
  </si>
  <si>
    <t>6097e3663b317644d957b2bd</t>
  </si>
  <si>
    <t>6097f2e18927cadf8766aa77</t>
  </si>
  <si>
    <t>609677ee5a39515516571e65</t>
  </si>
  <si>
    <t>Стимулятор роста ногтей IQ Beauty Hi - Speed Growth, 12.5 мл</t>
  </si>
  <si>
    <t>6099c272f4c0cb01d273d8e1</t>
  </si>
  <si>
    <t>Manuoki трусики XXL (15+ кг) 36 шт.</t>
  </si>
  <si>
    <t>6099c27e03c37884f659d9e1</t>
  </si>
  <si>
    <t>YokoSun трусики Premium XL (12-20 кг) 38 шт.</t>
  </si>
  <si>
    <t>6099c2c43620c25c15be17ca</t>
  </si>
  <si>
    <t>60991f4d863e4e13460ccb34</t>
  </si>
  <si>
    <t>6099c3502af6cd7eedaaaf9f</t>
  </si>
  <si>
    <t>6099c353954f6bb00bbe50fc</t>
  </si>
  <si>
    <t>6099c3568927cab285e97225</t>
  </si>
  <si>
    <t>60981ba8f98801dbc3f74745</t>
  </si>
  <si>
    <t>6097b003792ab112e8c385af</t>
  </si>
  <si>
    <t>6099c3ecfbacea767afee946</t>
  </si>
  <si>
    <t>Esthetic House кондиционер для волос CP-1 Bright Complex Intense Nourishing Professional с протеинами, 100 мл</t>
  </si>
  <si>
    <t>6099c453b9f8edbcbb708718</t>
  </si>
  <si>
    <t>6099c53704e9436d21cf65fa</t>
  </si>
  <si>
    <t>6099c576954f6b554019d414</t>
  </si>
  <si>
    <t>Гель для душа Biore Гладкость шелка, 480 мл</t>
  </si>
  <si>
    <t>6099c5d5dff13b1fd871a805</t>
  </si>
  <si>
    <t>6099c6c899d6ef7a28c9376a</t>
  </si>
  <si>
    <t>6099c6d65a39517c1bd857f6</t>
  </si>
  <si>
    <t>6099c7f7f988019b69334437</t>
  </si>
  <si>
    <t>6099c7f8fbacea6190aa068e</t>
  </si>
  <si>
    <t>6099c7fc0fe9951e0d0478de</t>
  </si>
  <si>
    <t>6099c7ff8927ca4420c593a7</t>
  </si>
  <si>
    <t>6099c80399d6ef6eaa536aff</t>
  </si>
  <si>
    <t>Genki трусики Premium Soft XL (12-17 кг) 26 шт.</t>
  </si>
  <si>
    <t>6099c80820d51d24af12e22b</t>
  </si>
  <si>
    <t>60983fd673990105307be8bf</t>
  </si>
  <si>
    <t>6099c8362fe09828912db4b6</t>
  </si>
  <si>
    <t>6099c85f7153b3126f13041e</t>
  </si>
  <si>
    <t>6099c870c5311b35687006ac</t>
  </si>
  <si>
    <t>6099c87332da83547f4e0ac6</t>
  </si>
  <si>
    <t>6099c91d32da8345677fad27</t>
  </si>
  <si>
    <t>YokoSun трусики XXL (15-23 кг) 28 шт.</t>
  </si>
  <si>
    <t>6098df11c3080f7d854f1e9c</t>
  </si>
  <si>
    <t>6098e2ecbed21e320b87167c</t>
  </si>
  <si>
    <t>60989f5cb9f8ed3945f9b225</t>
  </si>
  <si>
    <t>6099c9e0f98801693e22ba1f</t>
  </si>
  <si>
    <t>6099c9e8f98801693e22ba20</t>
  </si>
  <si>
    <t>6099ca0303c378b942e528c4</t>
  </si>
  <si>
    <t>6098b5d783b1f241dac5b605</t>
  </si>
  <si>
    <t>6097dcf47399015dd37be86f</t>
  </si>
  <si>
    <t>Pigeon Бутылочка Перистальтик Плюс с широким горлом PPSU, 240 мл, с 3 месяцев, оранжевый</t>
  </si>
  <si>
    <t>6099cb23c3080f63e56c413d</t>
  </si>
  <si>
    <t>6099cb2e83b1f2462e15d227</t>
  </si>
  <si>
    <t>Burti Noir, жидкое средство для стирки черного и темного белья 2,86 л.</t>
  </si>
  <si>
    <t>6099cb3d8927ca0301ad8a00</t>
  </si>
  <si>
    <t>6099cb58c3080fe76083f652</t>
  </si>
  <si>
    <t>Palmbaby подгузники Традиционные L (9-14 кг) 52 шт.</t>
  </si>
  <si>
    <t>6098ca7abed21e29a5871667</t>
  </si>
  <si>
    <t>6099cb6204e943648ef1a537</t>
  </si>
  <si>
    <t>La'dor Wonder Hair Oil Масло увлажняющее для восстановления и блеска волос, 10 мл</t>
  </si>
  <si>
    <t>60970a7f3b317612ee57b298</t>
  </si>
  <si>
    <t>6096f1c9863e4e66290ccb42</t>
  </si>
  <si>
    <t>6098b05f3620c242f18d68fd</t>
  </si>
  <si>
    <t>6099ccd4c3080f95f76905d2</t>
  </si>
  <si>
    <t>Frudia Blueberry Hydrating Intensive Cream Интенсивно увлажняющий крем для лица с экстрактом черники, 10 г</t>
  </si>
  <si>
    <t>6098a2f1b9f8edd040f9b1cc</t>
  </si>
  <si>
    <t>60985fd47153b3b3c5f15074</t>
  </si>
  <si>
    <t>YokoSun подгузники XL (13+ кг) 42 шт.</t>
  </si>
  <si>
    <t>6099cd8bdbdc31717783a82b</t>
  </si>
  <si>
    <t>6099cdf54f5c6e395c438348</t>
  </si>
  <si>
    <t>6099ce428927cac9e6b10d7a</t>
  </si>
  <si>
    <t>ON: THE BODY пенка для умывания с экстрактом цитрусовых, 120 г</t>
  </si>
  <si>
    <t>6099ce4a04e943ac89800e29</t>
  </si>
  <si>
    <t>6099ce548927ca0301ad8a04</t>
  </si>
  <si>
    <t>6099cfa494d52716c6dced60</t>
  </si>
  <si>
    <t>6099cfa9c3080f8be0348e56</t>
  </si>
  <si>
    <t>6099cfaf32da83dd3748c35c</t>
  </si>
  <si>
    <t>6098599f7153b32b8bf15061</t>
  </si>
  <si>
    <t>6099d18c4f5c6e1e6e258f8b</t>
  </si>
  <si>
    <t>609824226a86432042799650</t>
  </si>
  <si>
    <t>6099d97a7399010cf48c3876</t>
  </si>
  <si>
    <t>6099d9842af6cd0cab42f57a</t>
  </si>
  <si>
    <t>6099d9a55a395101b88ad2bf</t>
  </si>
  <si>
    <t>6099da659066f4573d3d356f</t>
  </si>
  <si>
    <t>6099da67c3080fb45ba6e56a</t>
  </si>
  <si>
    <t>Гель для стирки Meine Liebe для цветных тканей, 0.75 л, пакет</t>
  </si>
  <si>
    <t>6099da68f78dba46e8687cdd</t>
  </si>
  <si>
    <t>6099dc7ff9880159a1c3f222</t>
  </si>
  <si>
    <t>6099dc832fe098717dc0a9ed</t>
  </si>
  <si>
    <t>6099dcc3fbacea0f23fabe49</t>
  </si>
  <si>
    <t>6099dcc5c5311b7c87a925e5</t>
  </si>
  <si>
    <t>TONY MOLY пенка для умывания с экстрактом грейпфрута, 180 мл</t>
  </si>
  <si>
    <t>6098ec248927ca16228101bd</t>
  </si>
  <si>
    <t>60996aee04e94331c55c8af3</t>
  </si>
  <si>
    <t>6098ef0e863e4e3dc60ccb34</t>
  </si>
  <si>
    <t>6098a593c3080f0c7a08ffdd</t>
  </si>
  <si>
    <t>6096962303c378ae9d10093a</t>
  </si>
  <si>
    <t>60966839c3080f42d14f2048</t>
  </si>
  <si>
    <t>Возврат платежа за скидку маркетплейса</t>
  </si>
  <si>
    <t>6095448c792ab1077107ac99</t>
  </si>
  <si>
    <t>Возврат платежа за скидку по бонусам СберСпасибо</t>
  </si>
  <si>
    <t>60954533fbacea2c32dd5444</t>
  </si>
  <si>
    <t>60955e4703c37864dadd06bf</t>
  </si>
  <si>
    <t>6097c7c43620c268d08d69b8</t>
  </si>
  <si>
    <t>6099992ec5311b13bfc5874f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</si>
</sst>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6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407065.0</v>
      </c>
    </row>
    <row r="4" spans="1:9" s="3" customFormat="1" x14ac:dyDescent="0.2" ht="16.0" customHeight="true">
      <c r="A4" s="3" t="s">
        <v>34</v>
      </c>
      <c r="B4" s="10" t="n">
        <v>152068.39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4.5394699E7</v>
      </c>
      <c r="B8" s="8" t="s">
        <v>51</v>
      </c>
      <c r="C8" s="8" t="n">
        <f>IF(false,"120921370", "120921370")</f>
      </c>
      <c r="D8" s="8" t="s">
        <v>52</v>
      </c>
      <c r="E8" s="8" t="n">
        <v>1.0</v>
      </c>
      <c r="F8" s="8" t="n">
        <v>126.0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4.5636581E7</v>
      </c>
      <c r="B9" t="s" s="8">
        <v>56</v>
      </c>
      <c r="C9" t="n" s="8">
        <f>IF(false,"005-1125", "005-1125")</f>
      </c>
      <c r="D9" t="s" s="8">
        <v>57</v>
      </c>
      <c r="E9" t="n" s="8">
        <v>2.0</v>
      </c>
      <c r="F9" t="n" s="8">
        <v>406.0</v>
      </c>
      <c r="G9" t="s" s="8">
        <v>58</v>
      </c>
      <c r="H9" t="s" s="8">
        <v>54</v>
      </c>
      <c r="I9" t="s" s="8">
        <v>59</v>
      </c>
    </row>
    <row r="10" spans="1:9" x14ac:dyDescent="0.2" ht="16.0" customHeight="true">
      <c r="A10" s="7" t="n">
        <v>4.5206417E7</v>
      </c>
      <c r="B10" s="8" t="s">
        <v>60</v>
      </c>
      <c r="C10" s="8" t="n">
        <f>IF(false,"120921370", "120921370")</f>
      </c>
      <c r="D10" s="8" t="s">
        <v>52</v>
      </c>
      <c r="E10" s="8" t="n">
        <v>2.0</v>
      </c>
      <c r="F10" s="8" t="n">
        <v>252.0</v>
      </c>
      <c r="G10" s="8" t="s">
        <v>53</v>
      </c>
      <c r="H10" t="s" s="8">
        <v>54</v>
      </c>
      <c r="I10" t="s" s="8">
        <v>61</v>
      </c>
    </row>
    <row r="11" ht="16.0" customHeight="true">
      <c r="A11" t="n" s="7">
        <v>4.5483366E7</v>
      </c>
      <c r="B11" t="s" s="8">
        <v>62</v>
      </c>
      <c r="C11" t="n" s="8">
        <f>IF(false,"120921942", "120921942")</f>
      </c>
      <c r="D11" t="s" s="8">
        <v>63</v>
      </c>
      <c r="E11" t="n" s="8">
        <v>1.0</v>
      </c>
      <c r="F11" t="n" s="8">
        <v>167.0</v>
      </c>
      <c r="G11" t="s" s="8">
        <v>64</v>
      </c>
      <c r="H11" t="s" s="8">
        <v>54</v>
      </c>
      <c r="I11" t="s" s="8">
        <v>65</v>
      </c>
    </row>
    <row r="12" spans="1:9" x14ac:dyDescent="0.2" ht="16.0" customHeight="true">
      <c r="A12" s="7" t="n">
        <v>4.5791995E7</v>
      </c>
      <c r="B12" t="s" s="8">
        <v>66</v>
      </c>
      <c r="C12" t="n" s="8">
        <f>IF(false,"005-1380", "005-1380")</f>
      </c>
      <c r="D12" t="s" s="8">
        <v>67</v>
      </c>
      <c r="E12" t="n" s="8">
        <v>1.0</v>
      </c>
      <c r="F12" t="n" s="8">
        <v>23.0</v>
      </c>
      <c r="G12" t="s" s="8">
        <v>58</v>
      </c>
      <c r="H12" t="s" s="8">
        <v>54</v>
      </c>
      <c r="I12" t="s" s="8">
        <v>68</v>
      </c>
    </row>
    <row r="13" spans="1:9" s="8" customFormat="1" ht="16.0" x14ac:dyDescent="0.2" customHeight="true">
      <c r="A13" s="7" t="n">
        <v>4.5303747E7</v>
      </c>
      <c r="B13" s="8" t="s">
        <v>69</v>
      </c>
      <c r="C13" s="8" t="n">
        <f>IF(false,"005-1516", "005-1516")</f>
      </c>
      <c r="D13" s="8" t="s">
        <v>70</v>
      </c>
      <c r="E13" s="8" t="n">
        <v>1.0</v>
      </c>
      <c r="F13" s="8" t="n">
        <v>174.0</v>
      </c>
      <c r="G13" s="8" t="s">
        <v>53</v>
      </c>
      <c r="H13" s="8" t="s">
        <v>54</v>
      </c>
      <c r="I13" s="8" t="s">
        <v>71</v>
      </c>
    </row>
    <row r="14" spans="1:9" x14ac:dyDescent="0.2" ht="16.0" customHeight="true">
      <c r="A14" s="7" t="n">
        <v>4.5713382E7</v>
      </c>
      <c r="B14" s="8" t="s">
        <v>66</v>
      </c>
      <c r="C14" s="8" t="n">
        <f>IF(false,"008-576", "008-576")</f>
      </c>
      <c r="D14" s="8" t="s">
        <v>72</v>
      </c>
      <c r="E14" s="8" t="n">
        <v>1.0</v>
      </c>
      <c r="F14" s="8" t="n">
        <v>167.0</v>
      </c>
      <c r="G14" s="8" t="s">
        <v>53</v>
      </c>
      <c r="H14" s="8" t="s">
        <v>54</v>
      </c>
      <c r="I14" s="8" t="s">
        <v>73</v>
      </c>
    </row>
    <row r="15" ht="16.0" customHeight="true">
      <c r="A15" t="n" s="7">
        <v>4.5788287E7</v>
      </c>
      <c r="B15" t="s" s="8">
        <v>66</v>
      </c>
      <c r="C15" t="n" s="8">
        <f>IF(false,"005-1506", "005-1506")</f>
      </c>
      <c r="D15" t="s" s="8">
        <v>74</v>
      </c>
      <c r="E15" t="n" s="8">
        <v>1.0</v>
      </c>
      <c r="F15" t="n" s="8">
        <v>102.0</v>
      </c>
      <c r="G15" t="s" s="8">
        <v>53</v>
      </c>
      <c r="H15" t="s" s="8">
        <v>54</v>
      </c>
      <c r="I15" t="s" s="8">
        <v>75</v>
      </c>
    </row>
    <row r="16" spans="1:9" s="1" customFormat="1" x14ac:dyDescent="0.2" ht="16.0" customHeight="true">
      <c r="A16" s="7" t="n">
        <v>4.577218E7</v>
      </c>
      <c r="B16" t="s" s="8">
        <v>66</v>
      </c>
      <c r="C16" t="n" s="8">
        <f>IF(false,"120922351", "120922351")</f>
      </c>
      <c r="D16" t="s" s="8">
        <v>76</v>
      </c>
      <c r="E16" t="n" s="8">
        <v>1.0</v>
      </c>
      <c r="F16" s="8" t="n">
        <v>39.0</v>
      </c>
      <c r="G16" s="8" t="s">
        <v>58</v>
      </c>
      <c r="H16" s="8" t="s">
        <v>54</v>
      </c>
      <c r="I16" s="8" t="s">
        <v>77</v>
      </c>
    </row>
    <row r="17" spans="1:9" x14ac:dyDescent="0.2" ht="16.0" customHeight="true">
      <c r="A17" s="7" t="n">
        <v>4.583439E7</v>
      </c>
      <c r="B17" s="8" t="s">
        <v>78</v>
      </c>
      <c r="C17" s="8" t="n">
        <f>IF(false,"120921947", "120921947")</f>
      </c>
      <c r="D17" s="8" t="s">
        <v>79</v>
      </c>
      <c r="E17" s="8" t="n">
        <v>1.0</v>
      </c>
      <c r="F17" s="8" t="n">
        <v>119.0</v>
      </c>
      <c r="G17" s="8" t="s">
        <v>53</v>
      </c>
      <c r="H17" s="8" t="s">
        <v>54</v>
      </c>
      <c r="I17" s="8" t="s">
        <v>80</v>
      </c>
    </row>
    <row r="18" spans="1:9" x14ac:dyDescent="0.2" ht="16.0" customHeight="true">
      <c r="A18" s="7" t="n">
        <v>4.5685931E7</v>
      </c>
      <c r="B18" t="s" s="8">
        <v>56</v>
      </c>
      <c r="C18" t="n" s="8">
        <f>IF(false,"120922390", "120922390")</f>
      </c>
      <c r="D18" t="s" s="8">
        <v>81</v>
      </c>
      <c r="E18" t="n" s="8">
        <v>1.0</v>
      </c>
      <c r="F18" t="n" s="8">
        <v>145.0</v>
      </c>
      <c r="G18" t="s" s="8">
        <v>53</v>
      </c>
      <c r="H18" t="s" s="8">
        <v>54</v>
      </c>
      <c r="I18" t="s" s="8">
        <v>82</v>
      </c>
    </row>
    <row r="19" spans="1:9" ht="16.0" x14ac:dyDescent="0.2" customHeight="true">
      <c r="A19" s="7" t="n">
        <v>4.5741993E7</v>
      </c>
      <c r="B19" s="8" t="s">
        <v>66</v>
      </c>
      <c r="C19" s="8" t="n">
        <f>IF(false,"005-1250", "005-1250")</f>
      </c>
      <c r="D19" s="8" t="s">
        <v>83</v>
      </c>
      <c r="E19" s="8" t="n">
        <v>1.0</v>
      </c>
      <c r="F19" s="8" t="n">
        <v>315.0</v>
      </c>
      <c r="G19" s="8" t="s">
        <v>53</v>
      </c>
      <c r="H19" s="8" t="s">
        <v>54</v>
      </c>
      <c r="I19" s="8" t="s">
        <v>84</v>
      </c>
    </row>
    <row r="20" spans="1:9" x14ac:dyDescent="0.2" ht="16.0" customHeight="true">
      <c r="A20" s="7" t="n">
        <v>4.5564531E7</v>
      </c>
      <c r="B20" s="8" t="s">
        <v>62</v>
      </c>
      <c r="C20" s="8" t="n">
        <f>IF(false,"120922594", "120922594")</f>
      </c>
      <c r="D20" s="8" t="s">
        <v>85</v>
      </c>
      <c r="E20" s="8" t="n">
        <v>1.0</v>
      </c>
      <c r="F20" s="8" t="n">
        <v>520.0</v>
      </c>
      <c r="G20" s="8" t="s">
        <v>53</v>
      </c>
      <c r="H20" s="8" t="s">
        <v>54</v>
      </c>
      <c r="I20" s="8" t="s">
        <v>86</v>
      </c>
    </row>
    <row r="21" ht="16.0" customHeight="true">
      <c r="A21" t="n" s="7">
        <v>4.5793628E7</v>
      </c>
      <c r="B21" t="s" s="8">
        <v>66</v>
      </c>
      <c r="C21" t="n" s="8">
        <f>IF(false,"01-004211", "01-004211")</f>
      </c>
      <c r="D21" t="s" s="8">
        <v>87</v>
      </c>
      <c r="E21" t="n" s="8">
        <v>4.0</v>
      </c>
      <c r="F21" t="n" s="8">
        <v>1592.0</v>
      </c>
      <c r="G21" t="s" s="8">
        <v>53</v>
      </c>
      <c r="H21" t="s" s="8">
        <v>54</v>
      </c>
      <c r="I21" t="s" s="8">
        <v>88</v>
      </c>
    </row>
    <row r="22" spans="1:9" s="1" customFormat="1" x14ac:dyDescent="0.2" ht="16.0" customHeight="true">
      <c r="A22" s="7" t="n">
        <v>4.5829585E7</v>
      </c>
      <c r="B22" t="s" s="8">
        <v>78</v>
      </c>
      <c r="C22" t="n" s="8">
        <f>IF(false,"120921370", "120921370")</f>
      </c>
      <c r="D22" t="s" s="8">
        <v>52</v>
      </c>
      <c r="E22" t="n" s="8">
        <v>1.0</v>
      </c>
      <c r="F22" s="8" t="n">
        <v>126.0</v>
      </c>
      <c r="G22" s="8" t="s">
        <v>53</v>
      </c>
      <c r="H22" s="8" t="s">
        <v>54</v>
      </c>
      <c r="I22" s="8" t="s">
        <v>89</v>
      </c>
    </row>
    <row r="23" spans="1:9" x14ac:dyDescent="0.2" ht="16.0" customHeight="true">
      <c r="A23" s="7" t="n">
        <v>4.570774E7</v>
      </c>
      <c r="B23" s="8" t="s">
        <v>66</v>
      </c>
      <c r="C23" s="8" t="n">
        <f>IF(false,"01-003919", "01-003919")</f>
      </c>
      <c r="D23" s="8" t="s">
        <v>90</v>
      </c>
      <c r="E23" s="8" t="n">
        <v>1.0</v>
      </c>
      <c r="F23" s="8" t="n">
        <v>537.0</v>
      </c>
      <c r="G23" s="8" t="s">
        <v>58</v>
      </c>
      <c r="H23" s="8" t="s">
        <v>54</v>
      </c>
      <c r="I23" s="8" t="s">
        <v>91</v>
      </c>
    </row>
    <row r="24" ht="16.0" customHeight="true">
      <c r="A24" t="n" s="7">
        <v>4.5732043E7</v>
      </c>
      <c r="B24" t="s" s="8">
        <v>66</v>
      </c>
      <c r="C24" t="n" s="8">
        <f>IF(false,"005-1359", "005-1359")</f>
      </c>
      <c r="D24" t="s" s="8">
        <v>92</v>
      </c>
      <c r="E24" t="n" s="8">
        <v>1.0</v>
      </c>
      <c r="F24" t="n" s="8">
        <v>105.0</v>
      </c>
      <c r="G24" t="s" s="8">
        <v>53</v>
      </c>
      <c r="H24" t="s" s="8">
        <v>54</v>
      </c>
      <c r="I24" t="s" s="8">
        <v>93</v>
      </c>
    </row>
    <row r="25" spans="1:9" s="1" customFormat="1" x14ac:dyDescent="0.2" ht="16.0" customHeight="true">
      <c r="A25" t="n" s="7">
        <v>4.5808534E7</v>
      </c>
      <c r="B25" t="s" s="8">
        <v>66</v>
      </c>
      <c r="C25" t="n" s="8">
        <f>IF(false,"002-102", "002-102")</f>
      </c>
      <c r="D25" t="s" s="8">
        <v>94</v>
      </c>
      <c r="E25" t="n" s="8">
        <v>1.0</v>
      </c>
      <c r="F25" t="n" s="8">
        <v>471.0</v>
      </c>
      <c r="G25" t="s" s="8">
        <v>53</v>
      </c>
      <c r="H25" t="s" s="8">
        <v>54</v>
      </c>
      <c r="I25" t="s" s="8">
        <v>95</v>
      </c>
    </row>
    <row r="26" ht="16.0" customHeight="true">
      <c r="A26" t="n" s="7">
        <v>4.5372982E7</v>
      </c>
      <c r="B26" t="s" s="8">
        <v>51</v>
      </c>
      <c r="C26" t="n" s="8">
        <f>IF(false,"005-1250", "005-1250")</f>
      </c>
      <c r="D26" t="s" s="8">
        <v>83</v>
      </c>
      <c r="E26" t="n" s="8">
        <v>1.0</v>
      </c>
      <c r="F26" t="n" s="8">
        <v>286.0</v>
      </c>
      <c r="G26" t="s" s="8">
        <v>53</v>
      </c>
      <c r="H26" t="s" s="8">
        <v>54</v>
      </c>
      <c r="I26" t="s" s="8">
        <v>96</v>
      </c>
    </row>
    <row r="27" ht="16.0" customHeight="true">
      <c r="A27" t="n" s="7">
        <v>4.5837037E7</v>
      </c>
      <c r="B27" t="s" s="8">
        <v>78</v>
      </c>
      <c r="C27" t="n" s="8">
        <f>IF(false,"120921902", "120921902")</f>
      </c>
      <c r="D27" t="s" s="8">
        <v>97</v>
      </c>
      <c r="E27" t="n" s="8">
        <v>1.0</v>
      </c>
      <c r="F27" t="n" s="8">
        <v>120.0</v>
      </c>
      <c r="G27" t="s" s="8">
        <v>53</v>
      </c>
      <c r="H27" t="s" s="8">
        <v>54</v>
      </c>
      <c r="I27" t="s" s="8">
        <v>98</v>
      </c>
    </row>
    <row r="28" ht="16.0" customHeight="true">
      <c r="A28" t="n" s="7">
        <v>4.5808534E7</v>
      </c>
      <c r="B28" t="s" s="8">
        <v>66</v>
      </c>
      <c r="C28" t="n" s="8">
        <f>IF(false,"002-102", "002-102")</f>
      </c>
      <c r="D28" t="s" s="8">
        <v>94</v>
      </c>
      <c r="E28" t="n" s="8">
        <v>1.0</v>
      </c>
      <c r="F28" t="n" s="8">
        <v>350.0</v>
      </c>
      <c r="G28" t="s" s="8">
        <v>64</v>
      </c>
      <c r="H28" t="s" s="8">
        <v>54</v>
      </c>
      <c r="I28" t="s" s="8">
        <v>99</v>
      </c>
    </row>
    <row r="29" spans="1:9" s="1" customFormat="1" x14ac:dyDescent="0.2" ht="16.0" customHeight="true">
      <c r="A29" t="n" s="7">
        <v>4.583439E7</v>
      </c>
      <c r="B29" t="s" s="8">
        <v>78</v>
      </c>
      <c r="C29" t="n" s="8">
        <f>IF(false,"120921947", "120921947")</f>
      </c>
      <c r="D29" t="s" s="8">
        <v>79</v>
      </c>
      <c r="E29" t="n" s="8">
        <v>1.0</v>
      </c>
      <c r="F29" t="n" s="8">
        <v>31.0</v>
      </c>
      <c r="G29" s="8" t="s">
        <v>64</v>
      </c>
      <c r="H29" t="s" s="8">
        <v>54</v>
      </c>
      <c r="I29" s="8" t="s">
        <v>100</v>
      </c>
    </row>
    <row r="30" ht="16.0" customHeight="true">
      <c r="A30" t="n" s="7">
        <v>4.5837037E7</v>
      </c>
      <c r="B30" t="s" s="8">
        <v>78</v>
      </c>
      <c r="C30" t="n" s="8">
        <f>IF(false,"120921902", "120921902")</f>
      </c>
      <c r="D30" t="s" s="8">
        <v>97</v>
      </c>
      <c r="E30" t="n" s="8">
        <v>1.0</v>
      </c>
      <c r="F30" t="n" s="8">
        <v>308.0</v>
      </c>
      <c r="G30" t="s" s="8">
        <v>58</v>
      </c>
      <c r="H30" t="s" s="8">
        <v>54</v>
      </c>
      <c r="I30" t="s" s="8">
        <v>101</v>
      </c>
    </row>
    <row r="31" ht="16.0" customHeight="true">
      <c r="A31" t="n" s="7">
        <v>4.5748573E7</v>
      </c>
      <c r="B31" t="s" s="8">
        <v>66</v>
      </c>
      <c r="C31" t="n" s="8">
        <f>IF(false,"008-576", "008-576")</f>
      </c>
      <c r="D31" t="s" s="8">
        <v>72</v>
      </c>
      <c r="E31" t="n" s="8">
        <v>1.0</v>
      </c>
      <c r="F31" t="n" s="8">
        <v>202.0</v>
      </c>
      <c r="G31" t="s" s="8">
        <v>53</v>
      </c>
      <c r="H31" t="s" s="8">
        <v>54</v>
      </c>
      <c r="I31" t="s" s="8">
        <v>102</v>
      </c>
    </row>
    <row r="32" ht="16.0" customHeight="true">
      <c r="A32" t="n" s="7">
        <v>4.5467655E7</v>
      </c>
      <c r="B32" t="s" s="8">
        <v>62</v>
      </c>
      <c r="C32" t="n" s="8">
        <f>IF(false,"120921995", "120921995")</f>
      </c>
      <c r="D32" t="s" s="8">
        <v>103</v>
      </c>
      <c r="E32" t="n" s="8">
        <v>1.0</v>
      </c>
      <c r="F32" t="n" s="8">
        <v>183.0</v>
      </c>
      <c r="G32" t="s" s="8">
        <v>53</v>
      </c>
      <c r="H32" t="s" s="8">
        <v>54</v>
      </c>
      <c r="I32" t="s" s="8">
        <v>104</v>
      </c>
    </row>
    <row r="33" ht="16.0" customHeight="true">
      <c r="A33" t="n" s="7">
        <v>4.5504978E7</v>
      </c>
      <c r="B33" t="s" s="8">
        <v>62</v>
      </c>
      <c r="C33" t="n" s="8">
        <f>IF(false,"120922982", "120922982")</f>
      </c>
      <c r="D33" t="s" s="8">
        <v>105</v>
      </c>
      <c r="E33" t="n" s="8">
        <v>1.0</v>
      </c>
      <c r="F33" t="n" s="8">
        <v>217.0</v>
      </c>
      <c r="G33" t="s" s="8">
        <v>53</v>
      </c>
      <c r="H33" t="s" s="8">
        <v>54</v>
      </c>
      <c r="I33" t="s" s="8">
        <v>106</v>
      </c>
    </row>
    <row r="34" ht="16.0" customHeight="true">
      <c r="A34" t="n" s="7">
        <v>4.5491069E7</v>
      </c>
      <c r="B34" t="s" s="8">
        <v>62</v>
      </c>
      <c r="C34" t="n" s="8">
        <f>IF(false,"005-1104", "005-1104")</f>
      </c>
      <c r="D34" t="s" s="8">
        <v>107</v>
      </c>
      <c r="E34" t="n" s="8">
        <v>1.0</v>
      </c>
      <c r="F34" t="n" s="8">
        <v>182.0</v>
      </c>
      <c r="G34" t="s" s="8">
        <v>64</v>
      </c>
      <c r="H34" t="s" s="8">
        <v>54</v>
      </c>
      <c r="I34" t="s" s="8">
        <v>108</v>
      </c>
    </row>
    <row r="35" ht="16.0" customHeight="true">
      <c r="A35" t="n" s="7">
        <v>4.5808965E7</v>
      </c>
      <c r="B35" t="s" s="8">
        <v>66</v>
      </c>
      <c r="C35" t="n" s="8">
        <f>IF(false,"120906023", "120906023")</f>
      </c>
      <c r="D35" t="s" s="8">
        <v>109</v>
      </c>
      <c r="E35" t="n" s="8">
        <v>1.0</v>
      </c>
      <c r="F35" t="n" s="8">
        <v>63.0</v>
      </c>
      <c r="G35" t="s" s="8">
        <v>64</v>
      </c>
      <c r="H35" t="s" s="8">
        <v>54</v>
      </c>
      <c r="I35" t="s" s="8">
        <v>110</v>
      </c>
    </row>
    <row r="36" ht="16.0" customHeight="true">
      <c r="A36" t="n" s="7">
        <v>4.588842E7</v>
      </c>
      <c r="B36" t="s" s="8">
        <v>78</v>
      </c>
      <c r="C36" t="n" s="8">
        <f>IF(false,"005-1560", "005-1560")</f>
      </c>
      <c r="D36" t="s" s="8">
        <v>111</v>
      </c>
      <c r="E36" t="n" s="8">
        <v>1.0</v>
      </c>
      <c r="F36" t="n" s="8">
        <v>336.0</v>
      </c>
      <c r="G36" t="s" s="8">
        <v>58</v>
      </c>
      <c r="H36" t="s" s="8">
        <v>54</v>
      </c>
      <c r="I36" t="s" s="8">
        <v>112</v>
      </c>
    </row>
    <row r="37" ht="16.0" customHeight="true">
      <c r="A37" t="n" s="7">
        <v>4.5806422E7</v>
      </c>
      <c r="B37" t="s" s="8">
        <v>66</v>
      </c>
      <c r="C37" t="n" s="8">
        <f>IF(false,"120922393", "120922393")</f>
      </c>
      <c r="D37" t="s" s="8">
        <v>113</v>
      </c>
      <c r="E37" t="n" s="8">
        <v>1.0</v>
      </c>
      <c r="F37" t="n" s="8">
        <v>374.0</v>
      </c>
      <c r="G37" t="s" s="8">
        <v>58</v>
      </c>
      <c r="H37" t="s" s="8">
        <v>54</v>
      </c>
      <c r="I37" t="s" s="8">
        <v>114</v>
      </c>
    </row>
    <row r="38" ht="16.0" customHeight="true">
      <c r="A38" t="n" s="7">
        <v>4.5382685E7</v>
      </c>
      <c r="B38" t="s" s="8">
        <v>51</v>
      </c>
      <c r="C38" t="n" s="8">
        <f>IF(false,"01-004211", "01-004211")</f>
      </c>
      <c r="D38" t="s" s="8">
        <v>87</v>
      </c>
      <c r="E38" t="n" s="8">
        <v>1.0</v>
      </c>
      <c r="F38" t="n" s="8">
        <v>398.0</v>
      </c>
      <c r="G38" t="s" s="8">
        <v>53</v>
      </c>
      <c r="H38" t="s" s="8">
        <v>54</v>
      </c>
      <c r="I38" t="s" s="8">
        <v>115</v>
      </c>
    </row>
    <row r="39" ht="16.0" customHeight="true">
      <c r="A39" t="n" s="7">
        <v>4.5923467E7</v>
      </c>
      <c r="B39" t="s" s="8">
        <v>78</v>
      </c>
      <c r="C39" t="n" s="8">
        <f>IF(false,"120921957", "120921957")</f>
      </c>
      <c r="D39" t="s" s="8">
        <v>116</v>
      </c>
      <c r="E39" t="n" s="8">
        <v>2.0</v>
      </c>
      <c r="F39" t="n" s="8">
        <v>300.0</v>
      </c>
      <c r="G39" t="s" s="8">
        <v>58</v>
      </c>
      <c r="H39" t="s" s="8">
        <v>54</v>
      </c>
      <c r="I39" t="s" s="8">
        <v>117</v>
      </c>
    </row>
    <row r="40" ht="16.0" customHeight="true">
      <c r="A40" t="n" s="7">
        <v>4.5624075E7</v>
      </c>
      <c r="B40" t="s" s="8">
        <v>56</v>
      </c>
      <c r="C40" t="n" s="8">
        <f>IF(false,"120921370", "120921370")</f>
      </c>
      <c r="D40" t="s" s="8">
        <v>52</v>
      </c>
      <c r="E40" t="n" s="8">
        <v>2.0</v>
      </c>
      <c r="F40" t="n" s="8">
        <v>252.0</v>
      </c>
      <c r="G40" t="s" s="8">
        <v>53</v>
      </c>
      <c r="H40" t="s" s="8">
        <v>54</v>
      </c>
      <c r="I40" t="s" s="8">
        <v>118</v>
      </c>
    </row>
    <row r="41" ht="16.0" customHeight="true">
      <c r="A41" t="n" s="7">
        <v>4.5504714E7</v>
      </c>
      <c r="B41" t="s" s="8">
        <v>62</v>
      </c>
      <c r="C41" t="n" s="8">
        <f>IF(false,"000-631", "000-631")</f>
      </c>
      <c r="D41" t="s" s="8">
        <v>119</v>
      </c>
      <c r="E41" t="n" s="8">
        <v>1.0</v>
      </c>
      <c r="F41" t="n" s="8">
        <v>76.0</v>
      </c>
      <c r="G41" t="s" s="8">
        <v>53</v>
      </c>
      <c r="H41" t="s" s="8">
        <v>54</v>
      </c>
      <c r="I41" t="s" s="8">
        <v>120</v>
      </c>
    </row>
    <row r="42" ht="16.0" customHeight="true">
      <c r="A42" t="n" s="7">
        <v>4.5912498E7</v>
      </c>
      <c r="B42" t="s" s="8">
        <v>78</v>
      </c>
      <c r="C42" t="n" s="8">
        <f>IF(false,"120921900", "120921900")</f>
      </c>
      <c r="D42" t="s" s="8">
        <v>121</v>
      </c>
      <c r="E42" t="n" s="8">
        <v>2.0</v>
      </c>
      <c r="F42" t="n" s="8">
        <v>1504.0</v>
      </c>
      <c r="G42" t="s" s="8">
        <v>58</v>
      </c>
      <c r="H42" t="s" s="8">
        <v>54</v>
      </c>
      <c r="I42" t="s" s="8">
        <v>122</v>
      </c>
    </row>
    <row r="43" ht="16.0" customHeight="true">
      <c r="A43" t="n" s="7">
        <v>4.5793887E7</v>
      </c>
      <c r="B43" t="s" s="8">
        <v>66</v>
      </c>
      <c r="C43" t="n" s="8">
        <f>IF(false,"003-318", "003-318")</f>
      </c>
      <c r="D43" t="s" s="8">
        <v>123</v>
      </c>
      <c r="E43" t="n" s="8">
        <v>2.0</v>
      </c>
      <c r="F43" t="n" s="8">
        <v>590.0</v>
      </c>
      <c r="G43" t="s" s="8">
        <v>53</v>
      </c>
      <c r="H43" t="s" s="8">
        <v>54</v>
      </c>
      <c r="I43" t="s" s="8">
        <v>124</v>
      </c>
    </row>
    <row r="44" ht="16.0" customHeight="true">
      <c r="A44" t="n" s="7">
        <v>4.5793887E7</v>
      </c>
      <c r="B44" t="s" s="8">
        <v>66</v>
      </c>
      <c r="C44" t="n" s="8">
        <f>IF(false,"003-315", "003-315")</f>
      </c>
      <c r="D44" t="s" s="8">
        <v>125</v>
      </c>
      <c r="E44" t="n" s="8">
        <v>1.0</v>
      </c>
      <c r="F44" t="n" s="8">
        <v>272.0</v>
      </c>
      <c r="G44" t="s" s="8">
        <v>53</v>
      </c>
      <c r="H44" t="s" s="8">
        <v>54</v>
      </c>
      <c r="I44" t="s" s="8">
        <v>124</v>
      </c>
    </row>
    <row r="45" ht="16.0" customHeight="true">
      <c r="A45" t="n" s="7">
        <v>4.5748886E7</v>
      </c>
      <c r="B45" t="s" s="8">
        <v>66</v>
      </c>
      <c r="C45" t="n" s="8">
        <f>IF(false,"120922351", "120922351")</f>
      </c>
      <c r="D45" t="s" s="8">
        <v>76</v>
      </c>
      <c r="E45" t="n" s="8">
        <v>2.0</v>
      </c>
      <c r="F45" t="n" s="8">
        <v>336.0</v>
      </c>
      <c r="G45" t="s" s="8">
        <v>53</v>
      </c>
      <c r="H45" t="s" s="8">
        <v>54</v>
      </c>
      <c r="I45" t="s" s="8">
        <v>126</v>
      </c>
    </row>
    <row r="46" ht="16.0" customHeight="true">
      <c r="A46" t="n" s="7">
        <v>4.5708045E7</v>
      </c>
      <c r="B46" t="s" s="8">
        <v>66</v>
      </c>
      <c r="C46" t="n" s="8">
        <f>IF(false,"120921995", "120921995")</f>
      </c>
      <c r="D46" t="s" s="8">
        <v>103</v>
      </c>
      <c r="E46" t="n" s="8">
        <v>2.0</v>
      </c>
      <c r="F46" t="n" s="8">
        <v>496.0</v>
      </c>
      <c r="G46" t="s" s="8">
        <v>53</v>
      </c>
      <c r="H46" t="s" s="8">
        <v>54</v>
      </c>
      <c r="I46" t="s" s="8">
        <v>127</v>
      </c>
    </row>
    <row r="47" ht="16.0" customHeight="true">
      <c r="A47" t="n" s="7">
        <v>4.5793887E7</v>
      </c>
      <c r="B47" t="s" s="8">
        <v>66</v>
      </c>
      <c r="C47" t="n" s="8">
        <f>IF(false,"003-318", "003-318")</f>
      </c>
      <c r="D47" t="s" s="8">
        <v>123</v>
      </c>
      <c r="E47" t="n" s="8">
        <v>2.0</v>
      </c>
      <c r="F47" t="n" s="8">
        <v>896.0</v>
      </c>
      <c r="G47" t="s" s="8">
        <v>58</v>
      </c>
      <c r="H47" t="s" s="8">
        <v>54</v>
      </c>
      <c r="I47" t="s" s="8">
        <v>128</v>
      </c>
    </row>
    <row r="48" ht="16.0" customHeight="true">
      <c r="A48" t="n" s="7">
        <v>4.5793887E7</v>
      </c>
      <c r="B48" t="s" s="8">
        <v>66</v>
      </c>
      <c r="C48" t="n" s="8">
        <f>IF(false,"003-315", "003-315")</f>
      </c>
      <c r="D48" t="s" s="8">
        <v>125</v>
      </c>
      <c r="E48" t="n" s="8">
        <v>1.0</v>
      </c>
      <c r="F48" t="n" s="8">
        <v>412.0</v>
      </c>
      <c r="G48" t="s" s="8">
        <v>58</v>
      </c>
      <c r="H48" t="s" s="8">
        <v>54</v>
      </c>
      <c r="I48" t="s" s="8">
        <v>128</v>
      </c>
    </row>
    <row r="49" ht="16.0" customHeight="true">
      <c r="A49" t="n" s="7">
        <v>4.5512454E7</v>
      </c>
      <c r="B49" t="s" s="8">
        <v>62</v>
      </c>
      <c r="C49" t="n" s="8">
        <f>IF(false,"01-003924", "01-003924")</f>
      </c>
      <c r="D49" t="s" s="8">
        <v>129</v>
      </c>
      <c r="E49" t="n" s="8">
        <v>1.0</v>
      </c>
      <c r="F49" t="n" s="8">
        <v>498.0</v>
      </c>
      <c r="G49" t="s" s="8">
        <v>58</v>
      </c>
      <c r="H49" t="s" s="8">
        <v>54</v>
      </c>
      <c r="I49" t="s" s="8">
        <v>130</v>
      </c>
    </row>
    <row r="50" ht="16.0" customHeight="true">
      <c r="A50" t="n" s="7">
        <v>4.49664E7</v>
      </c>
      <c r="B50" t="s" s="8">
        <v>131</v>
      </c>
      <c r="C50" t="n" s="8">
        <f>IF(false,"120921853", "120921853")</f>
      </c>
      <c r="D50" t="s" s="8">
        <v>132</v>
      </c>
      <c r="E50" t="n" s="8">
        <v>3.0</v>
      </c>
      <c r="F50" t="n" s="8">
        <v>402.0</v>
      </c>
      <c r="G50" t="s" s="8">
        <v>53</v>
      </c>
      <c r="H50" t="s" s="8">
        <v>54</v>
      </c>
      <c r="I50" t="s" s="8">
        <v>133</v>
      </c>
    </row>
    <row r="51" ht="16.0" customHeight="true">
      <c r="A51" t="n" s="7">
        <v>4.5838705E7</v>
      </c>
      <c r="B51" t="s" s="8">
        <v>78</v>
      </c>
      <c r="C51" t="n" s="8">
        <f>IF(false,"005-1357", "005-1357")</f>
      </c>
      <c r="D51" t="s" s="8">
        <v>134</v>
      </c>
      <c r="E51" t="n" s="8">
        <v>2.0</v>
      </c>
      <c r="F51" t="n" s="8">
        <v>376.0</v>
      </c>
      <c r="G51" t="s" s="8">
        <v>53</v>
      </c>
      <c r="H51" t="s" s="8">
        <v>54</v>
      </c>
      <c r="I51" t="s" s="8">
        <v>135</v>
      </c>
    </row>
    <row r="52" ht="16.0" customHeight="true">
      <c r="A52" t="n" s="7">
        <v>4.5501592E7</v>
      </c>
      <c r="B52" t="s" s="8">
        <v>62</v>
      </c>
      <c r="C52" t="n" s="8">
        <f>IF(false,"120921370", "120921370")</f>
      </c>
      <c r="D52" t="s" s="8">
        <v>52</v>
      </c>
      <c r="E52" t="n" s="8">
        <v>1.0</v>
      </c>
      <c r="F52" t="n" s="8">
        <v>126.0</v>
      </c>
      <c r="G52" t="s" s="8">
        <v>53</v>
      </c>
      <c r="H52" t="s" s="8">
        <v>54</v>
      </c>
      <c r="I52" t="s" s="8">
        <v>136</v>
      </c>
    </row>
    <row r="53" ht="16.0" customHeight="true">
      <c r="A53" t="n" s="7">
        <v>4.5888627E7</v>
      </c>
      <c r="B53" t="s" s="8">
        <v>78</v>
      </c>
      <c r="C53" t="n" s="8">
        <f>IF(false,"120921370", "120921370")</f>
      </c>
      <c r="D53" t="s" s="8">
        <v>52</v>
      </c>
      <c r="E53" t="n" s="8">
        <v>1.0</v>
      </c>
      <c r="F53" t="n" s="8">
        <v>101.0</v>
      </c>
      <c r="G53" t="s" s="8">
        <v>58</v>
      </c>
      <c r="H53" t="s" s="8">
        <v>54</v>
      </c>
      <c r="I53" t="s" s="8">
        <v>137</v>
      </c>
    </row>
    <row r="54" ht="16.0" customHeight="true">
      <c r="A54" t="n" s="7">
        <v>4.5353909E7</v>
      </c>
      <c r="B54" t="s" s="8">
        <v>69</v>
      </c>
      <c r="C54" t="n" s="8">
        <f>IF(false,"120922786", "120922786")</f>
      </c>
      <c r="D54" t="s" s="8">
        <v>138</v>
      </c>
      <c r="E54" t="n" s="8">
        <v>1.0</v>
      </c>
      <c r="F54" t="n" s="8">
        <v>63.0</v>
      </c>
      <c r="G54" t="s" s="8">
        <v>53</v>
      </c>
      <c r="H54" t="s" s="8">
        <v>54</v>
      </c>
      <c r="I54" t="s" s="8">
        <v>139</v>
      </c>
    </row>
    <row r="55" ht="16.0" customHeight="true">
      <c r="A55" t="n" s="7">
        <v>4.5838558E7</v>
      </c>
      <c r="B55" t="s" s="8">
        <v>78</v>
      </c>
      <c r="C55" t="n" s="8">
        <f>IF(false,"005-1119", "005-1119")</f>
      </c>
      <c r="D55" t="s" s="8">
        <v>140</v>
      </c>
      <c r="E55" t="n" s="8">
        <v>3.0</v>
      </c>
      <c r="F55" t="n" s="8">
        <v>888.0</v>
      </c>
      <c r="G55" t="s" s="8">
        <v>53</v>
      </c>
      <c r="H55" t="s" s="8">
        <v>54</v>
      </c>
      <c r="I55" t="s" s="8">
        <v>141</v>
      </c>
    </row>
    <row r="56" ht="16.0" customHeight="true">
      <c r="A56" t="n" s="7">
        <v>4.5734814E7</v>
      </c>
      <c r="B56" t="s" s="8">
        <v>66</v>
      </c>
      <c r="C56" t="n" s="8">
        <f>IF(false,"005-1359", "005-1359")</f>
      </c>
      <c r="D56" t="s" s="8">
        <v>92</v>
      </c>
      <c r="E56" t="n" s="8">
        <v>3.0</v>
      </c>
      <c r="F56" t="n" s="8">
        <v>594.0</v>
      </c>
      <c r="G56" t="s" s="8">
        <v>53</v>
      </c>
      <c r="H56" t="s" s="8">
        <v>54</v>
      </c>
      <c r="I56" t="s" s="8">
        <v>142</v>
      </c>
    </row>
    <row r="57" ht="16.0" customHeight="true">
      <c r="A57" t="n" s="7">
        <v>4.5780181E7</v>
      </c>
      <c r="B57" t="s" s="8">
        <v>66</v>
      </c>
      <c r="C57" t="n" s="8">
        <f>IF(false,"005-1557", "005-1557")</f>
      </c>
      <c r="D57" t="s" s="8">
        <v>143</v>
      </c>
      <c r="E57" t="n" s="8">
        <v>1.0</v>
      </c>
      <c r="F57" t="n" s="8">
        <v>144.0</v>
      </c>
      <c r="G57" t="s" s="8">
        <v>53</v>
      </c>
      <c r="H57" t="s" s="8">
        <v>54</v>
      </c>
      <c r="I57" t="s" s="8">
        <v>144</v>
      </c>
    </row>
    <row r="58" ht="16.0" customHeight="true">
      <c r="A58" t="n" s="7">
        <v>4.5679494E7</v>
      </c>
      <c r="B58" t="s" s="8">
        <v>56</v>
      </c>
      <c r="C58" t="n" s="8">
        <f>IF(false,"005-1250", "005-1250")</f>
      </c>
      <c r="D58" t="s" s="8">
        <v>83</v>
      </c>
      <c r="E58" t="n" s="8">
        <v>3.0</v>
      </c>
      <c r="F58" t="n" s="8">
        <v>927.0</v>
      </c>
      <c r="G58" t="s" s="8">
        <v>53</v>
      </c>
      <c r="H58" t="s" s="8">
        <v>54</v>
      </c>
      <c r="I58" t="s" s="8">
        <v>145</v>
      </c>
    </row>
    <row r="59" ht="16.0" customHeight="true">
      <c r="A59" t="n" s="7">
        <v>4.5740819E7</v>
      </c>
      <c r="B59" t="s" s="8">
        <v>66</v>
      </c>
      <c r="C59" t="n" s="8">
        <f>IF(false,"005-1516", "005-1516")</f>
      </c>
      <c r="D59" t="s" s="8">
        <v>70</v>
      </c>
      <c r="E59" t="n" s="8">
        <v>2.0</v>
      </c>
      <c r="F59" t="n" s="8">
        <v>348.0</v>
      </c>
      <c r="G59" t="s" s="8">
        <v>53</v>
      </c>
      <c r="H59" t="s" s="8">
        <v>54</v>
      </c>
      <c r="I59" t="s" s="8">
        <v>146</v>
      </c>
    </row>
    <row r="60" ht="16.0" customHeight="true">
      <c r="A60" t="n" s="7">
        <v>4.5780181E7</v>
      </c>
      <c r="B60" t="s" s="8">
        <v>66</v>
      </c>
      <c r="C60" t="n" s="8">
        <f>IF(false,"005-1557", "005-1557")</f>
      </c>
      <c r="D60" t="s" s="8">
        <v>143</v>
      </c>
      <c r="E60" t="n" s="8">
        <v>1.0</v>
      </c>
      <c r="F60" t="n" s="8">
        <v>579.0</v>
      </c>
      <c r="G60" t="s" s="8">
        <v>58</v>
      </c>
      <c r="H60" t="s" s="8">
        <v>54</v>
      </c>
      <c r="I60" t="s" s="8">
        <v>147</v>
      </c>
    </row>
    <row r="61" ht="16.0" customHeight="true">
      <c r="A61" t="n" s="7">
        <v>4.5679494E7</v>
      </c>
      <c r="B61" t="s" s="8">
        <v>56</v>
      </c>
      <c r="C61" t="n" s="8">
        <f>IF(false,"005-1250", "005-1250")</f>
      </c>
      <c r="D61" t="s" s="8">
        <v>83</v>
      </c>
      <c r="E61" t="n" s="8">
        <v>3.0</v>
      </c>
      <c r="F61" t="n" s="8">
        <v>570.0</v>
      </c>
      <c r="G61" t="s" s="8">
        <v>64</v>
      </c>
      <c r="H61" t="s" s="8">
        <v>54</v>
      </c>
      <c r="I61" t="s" s="8">
        <v>148</v>
      </c>
    </row>
    <row r="62" ht="16.0" customHeight="true">
      <c r="A62" t="n" s="7">
        <v>4.5834111E7</v>
      </c>
      <c r="B62" t="s" s="8">
        <v>78</v>
      </c>
      <c r="C62" t="n" s="8">
        <f>IF(false,"120921947", "120921947")</f>
      </c>
      <c r="D62" t="s" s="8">
        <v>79</v>
      </c>
      <c r="E62" t="n" s="8">
        <v>1.0</v>
      </c>
      <c r="F62" t="n" s="8">
        <v>119.0</v>
      </c>
      <c r="G62" t="s" s="8">
        <v>53</v>
      </c>
      <c r="H62" t="s" s="8">
        <v>54</v>
      </c>
      <c r="I62" t="s" s="8">
        <v>149</v>
      </c>
    </row>
    <row r="63" ht="16.0" customHeight="true">
      <c r="A63" t="n" s="7">
        <v>4.5805655E7</v>
      </c>
      <c r="B63" t="s" s="8">
        <v>66</v>
      </c>
      <c r="C63" t="n" s="8">
        <f>IF(false,"002-101", "002-101")</f>
      </c>
      <c r="D63" t="s" s="8">
        <v>150</v>
      </c>
      <c r="E63" t="n" s="8">
        <v>2.0</v>
      </c>
      <c r="F63" t="n" s="8">
        <v>556.0</v>
      </c>
      <c r="G63" t="s" s="8">
        <v>53</v>
      </c>
      <c r="H63" t="s" s="8">
        <v>54</v>
      </c>
      <c r="I63" t="s" s="8">
        <v>151</v>
      </c>
    </row>
    <row r="64" ht="16.0" customHeight="true">
      <c r="A64" t="n" s="7">
        <v>4.5840834E7</v>
      </c>
      <c r="B64" t="s" s="8">
        <v>78</v>
      </c>
      <c r="C64" t="n" s="8">
        <f>IF(false,"003-319", "003-319")</f>
      </c>
      <c r="D64" t="s" s="8">
        <v>152</v>
      </c>
      <c r="E64" t="n" s="8">
        <v>1.0</v>
      </c>
      <c r="F64" t="n" s="8">
        <v>263.0</v>
      </c>
      <c r="G64" t="s" s="8">
        <v>53</v>
      </c>
      <c r="H64" t="s" s="8">
        <v>54</v>
      </c>
      <c r="I64" t="s" s="8">
        <v>153</v>
      </c>
    </row>
    <row r="65" ht="16.0" customHeight="true">
      <c r="A65" t="n" s="7">
        <v>4.5840834E7</v>
      </c>
      <c r="B65" t="s" s="8">
        <v>78</v>
      </c>
      <c r="C65" t="n" s="8">
        <f>IF(false,"120921439", "120921439")</f>
      </c>
      <c r="D65" t="s" s="8">
        <v>154</v>
      </c>
      <c r="E65" t="n" s="8">
        <v>1.0</v>
      </c>
      <c r="F65" t="n" s="8">
        <v>120.0</v>
      </c>
      <c r="G65" t="s" s="8">
        <v>53</v>
      </c>
      <c r="H65" t="s" s="8">
        <v>54</v>
      </c>
      <c r="I65" t="s" s="8">
        <v>153</v>
      </c>
    </row>
    <row r="66" ht="16.0" customHeight="true">
      <c r="A66" t="n" s="7">
        <v>4.5705501E7</v>
      </c>
      <c r="B66" t="s" s="8">
        <v>66</v>
      </c>
      <c r="C66" t="n" s="8">
        <f>IF(false,"008-576", "008-576")</f>
      </c>
      <c r="D66" t="s" s="8">
        <v>72</v>
      </c>
      <c r="E66" t="n" s="8">
        <v>2.0</v>
      </c>
      <c r="F66" t="n" s="8">
        <v>334.0</v>
      </c>
      <c r="G66" t="s" s="8">
        <v>53</v>
      </c>
      <c r="H66" t="s" s="8">
        <v>54</v>
      </c>
      <c r="I66" t="s" s="8">
        <v>155</v>
      </c>
    </row>
    <row r="67" ht="16.0" customHeight="true">
      <c r="A67" t="n" s="7">
        <v>4.4944757E7</v>
      </c>
      <c r="B67" t="s" s="8">
        <v>131</v>
      </c>
      <c r="C67" t="n" s="8">
        <f>IF(false,"120921743", "120921743")</f>
      </c>
      <c r="D67" t="s" s="8">
        <v>156</v>
      </c>
      <c r="E67" t="n" s="8">
        <v>1.0</v>
      </c>
      <c r="F67" t="n" s="8">
        <v>150.0</v>
      </c>
      <c r="G67" t="s" s="8">
        <v>53</v>
      </c>
      <c r="H67" t="s" s="8">
        <v>54</v>
      </c>
      <c r="I67" t="s" s="8">
        <v>157</v>
      </c>
    </row>
    <row r="68" ht="16.0" customHeight="true">
      <c r="A68" t="n" s="7">
        <v>4.5937146E7</v>
      </c>
      <c r="B68" t="s" s="8">
        <v>54</v>
      </c>
      <c r="C68" t="n" s="8">
        <f>IF(false,"120922782", "120922782")</f>
      </c>
      <c r="D68" t="s" s="8">
        <v>158</v>
      </c>
      <c r="E68" t="n" s="8">
        <v>1.0</v>
      </c>
      <c r="F68" t="n" s="8">
        <v>178.0</v>
      </c>
      <c r="G68" t="s" s="8">
        <v>58</v>
      </c>
      <c r="H68" t="s" s="8">
        <v>54</v>
      </c>
      <c r="I68" t="s" s="8">
        <v>159</v>
      </c>
    </row>
    <row r="69" ht="16.0" customHeight="true">
      <c r="A69" t="n" s="7">
        <v>4.581484E7</v>
      </c>
      <c r="B69" t="s" s="8">
        <v>66</v>
      </c>
      <c r="C69" t="n" s="8">
        <f>IF(false,"005-1515", "005-1515")</f>
      </c>
      <c r="D69" t="s" s="8">
        <v>160</v>
      </c>
      <c r="E69" t="n" s="8">
        <v>1.0</v>
      </c>
      <c r="F69" t="n" s="8">
        <v>193.0</v>
      </c>
      <c r="G69" t="s" s="8">
        <v>53</v>
      </c>
      <c r="H69" t="s" s="8">
        <v>54</v>
      </c>
      <c r="I69" t="s" s="8">
        <v>161</v>
      </c>
    </row>
    <row r="70" ht="16.0" customHeight="true">
      <c r="A70" t="n" s="7">
        <v>4.581484E7</v>
      </c>
      <c r="B70" t="s" s="8">
        <v>66</v>
      </c>
      <c r="C70" t="n" s="8">
        <f>IF(false,"005-1515", "005-1515")</f>
      </c>
      <c r="D70" t="s" s="8">
        <v>160</v>
      </c>
      <c r="E70" t="n" s="8">
        <v>1.0</v>
      </c>
      <c r="F70" t="n" s="8">
        <v>39.0</v>
      </c>
      <c r="G70" t="s" s="8">
        <v>64</v>
      </c>
      <c r="H70" t="s" s="8">
        <v>54</v>
      </c>
      <c r="I70" t="s" s="8">
        <v>162</v>
      </c>
    </row>
    <row r="71" ht="16.0" customHeight="true">
      <c r="A71" t="n" s="7">
        <v>4.5727292E7</v>
      </c>
      <c r="B71" t="s" s="8">
        <v>66</v>
      </c>
      <c r="C71" t="n" s="8">
        <f>IF(false,"005-1111", "005-1111")</f>
      </c>
      <c r="D71" t="s" s="8">
        <v>163</v>
      </c>
      <c r="E71" t="n" s="8">
        <v>1.0</v>
      </c>
      <c r="F71" t="n" s="8">
        <v>341.0</v>
      </c>
      <c r="G71" t="s" s="8">
        <v>53</v>
      </c>
      <c r="H71" t="s" s="8">
        <v>54</v>
      </c>
      <c r="I71" t="s" s="8">
        <v>164</v>
      </c>
    </row>
    <row r="72" ht="16.0" customHeight="true">
      <c r="A72" t="n" s="7">
        <v>4.5777527E7</v>
      </c>
      <c r="B72" t="s" s="8">
        <v>66</v>
      </c>
      <c r="C72" t="n" s="8">
        <f>IF(false,"120922390", "120922390")</f>
      </c>
      <c r="D72" t="s" s="8">
        <v>81</v>
      </c>
      <c r="E72" t="n" s="8">
        <v>1.0</v>
      </c>
      <c r="F72" t="n" s="8">
        <v>78.0</v>
      </c>
      <c r="G72" t="s" s="8">
        <v>53</v>
      </c>
      <c r="H72" t="s" s="8">
        <v>54</v>
      </c>
      <c r="I72" t="s" s="8">
        <v>165</v>
      </c>
    </row>
    <row r="73" ht="16.0" customHeight="true">
      <c r="A73" t="n" s="7">
        <v>4.4771797E7</v>
      </c>
      <c r="B73" t="s" s="8">
        <v>166</v>
      </c>
      <c r="C73" t="n" s="8">
        <f>IF(false,"003-319", "003-319")</f>
      </c>
      <c r="D73" t="s" s="8">
        <v>152</v>
      </c>
      <c r="E73" t="n" s="8">
        <v>1.0</v>
      </c>
      <c r="F73" t="n" s="8">
        <v>221.0</v>
      </c>
      <c r="G73" t="s" s="8">
        <v>53</v>
      </c>
      <c r="H73" t="s" s="8">
        <v>54</v>
      </c>
      <c r="I73" t="s" s="8">
        <v>167</v>
      </c>
    </row>
    <row r="74" ht="16.0" customHeight="true">
      <c r="A74" t="n" s="7">
        <v>4.5686245E7</v>
      </c>
      <c r="B74" t="s" s="8">
        <v>56</v>
      </c>
      <c r="C74" t="n" s="8">
        <f>IF(false,"005-1357", "005-1357")</f>
      </c>
      <c r="D74" t="s" s="8">
        <v>134</v>
      </c>
      <c r="E74" t="n" s="8">
        <v>1.0</v>
      </c>
      <c r="F74" t="n" s="8">
        <v>188.0</v>
      </c>
      <c r="G74" t="s" s="8">
        <v>53</v>
      </c>
      <c r="H74" t="s" s="8">
        <v>54</v>
      </c>
      <c r="I74" t="s" s="8">
        <v>168</v>
      </c>
    </row>
    <row r="75" ht="16.0" customHeight="true">
      <c r="A75" t="n" s="7">
        <v>4.5804831E7</v>
      </c>
      <c r="B75" t="s" s="8">
        <v>66</v>
      </c>
      <c r="C75" t="n" s="8">
        <f>IF(false,"120922035", "120922035")</f>
      </c>
      <c r="D75" t="s" s="8">
        <v>169</v>
      </c>
      <c r="E75" t="n" s="8">
        <v>1.0</v>
      </c>
      <c r="F75" t="n" s="8">
        <v>187.0</v>
      </c>
      <c r="G75" t="s" s="8">
        <v>53</v>
      </c>
      <c r="H75" t="s" s="8">
        <v>54</v>
      </c>
      <c r="I75" t="s" s="8">
        <v>170</v>
      </c>
    </row>
    <row r="76" ht="16.0" customHeight="true">
      <c r="A76" t="n" s="7">
        <v>4.5680341E7</v>
      </c>
      <c r="B76" t="s" s="8">
        <v>56</v>
      </c>
      <c r="C76" t="n" s="8">
        <f>IF(false,"005-1514", "005-1514")</f>
      </c>
      <c r="D76" t="s" s="8">
        <v>171</v>
      </c>
      <c r="E76" t="n" s="8">
        <v>1.0</v>
      </c>
      <c r="F76" t="n" s="8">
        <v>155.0</v>
      </c>
      <c r="G76" t="s" s="8">
        <v>53</v>
      </c>
      <c r="H76" t="s" s="8">
        <v>54</v>
      </c>
      <c r="I76" t="s" s="8">
        <v>172</v>
      </c>
    </row>
    <row r="77" ht="16.0" customHeight="true">
      <c r="A77" t="n" s="7">
        <v>4.5503841E7</v>
      </c>
      <c r="B77" t="s" s="8">
        <v>62</v>
      </c>
      <c r="C77" t="n" s="8">
        <f>IF(false,"005-1516", "005-1516")</f>
      </c>
      <c r="D77" t="s" s="8">
        <v>70</v>
      </c>
      <c r="E77" t="n" s="8">
        <v>3.0</v>
      </c>
      <c r="F77" t="n" s="8">
        <v>513.0</v>
      </c>
      <c r="G77" t="s" s="8">
        <v>53</v>
      </c>
      <c r="H77" t="s" s="8">
        <v>54</v>
      </c>
      <c r="I77" t="s" s="8">
        <v>173</v>
      </c>
    </row>
    <row r="78" ht="16.0" customHeight="true">
      <c r="A78" t="n" s="7">
        <v>4.5679322E7</v>
      </c>
      <c r="B78" t="s" s="8">
        <v>56</v>
      </c>
      <c r="C78" t="n" s="8">
        <f>IF(false,"005-1515", "005-1515")</f>
      </c>
      <c r="D78" t="s" s="8">
        <v>160</v>
      </c>
      <c r="E78" t="n" s="8">
        <v>1.0</v>
      </c>
      <c r="F78" t="n" s="8">
        <v>193.0</v>
      </c>
      <c r="G78" t="s" s="8">
        <v>53</v>
      </c>
      <c r="H78" t="s" s="8">
        <v>54</v>
      </c>
      <c r="I78" t="s" s="8">
        <v>174</v>
      </c>
    </row>
    <row r="79" ht="16.0" customHeight="true">
      <c r="A79" t="n" s="7">
        <v>4.5761226E7</v>
      </c>
      <c r="B79" t="s" s="8">
        <v>66</v>
      </c>
      <c r="C79" t="n" s="8">
        <f>IF(false,"120921370", "120921370")</f>
      </c>
      <c r="D79" t="s" s="8">
        <v>52</v>
      </c>
      <c r="E79" t="n" s="8">
        <v>1.0</v>
      </c>
      <c r="F79" t="n" s="8">
        <v>360.0</v>
      </c>
      <c r="G79" t="s" s="8">
        <v>53</v>
      </c>
      <c r="H79" t="s" s="8">
        <v>54</v>
      </c>
      <c r="I79" t="s" s="8">
        <v>175</v>
      </c>
    </row>
    <row r="80" ht="16.0" customHeight="true">
      <c r="A80" t="n" s="7">
        <v>4.5667268E7</v>
      </c>
      <c r="B80" t="s" s="8">
        <v>56</v>
      </c>
      <c r="C80" t="n" s="8">
        <f>IF(false,"120921545", "120921545")</f>
      </c>
      <c r="D80" t="s" s="8">
        <v>176</v>
      </c>
      <c r="E80" t="n" s="8">
        <v>3.0</v>
      </c>
      <c r="F80" t="n" s="8">
        <v>528.0</v>
      </c>
      <c r="G80" t="s" s="8">
        <v>53</v>
      </c>
      <c r="H80" t="s" s="8">
        <v>54</v>
      </c>
      <c r="I80" t="s" s="8">
        <v>177</v>
      </c>
    </row>
    <row r="81" ht="16.0" customHeight="true">
      <c r="A81" t="n" s="7">
        <v>4.5236557E7</v>
      </c>
      <c r="B81" t="s" s="8">
        <v>60</v>
      </c>
      <c r="C81" t="n" s="8">
        <f>IF(false,"120921470", "120921470")</f>
      </c>
      <c r="D81" t="s" s="8">
        <v>178</v>
      </c>
      <c r="E81" t="n" s="8">
        <v>1.0</v>
      </c>
      <c r="F81" t="n" s="8">
        <v>139.0</v>
      </c>
      <c r="G81" t="s" s="8">
        <v>53</v>
      </c>
      <c r="H81" t="s" s="8">
        <v>54</v>
      </c>
      <c r="I81" t="s" s="8">
        <v>179</v>
      </c>
    </row>
    <row r="82" ht="16.0" customHeight="true">
      <c r="A82" t="n" s="7">
        <v>4.5806516E7</v>
      </c>
      <c r="B82" t="s" s="8">
        <v>66</v>
      </c>
      <c r="C82" t="n" s="8">
        <f>IF(false,"005-1515", "005-1515")</f>
      </c>
      <c r="D82" t="s" s="8">
        <v>160</v>
      </c>
      <c r="E82" t="n" s="8">
        <v>3.0</v>
      </c>
      <c r="F82" t="n" s="8">
        <v>93.0</v>
      </c>
      <c r="G82" t="s" s="8">
        <v>53</v>
      </c>
      <c r="H82" t="s" s="8">
        <v>54</v>
      </c>
      <c r="I82" t="s" s="8">
        <v>180</v>
      </c>
    </row>
    <row r="83" ht="16.0" customHeight="true">
      <c r="A83" t="n" s="7">
        <v>4.5804556E7</v>
      </c>
      <c r="B83" t="s" s="8">
        <v>66</v>
      </c>
      <c r="C83" t="n" s="8">
        <f>IF(false,"005-1138", "005-1138")</f>
      </c>
      <c r="D83" t="s" s="8">
        <v>181</v>
      </c>
      <c r="E83" t="n" s="8">
        <v>1.0</v>
      </c>
      <c r="F83" t="n" s="8">
        <v>120.0</v>
      </c>
      <c r="G83" t="s" s="8">
        <v>53</v>
      </c>
      <c r="H83" t="s" s="8">
        <v>54</v>
      </c>
      <c r="I83" t="s" s="8">
        <v>182</v>
      </c>
    </row>
    <row r="84" ht="16.0" customHeight="true">
      <c r="A84" t="n" s="7">
        <v>4.5708027E7</v>
      </c>
      <c r="B84" t="s" s="8">
        <v>66</v>
      </c>
      <c r="C84" t="n" s="8">
        <f>IF(false,"003-317", "003-317")</f>
      </c>
      <c r="D84" t="s" s="8">
        <v>183</v>
      </c>
      <c r="E84" t="n" s="8">
        <v>1.0</v>
      </c>
      <c r="F84" t="n" s="8">
        <v>75.0</v>
      </c>
      <c r="G84" t="s" s="8">
        <v>53</v>
      </c>
      <c r="H84" t="s" s="8">
        <v>54</v>
      </c>
      <c r="I84" t="s" s="8">
        <v>184</v>
      </c>
    </row>
    <row r="85" ht="16.0" customHeight="true">
      <c r="A85" t="n" s="7">
        <v>4.578499E7</v>
      </c>
      <c r="B85" t="s" s="8">
        <v>66</v>
      </c>
      <c r="C85" t="n" s="8">
        <f>IF(false,"005-1516", "005-1516")</f>
      </c>
      <c r="D85" t="s" s="8">
        <v>70</v>
      </c>
      <c r="E85" t="n" s="8">
        <v>1.0</v>
      </c>
      <c r="F85" t="n" s="8">
        <v>174.0</v>
      </c>
      <c r="G85" t="s" s="8">
        <v>53</v>
      </c>
      <c r="H85" t="s" s="8">
        <v>54</v>
      </c>
      <c r="I85" t="s" s="8">
        <v>185</v>
      </c>
    </row>
    <row r="86" ht="16.0" customHeight="true">
      <c r="A86" t="n" s="7">
        <v>4.5555824E7</v>
      </c>
      <c r="B86" t="s" s="8">
        <v>62</v>
      </c>
      <c r="C86" t="n" s="8">
        <f>IF(false,"120921606", "120921606")</f>
      </c>
      <c r="D86" t="s" s="8">
        <v>186</v>
      </c>
      <c r="E86" t="n" s="8">
        <v>1.0</v>
      </c>
      <c r="F86" t="n" s="8">
        <v>1.0</v>
      </c>
      <c r="G86" t="s" s="8">
        <v>58</v>
      </c>
      <c r="H86" t="s" s="8">
        <v>54</v>
      </c>
      <c r="I86" t="s" s="8">
        <v>187</v>
      </c>
    </row>
    <row r="87" ht="16.0" customHeight="true">
      <c r="A87" t="n" s="7">
        <v>4.5555824E7</v>
      </c>
      <c r="B87" t="s" s="8">
        <v>62</v>
      </c>
      <c r="C87" t="n" s="8">
        <f>IF(false,"120921607", "120921607")</f>
      </c>
      <c r="D87" t="s" s="8">
        <v>188</v>
      </c>
      <c r="E87" t="n" s="8">
        <v>1.0</v>
      </c>
      <c r="F87" t="n" s="8">
        <v>1.0</v>
      </c>
      <c r="G87" t="s" s="8">
        <v>58</v>
      </c>
      <c r="H87" t="s" s="8">
        <v>54</v>
      </c>
      <c r="I87" t="s" s="8">
        <v>187</v>
      </c>
    </row>
    <row r="88" ht="16.0" customHeight="true">
      <c r="A88" t="n" s="7">
        <v>4.5811459E7</v>
      </c>
      <c r="B88" t="s" s="8">
        <v>66</v>
      </c>
      <c r="C88" t="n" s="8">
        <f>IF(false,"003-319", "003-319")</f>
      </c>
      <c r="D88" t="s" s="8">
        <v>152</v>
      </c>
      <c r="E88" t="n" s="8">
        <v>1.0</v>
      </c>
      <c r="F88" t="n" s="8">
        <v>262.0</v>
      </c>
      <c r="G88" t="s" s="8">
        <v>53</v>
      </c>
      <c r="H88" t="s" s="8">
        <v>54</v>
      </c>
      <c r="I88" t="s" s="8">
        <v>189</v>
      </c>
    </row>
    <row r="89" ht="16.0" customHeight="true">
      <c r="A89" t="n" s="7">
        <v>4.5564461E7</v>
      </c>
      <c r="B89" t="s" s="8">
        <v>62</v>
      </c>
      <c r="C89" t="n" s="8">
        <f>IF(false,"005-1506", "005-1506")</f>
      </c>
      <c r="D89" t="s" s="8">
        <v>74</v>
      </c>
      <c r="E89" t="n" s="8">
        <v>1.0</v>
      </c>
      <c r="F89" t="n" s="8">
        <v>163.0</v>
      </c>
      <c r="G89" t="s" s="8">
        <v>58</v>
      </c>
      <c r="H89" t="s" s="8">
        <v>54</v>
      </c>
      <c r="I89" t="s" s="8">
        <v>190</v>
      </c>
    </row>
    <row r="90" ht="16.0" customHeight="true">
      <c r="A90" t="n" s="7">
        <v>4.5731933E7</v>
      </c>
      <c r="B90" t="s" s="8">
        <v>66</v>
      </c>
      <c r="C90" t="n" s="8">
        <f>IF(false,"005-1250", "005-1250")</f>
      </c>
      <c r="D90" t="s" s="8">
        <v>83</v>
      </c>
      <c r="E90" t="n" s="8">
        <v>2.0</v>
      </c>
      <c r="F90" t="n" s="8">
        <v>384.0</v>
      </c>
      <c r="G90" t="s" s="8">
        <v>53</v>
      </c>
      <c r="H90" t="s" s="8">
        <v>54</v>
      </c>
      <c r="I90" t="s" s="8">
        <v>191</v>
      </c>
    </row>
    <row r="91" ht="16.0" customHeight="true">
      <c r="A91" t="n" s="7">
        <v>4.5494575E7</v>
      </c>
      <c r="B91" t="s" s="8">
        <v>62</v>
      </c>
      <c r="C91" t="n" s="8">
        <f>IF(false,"005-1504", "005-1504")</f>
      </c>
      <c r="D91" t="s" s="8">
        <v>192</v>
      </c>
      <c r="E91" t="n" s="8">
        <v>2.0</v>
      </c>
      <c r="F91" t="n" s="8">
        <v>226.0</v>
      </c>
      <c r="G91" t="s" s="8">
        <v>53</v>
      </c>
      <c r="H91" t="s" s="8">
        <v>54</v>
      </c>
      <c r="I91" t="s" s="8">
        <v>193</v>
      </c>
    </row>
    <row r="92" ht="16.0" customHeight="true">
      <c r="A92" t="n" s="7">
        <v>4.5894314E7</v>
      </c>
      <c r="B92" t="s" s="8">
        <v>78</v>
      </c>
      <c r="C92" t="n" s="8">
        <f>IF(false,"120922684", "120922684")</f>
      </c>
      <c r="D92" t="s" s="8">
        <v>194</v>
      </c>
      <c r="E92" t="n" s="8">
        <v>1.0</v>
      </c>
      <c r="F92" t="n" s="8">
        <v>246.0</v>
      </c>
      <c r="G92" t="s" s="8">
        <v>58</v>
      </c>
      <c r="H92" t="s" s="8">
        <v>195</v>
      </c>
      <c r="I92" t="s" s="8">
        <v>196</v>
      </c>
    </row>
    <row r="93" ht="16.0" customHeight="true">
      <c r="A93" t="n" s="7">
        <v>4.5720929E7</v>
      </c>
      <c r="B93" t="s" s="8">
        <v>66</v>
      </c>
      <c r="C93" t="n" s="8">
        <f>IF(false,"005-1250", "005-1250")</f>
      </c>
      <c r="D93" t="s" s="8">
        <v>83</v>
      </c>
      <c r="E93" t="n" s="8">
        <v>2.0</v>
      </c>
      <c r="F93" t="n" s="8">
        <v>672.0</v>
      </c>
      <c r="G93" t="s" s="8">
        <v>64</v>
      </c>
      <c r="H93" t="s" s="8">
        <v>195</v>
      </c>
      <c r="I93" t="s" s="8">
        <v>197</v>
      </c>
    </row>
    <row r="94" ht="16.0" customHeight="true">
      <c r="A94" t="n" s="7">
        <v>4.5682978E7</v>
      </c>
      <c r="B94" t="s" s="8">
        <v>56</v>
      </c>
      <c r="C94" t="n" s="8">
        <f>IF(false,"002-099", "002-099")</f>
      </c>
      <c r="D94" t="s" s="8">
        <v>198</v>
      </c>
      <c r="E94" t="n" s="8">
        <v>1.0</v>
      </c>
      <c r="F94" t="n" s="8">
        <v>735.0</v>
      </c>
      <c r="G94" t="s" s="8">
        <v>53</v>
      </c>
      <c r="H94" t="s" s="8">
        <v>195</v>
      </c>
      <c r="I94" t="s" s="8">
        <v>199</v>
      </c>
    </row>
    <row r="95" ht="16.0" customHeight="true">
      <c r="A95" t="n" s="7">
        <v>4.5889689E7</v>
      </c>
      <c r="B95" t="s" s="8">
        <v>78</v>
      </c>
      <c r="C95" t="n" s="8">
        <f>IF(false,"005-1256", "005-1256")</f>
      </c>
      <c r="D95" t="s" s="8">
        <v>200</v>
      </c>
      <c r="E95" t="n" s="8">
        <v>1.0</v>
      </c>
      <c r="F95" t="n" s="8">
        <v>166.0</v>
      </c>
      <c r="G95" t="s" s="8">
        <v>64</v>
      </c>
      <c r="H95" t="s" s="8">
        <v>195</v>
      </c>
      <c r="I95" t="s" s="8">
        <v>201</v>
      </c>
    </row>
    <row r="96" ht="16.0" customHeight="true">
      <c r="A96" t="n" s="7">
        <v>4.5936195E7</v>
      </c>
      <c r="B96" t="s" s="8">
        <v>54</v>
      </c>
      <c r="C96" t="n" s="8">
        <f>IF(false,"005-1513", "005-1513")</f>
      </c>
      <c r="D96" t="s" s="8">
        <v>202</v>
      </c>
      <c r="E96" t="n" s="8">
        <v>3.0</v>
      </c>
      <c r="F96" t="n" s="8">
        <v>362.0</v>
      </c>
      <c r="G96" t="s" s="8">
        <v>58</v>
      </c>
      <c r="H96" t="s" s="8">
        <v>195</v>
      </c>
      <c r="I96" t="s" s="8">
        <v>203</v>
      </c>
    </row>
    <row r="97" ht="16.0" customHeight="true">
      <c r="A97" t="n" s="7">
        <v>4.5602481E7</v>
      </c>
      <c r="B97" t="s" s="8">
        <v>56</v>
      </c>
      <c r="C97" t="n" s="8">
        <f>IF(false,"005-1380", "005-1380")</f>
      </c>
      <c r="D97" t="s" s="8">
        <v>67</v>
      </c>
      <c r="E97" t="n" s="8">
        <v>1.0</v>
      </c>
      <c r="F97" t="n" s="8">
        <v>109.0</v>
      </c>
      <c r="G97" t="s" s="8">
        <v>53</v>
      </c>
      <c r="H97" t="s" s="8">
        <v>195</v>
      </c>
      <c r="I97" t="s" s="8">
        <v>204</v>
      </c>
    </row>
    <row r="98" ht="16.0" customHeight="true">
      <c r="A98" t="n" s="7">
        <v>4.5999041E7</v>
      </c>
      <c r="B98" t="s" s="8">
        <v>54</v>
      </c>
      <c r="C98" t="n" s="8">
        <f>IF(false,"120921727", "120921727")</f>
      </c>
      <c r="D98" t="s" s="8">
        <v>205</v>
      </c>
      <c r="E98" t="n" s="8">
        <v>1.0</v>
      </c>
      <c r="F98" t="n" s="8">
        <v>268.0</v>
      </c>
      <c r="G98" t="s" s="8">
        <v>58</v>
      </c>
      <c r="H98" t="s" s="8">
        <v>195</v>
      </c>
      <c r="I98" t="s" s="8">
        <v>206</v>
      </c>
    </row>
    <row r="99" ht="16.0" customHeight="true">
      <c r="A99" t="n" s="7">
        <v>4.5893988E7</v>
      </c>
      <c r="B99" t="s" s="8">
        <v>78</v>
      </c>
      <c r="C99" t="n" s="8">
        <f>IF(false,"120922351", "120922351")</f>
      </c>
      <c r="D99" t="s" s="8">
        <v>76</v>
      </c>
      <c r="E99" t="n" s="8">
        <v>2.0</v>
      </c>
      <c r="F99" t="n" s="8">
        <v>226.0</v>
      </c>
      <c r="G99" t="s" s="8">
        <v>58</v>
      </c>
      <c r="H99" t="s" s="8">
        <v>195</v>
      </c>
      <c r="I99" t="s" s="8">
        <v>207</v>
      </c>
    </row>
    <row r="100" ht="16.0" customHeight="true">
      <c r="A100" t="n" s="7">
        <v>4.5808017E7</v>
      </c>
      <c r="B100" t="s" s="8">
        <v>66</v>
      </c>
      <c r="C100" t="n" s="8">
        <f>IF(false,"120922608", "120922608")</f>
      </c>
      <c r="D100" t="s" s="8">
        <v>208</v>
      </c>
      <c r="E100" t="n" s="8">
        <v>1.0</v>
      </c>
      <c r="F100" t="n" s="8">
        <v>175.0</v>
      </c>
      <c r="G100" t="s" s="8">
        <v>58</v>
      </c>
      <c r="H100" t="s" s="8">
        <v>195</v>
      </c>
      <c r="I100" t="s" s="8">
        <v>209</v>
      </c>
    </row>
    <row r="101" ht="16.0" customHeight="true">
      <c r="A101" t="n" s="7">
        <v>4.5933003E7</v>
      </c>
      <c r="B101" t="s" s="8">
        <v>54</v>
      </c>
      <c r="C101" t="n" s="8">
        <f>IF(false,"002-934", "002-934")</f>
      </c>
      <c r="D101" t="s" s="8">
        <v>210</v>
      </c>
      <c r="E101" t="n" s="8">
        <v>1.0</v>
      </c>
      <c r="F101" t="n" s="8">
        <v>56.0</v>
      </c>
      <c r="G101" t="s" s="8">
        <v>64</v>
      </c>
      <c r="H101" t="s" s="8">
        <v>195</v>
      </c>
      <c r="I101" t="s" s="8">
        <v>211</v>
      </c>
    </row>
    <row r="102" ht="16.0" customHeight="true">
      <c r="A102" t="n" s="7">
        <v>4.5918759E7</v>
      </c>
      <c r="B102" t="s" s="8">
        <v>78</v>
      </c>
      <c r="C102" t="n" s="8">
        <f>IF(false,"005-1255", "005-1255")</f>
      </c>
      <c r="D102" t="s" s="8">
        <v>212</v>
      </c>
      <c r="E102" t="n" s="8">
        <v>1.0</v>
      </c>
      <c r="F102" t="n" s="8">
        <v>14.0</v>
      </c>
      <c r="G102" t="s" s="8">
        <v>64</v>
      </c>
      <c r="H102" t="s" s="8">
        <v>195</v>
      </c>
      <c r="I102" t="s" s="8">
        <v>213</v>
      </c>
    </row>
    <row r="103" ht="16.0" customHeight="true">
      <c r="A103" t="n" s="7">
        <v>4.5884081E7</v>
      </c>
      <c r="B103" t="s" s="8">
        <v>78</v>
      </c>
      <c r="C103" t="n" s="8">
        <f>IF(false,"120922158", "120922158")</f>
      </c>
      <c r="D103" t="s" s="8">
        <v>214</v>
      </c>
      <c r="E103" t="n" s="8">
        <v>1.0</v>
      </c>
      <c r="F103" t="n" s="8">
        <v>425.0</v>
      </c>
      <c r="G103" t="s" s="8">
        <v>58</v>
      </c>
      <c r="H103" t="s" s="8">
        <v>195</v>
      </c>
      <c r="I103" t="s" s="8">
        <v>215</v>
      </c>
    </row>
    <row r="104" ht="16.0" customHeight="true">
      <c r="A104" t="n" s="7">
        <v>4.5943065E7</v>
      </c>
      <c r="B104" t="s" s="8">
        <v>54</v>
      </c>
      <c r="C104" t="n" s="8">
        <f>IF(false,"005-1111", "005-1111")</f>
      </c>
      <c r="D104" t="s" s="8">
        <v>163</v>
      </c>
      <c r="E104" t="n" s="8">
        <v>1.0</v>
      </c>
      <c r="F104" t="n" s="8">
        <v>45.0</v>
      </c>
      <c r="G104" t="s" s="8">
        <v>64</v>
      </c>
      <c r="H104" t="s" s="8">
        <v>195</v>
      </c>
      <c r="I104" t="s" s="8">
        <v>216</v>
      </c>
    </row>
    <row r="105" ht="16.0" customHeight="true">
      <c r="A105" t="n" s="7">
        <v>4.5943065E7</v>
      </c>
      <c r="B105" t="s" s="8">
        <v>54</v>
      </c>
      <c r="C105" t="n" s="8">
        <f>IF(false,"120921544", "120921544")</f>
      </c>
      <c r="D105" t="s" s="8">
        <v>217</v>
      </c>
      <c r="E105" t="n" s="8">
        <v>2.0</v>
      </c>
      <c r="F105" t="n" s="8">
        <v>45.0</v>
      </c>
      <c r="G105" t="s" s="8">
        <v>64</v>
      </c>
      <c r="H105" t="s" s="8">
        <v>195</v>
      </c>
      <c r="I105" t="s" s="8">
        <v>216</v>
      </c>
    </row>
    <row r="106" ht="16.0" customHeight="true">
      <c r="A106" t="n" s="7">
        <v>4.5945432E7</v>
      </c>
      <c r="B106" t="s" s="8">
        <v>54</v>
      </c>
      <c r="C106" t="n" s="8">
        <f>IF(false,"005-1515", "005-1515")</f>
      </c>
      <c r="D106" t="s" s="8">
        <v>160</v>
      </c>
      <c r="E106" t="n" s="8">
        <v>2.0</v>
      </c>
      <c r="F106" t="n" s="8">
        <v>388.0</v>
      </c>
      <c r="G106" t="s" s="8">
        <v>53</v>
      </c>
      <c r="H106" t="s" s="8">
        <v>195</v>
      </c>
      <c r="I106" t="s" s="8">
        <v>218</v>
      </c>
    </row>
    <row r="107" ht="16.0" customHeight="true">
      <c r="A107" t="n" s="7">
        <v>4.5891017E7</v>
      </c>
      <c r="B107" t="s" s="8">
        <v>78</v>
      </c>
      <c r="C107" t="n" s="8">
        <f>IF(false,"120921791", "120921791")</f>
      </c>
      <c r="D107" t="s" s="8">
        <v>219</v>
      </c>
      <c r="E107" t="n" s="8">
        <v>3.0</v>
      </c>
      <c r="F107" t="n" s="8">
        <v>1002.0</v>
      </c>
      <c r="G107" t="s" s="8">
        <v>53</v>
      </c>
      <c r="H107" t="s" s="8">
        <v>195</v>
      </c>
      <c r="I107" t="s" s="8">
        <v>220</v>
      </c>
    </row>
    <row r="108" ht="16.0" customHeight="true">
      <c r="A108" t="n" s="7">
        <v>4.589837E7</v>
      </c>
      <c r="B108" t="s" s="8">
        <v>78</v>
      </c>
      <c r="C108" t="n" s="8">
        <f>IF(false,"003-319", "003-319")</f>
      </c>
      <c r="D108" t="s" s="8">
        <v>152</v>
      </c>
      <c r="E108" t="n" s="8">
        <v>1.0</v>
      </c>
      <c r="F108" t="n" s="8">
        <v>64.0</v>
      </c>
      <c r="G108" t="s" s="8">
        <v>64</v>
      </c>
      <c r="H108" t="s" s="8">
        <v>195</v>
      </c>
      <c r="I108" t="s" s="8">
        <v>221</v>
      </c>
    </row>
    <row r="109" ht="16.0" customHeight="true">
      <c r="A109" t="n" s="7">
        <v>4.5891017E7</v>
      </c>
      <c r="B109" t="s" s="8">
        <v>78</v>
      </c>
      <c r="C109" t="n" s="8">
        <f>IF(false,"120921791", "120921791")</f>
      </c>
      <c r="D109" t="s" s="8">
        <v>219</v>
      </c>
      <c r="E109" t="n" s="8">
        <v>3.0</v>
      </c>
      <c r="F109" t="n" s="8">
        <v>187.0</v>
      </c>
      <c r="G109" t="s" s="8">
        <v>58</v>
      </c>
      <c r="H109" t="s" s="8">
        <v>195</v>
      </c>
      <c r="I109" t="s" s="8">
        <v>222</v>
      </c>
    </row>
    <row r="110" ht="16.0" customHeight="true">
      <c r="A110" t="n" s="7">
        <v>4.5925031E7</v>
      </c>
      <c r="B110" t="s" s="8">
        <v>78</v>
      </c>
      <c r="C110" t="n" s="8">
        <f>IF(false,"120921544", "120921544")</f>
      </c>
      <c r="D110" t="s" s="8">
        <v>217</v>
      </c>
      <c r="E110" t="n" s="8">
        <v>3.0</v>
      </c>
      <c r="F110" t="n" s="8">
        <v>504.0</v>
      </c>
      <c r="G110" t="s" s="8">
        <v>53</v>
      </c>
      <c r="H110" t="s" s="8">
        <v>195</v>
      </c>
      <c r="I110" t="s" s="8">
        <v>223</v>
      </c>
    </row>
    <row r="111" ht="16.0" customHeight="true">
      <c r="A111" t="n" s="7">
        <v>4.5838151E7</v>
      </c>
      <c r="B111" t="s" s="8">
        <v>78</v>
      </c>
      <c r="C111" t="n" s="8">
        <f>IF(false,"003-319", "003-319")</f>
      </c>
      <c r="D111" t="s" s="8">
        <v>152</v>
      </c>
      <c r="E111" t="n" s="8">
        <v>1.0</v>
      </c>
      <c r="F111" t="n" s="8">
        <v>262.0</v>
      </c>
      <c r="G111" t="s" s="8">
        <v>53</v>
      </c>
      <c r="H111" t="s" s="8">
        <v>195</v>
      </c>
      <c r="I111" t="s" s="8">
        <v>224</v>
      </c>
    </row>
    <row r="112" ht="16.0" customHeight="true">
      <c r="A112" t="n" s="7">
        <v>4.5925031E7</v>
      </c>
      <c r="B112" t="s" s="8">
        <v>78</v>
      </c>
      <c r="C112" t="n" s="8">
        <f>IF(false,"120921544", "120921544")</f>
      </c>
      <c r="D112" t="s" s="8">
        <v>217</v>
      </c>
      <c r="E112" t="n" s="8">
        <v>3.0</v>
      </c>
      <c r="F112" t="n" s="8">
        <v>256.0</v>
      </c>
      <c r="G112" t="s" s="8">
        <v>58</v>
      </c>
      <c r="H112" t="s" s="8">
        <v>195</v>
      </c>
      <c r="I112" t="s" s="8">
        <v>225</v>
      </c>
    </row>
    <row r="113" ht="16.0" customHeight="true">
      <c r="A113" t="n" s="7">
        <v>4.5934582E7</v>
      </c>
      <c r="B113" t="s" s="8">
        <v>54</v>
      </c>
      <c r="C113" t="n" s="8">
        <f>IF(false,"005-1514", "005-1514")</f>
      </c>
      <c r="D113" t="s" s="8">
        <v>171</v>
      </c>
      <c r="E113" t="n" s="8">
        <v>1.0</v>
      </c>
      <c r="F113" t="n" s="8">
        <v>194.0</v>
      </c>
      <c r="G113" t="s" s="8">
        <v>53</v>
      </c>
      <c r="H113" t="s" s="8">
        <v>195</v>
      </c>
      <c r="I113" t="s" s="8">
        <v>226</v>
      </c>
    </row>
    <row r="114" ht="16.0" customHeight="true">
      <c r="A114" t="n" s="7">
        <v>4.5934582E7</v>
      </c>
      <c r="B114" t="s" s="8">
        <v>54</v>
      </c>
      <c r="C114" t="n" s="8">
        <f>IF(false,"005-1516", "005-1516")</f>
      </c>
      <c r="D114" t="s" s="8">
        <v>70</v>
      </c>
      <c r="E114" t="n" s="8">
        <v>1.0</v>
      </c>
      <c r="F114" t="n" s="8">
        <v>194.0</v>
      </c>
      <c r="G114" t="s" s="8">
        <v>53</v>
      </c>
      <c r="H114" t="s" s="8">
        <v>195</v>
      </c>
      <c r="I114" t="s" s="8">
        <v>226</v>
      </c>
    </row>
    <row r="115" ht="16.0" customHeight="true">
      <c r="A115" t="n" s="7">
        <v>4.5874628E7</v>
      </c>
      <c r="B115" t="s" s="8">
        <v>78</v>
      </c>
      <c r="C115" t="n" s="8">
        <f>IF(false,"005-1257", "005-1257")</f>
      </c>
      <c r="D115" t="s" s="8">
        <v>227</v>
      </c>
      <c r="E115" t="n" s="8">
        <v>1.0</v>
      </c>
      <c r="F115" t="n" s="8">
        <v>141.0</v>
      </c>
      <c r="G115" t="s" s="8">
        <v>53</v>
      </c>
      <c r="H115" t="s" s="8">
        <v>195</v>
      </c>
      <c r="I115" t="s" s="8">
        <v>228</v>
      </c>
    </row>
    <row r="116" ht="16.0" customHeight="true">
      <c r="A116" t="n" s="7">
        <v>4.5826279E7</v>
      </c>
      <c r="B116" t="s" s="8">
        <v>78</v>
      </c>
      <c r="C116" t="n" s="8">
        <f>IF(false,"008-577", "008-577")</f>
      </c>
      <c r="D116" t="s" s="8">
        <v>229</v>
      </c>
      <c r="E116" t="n" s="8">
        <v>2.0</v>
      </c>
      <c r="F116" t="n" s="8">
        <v>200.0</v>
      </c>
      <c r="G116" t="s" s="8">
        <v>53</v>
      </c>
      <c r="H116" t="s" s="8">
        <v>195</v>
      </c>
      <c r="I116" t="s" s="8">
        <v>230</v>
      </c>
    </row>
    <row r="117" ht="16.0" customHeight="true">
      <c r="A117" t="n" s="7">
        <v>4.5895811E7</v>
      </c>
      <c r="B117" t="s" s="8">
        <v>78</v>
      </c>
      <c r="C117" t="n" s="8">
        <f>IF(false,"005-1081", "005-1081")</f>
      </c>
      <c r="D117" t="s" s="8">
        <v>231</v>
      </c>
      <c r="E117" t="n" s="8">
        <v>1.0</v>
      </c>
      <c r="F117" t="n" s="8">
        <v>938.0</v>
      </c>
      <c r="G117" t="s" s="8">
        <v>58</v>
      </c>
      <c r="H117" t="s" s="8">
        <v>195</v>
      </c>
      <c r="I117" t="s" s="8">
        <v>232</v>
      </c>
    </row>
    <row r="118" ht="16.0" customHeight="true">
      <c r="A118" t="n" s="7">
        <v>4.5788189E7</v>
      </c>
      <c r="B118" t="s" s="8">
        <v>66</v>
      </c>
      <c r="C118" t="n" s="8">
        <f>IF(false,"005-1258", "005-1258")</f>
      </c>
      <c r="D118" t="s" s="8">
        <v>233</v>
      </c>
      <c r="E118" t="n" s="8">
        <v>1.0</v>
      </c>
      <c r="F118" t="n" s="8">
        <v>32.0</v>
      </c>
      <c r="G118" t="s" s="8">
        <v>53</v>
      </c>
      <c r="H118" t="s" s="8">
        <v>195</v>
      </c>
      <c r="I118" t="s" s="8">
        <v>234</v>
      </c>
    </row>
    <row r="119" ht="16.0" customHeight="true">
      <c r="A119" t="n" s="7">
        <v>4.5937146E7</v>
      </c>
      <c r="B119" t="s" s="8">
        <v>54</v>
      </c>
      <c r="C119" t="n" s="8">
        <f>IF(false,"120922782", "120922782")</f>
      </c>
      <c r="D119" t="s" s="8">
        <v>158</v>
      </c>
      <c r="E119" t="n" s="8">
        <v>1.0</v>
      </c>
      <c r="F119" t="n" s="8">
        <v>71.0</v>
      </c>
      <c r="G119" t="s" s="8">
        <v>53</v>
      </c>
      <c r="H119" t="s" s="8">
        <v>195</v>
      </c>
      <c r="I119" t="s" s="8">
        <v>235</v>
      </c>
    </row>
    <row r="120" ht="16.0" customHeight="true">
      <c r="A120" t="n" s="7">
        <v>4.5845145E7</v>
      </c>
      <c r="B120" t="s" s="8">
        <v>78</v>
      </c>
      <c r="C120" t="n" s="8">
        <f>IF(false,"005-1258", "005-1258")</f>
      </c>
      <c r="D120" t="s" s="8">
        <v>233</v>
      </c>
      <c r="E120" t="n" s="8">
        <v>1.0</v>
      </c>
      <c r="F120" t="n" s="8">
        <v>213.0</v>
      </c>
      <c r="G120" t="s" s="8">
        <v>53</v>
      </c>
      <c r="H120" t="s" s="8">
        <v>195</v>
      </c>
      <c r="I120" t="s" s="8">
        <v>236</v>
      </c>
    </row>
    <row r="121" ht="16.0" customHeight="true">
      <c r="A121" t="n" s="7">
        <v>4.5907555E7</v>
      </c>
      <c r="B121" t="s" s="8">
        <v>78</v>
      </c>
      <c r="C121" t="n" s="8">
        <f>IF(false,"120921439", "120921439")</f>
      </c>
      <c r="D121" t="s" s="8">
        <v>154</v>
      </c>
      <c r="E121" t="n" s="8">
        <v>1.0</v>
      </c>
      <c r="F121" t="n" s="8">
        <v>300.0</v>
      </c>
      <c r="G121" t="s" s="8">
        <v>58</v>
      </c>
      <c r="H121" t="s" s="8">
        <v>195</v>
      </c>
      <c r="I121" t="s" s="8">
        <v>237</v>
      </c>
    </row>
    <row r="122" ht="16.0" customHeight="true">
      <c r="A122" t="n" s="7">
        <v>4.5889689E7</v>
      </c>
      <c r="B122" t="s" s="8">
        <v>78</v>
      </c>
      <c r="C122" t="n" s="8">
        <f>IF(false,"005-1256", "005-1256")</f>
      </c>
      <c r="D122" t="s" s="8">
        <v>200</v>
      </c>
      <c r="E122" t="n" s="8">
        <v>1.0</v>
      </c>
      <c r="F122" t="n" s="8">
        <v>75.0</v>
      </c>
      <c r="G122" t="s" s="8">
        <v>53</v>
      </c>
      <c r="H122" t="s" s="8">
        <v>195</v>
      </c>
      <c r="I122" t="s" s="8">
        <v>238</v>
      </c>
    </row>
    <row r="123" ht="16.0" customHeight="true">
      <c r="A123" t="n" s="7">
        <v>4.5809741E7</v>
      </c>
      <c r="B123" t="s" s="8">
        <v>66</v>
      </c>
      <c r="C123" t="n" s="8">
        <f>IF(false,"120921439", "120921439")</f>
      </c>
      <c r="D123" t="s" s="8">
        <v>154</v>
      </c>
      <c r="E123" t="n" s="8">
        <v>1.0</v>
      </c>
      <c r="F123" t="n" s="8">
        <v>438.0</v>
      </c>
      <c r="G123" t="s" s="8">
        <v>58</v>
      </c>
      <c r="H123" t="s" s="8">
        <v>195</v>
      </c>
      <c r="I123" t="s" s="8">
        <v>239</v>
      </c>
    </row>
    <row r="124" ht="16.0" customHeight="true">
      <c r="A124" t="n" s="7">
        <v>4.5897116E7</v>
      </c>
      <c r="B124" t="s" s="8">
        <v>78</v>
      </c>
      <c r="C124" t="n" s="8">
        <f>IF(false,"120922351", "120922351")</f>
      </c>
      <c r="D124" t="s" s="8">
        <v>76</v>
      </c>
      <c r="E124" t="n" s="8">
        <v>1.0</v>
      </c>
      <c r="F124" t="n" s="8">
        <v>300.0</v>
      </c>
      <c r="G124" t="s" s="8">
        <v>58</v>
      </c>
      <c r="H124" t="s" s="8">
        <v>195</v>
      </c>
      <c r="I124" t="s" s="8">
        <v>240</v>
      </c>
    </row>
    <row r="125" ht="16.0" customHeight="true">
      <c r="A125" t="n" s="7">
        <v>4.5858757E7</v>
      </c>
      <c r="B125" t="s" s="8">
        <v>78</v>
      </c>
      <c r="C125" t="n" s="8">
        <f>IF(false,"003-319", "003-319")</f>
      </c>
      <c r="D125" t="s" s="8">
        <v>152</v>
      </c>
      <c r="E125" t="n" s="8">
        <v>2.0</v>
      </c>
      <c r="F125" t="n" s="8">
        <v>520.0</v>
      </c>
      <c r="G125" t="s" s="8">
        <v>53</v>
      </c>
      <c r="H125" t="s" s="8">
        <v>195</v>
      </c>
      <c r="I125" t="s" s="8">
        <v>241</v>
      </c>
    </row>
    <row r="126" ht="16.0" customHeight="true">
      <c r="A126" t="n" s="7">
        <v>4.5945656E7</v>
      </c>
      <c r="B126" t="s" s="8">
        <v>54</v>
      </c>
      <c r="C126" t="n" s="8">
        <f>IF(false,"005-1261", "005-1261")</f>
      </c>
      <c r="D126" t="s" s="8">
        <v>242</v>
      </c>
      <c r="E126" t="n" s="8">
        <v>1.0</v>
      </c>
      <c r="F126" t="n" s="8">
        <v>184.0</v>
      </c>
      <c r="G126" t="s" s="8">
        <v>53</v>
      </c>
      <c r="H126" t="s" s="8">
        <v>195</v>
      </c>
      <c r="I126" t="s" s="8">
        <v>243</v>
      </c>
    </row>
    <row r="127" ht="16.0" customHeight="true">
      <c r="A127" t="n" s="7">
        <v>4.5828678E7</v>
      </c>
      <c r="B127" t="s" s="8">
        <v>78</v>
      </c>
      <c r="C127" t="n" s="8">
        <f>IF(false,"003-318", "003-318")</f>
      </c>
      <c r="D127" t="s" s="8">
        <v>123</v>
      </c>
      <c r="E127" t="n" s="8">
        <v>2.0</v>
      </c>
      <c r="F127" t="n" s="8">
        <v>596.0</v>
      </c>
      <c r="G127" t="s" s="8">
        <v>53</v>
      </c>
      <c r="H127" t="s" s="8">
        <v>195</v>
      </c>
      <c r="I127" t="s" s="8">
        <v>244</v>
      </c>
    </row>
    <row r="128" ht="16.0" customHeight="true">
      <c r="A128" t="n" s="7">
        <v>4.5918759E7</v>
      </c>
      <c r="B128" t="s" s="8">
        <v>78</v>
      </c>
      <c r="C128" t="n" s="8">
        <f>IF(false,"005-1255", "005-1255")</f>
      </c>
      <c r="D128" t="s" s="8">
        <v>212</v>
      </c>
      <c r="E128" t="n" s="8">
        <v>1.0</v>
      </c>
      <c r="F128" t="n" s="8">
        <v>249.0</v>
      </c>
      <c r="G128" t="s" s="8">
        <v>53</v>
      </c>
      <c r="H128" t="s" s="8">
        <v>195</v>
      </c>
      <c r="I128" t="s" s="8">
        <v>245</v>
      </c>
    </row>
    <row r="129" ht="16.0" customHeight="true">
      <c r="A129" t="n" s="7">
        <v>4.582947E7</v>
      </c>
      <c r="B129" t="s" s="8">
        <v>78</v>
      </c>
      <c r="C129" t="n" s="8">
        <f>IF(false,"005-1516", "005-1516")</f>
      </c>
      <c r="D129" t="s" s="8">
        <v>70</v>
      </c>
      <c r="E129" t="n" s="8">
        <v>3.0</v>
      </c>
      <c r="F129" t="n" s="8">
        <v>556.0</v>
      </c>
      <c r="G129" t="s" s="8">
        <v>64</v>
      </c>
      <c r="H129" t="s" s="8">
        <v>195</v>
      </c>
      <c r="I129" t="s" s="8">
        <v>246</v>
      </c>
    </row>
    <row r="130" ht="16.0" customHeight="true">
      <c r="A130" t="n" s="7">
        <v>4.582947E7</v>
      </c>
      <c r="B130" t="s" s="8">
        <v>78</v>
      </c>
      <c r="C130" t="n" s="8">
        <f>IF(false,"005-1516", "005-1516")</f>
      </c>
      <c r="D130" t="s" s="8">
        <v>70</v>
      </c>
      <c r="E130" t="n" s="8">
        <v>3.0</v>
      </c>
      <c r="F130" t="n" s="8">
        <v>522.0</v>
      </c>
      <c r="G130" t="s" s="8">
        <v>53</v>
      </c>
      <c r="H130" t="s" s="8">
        <v>195</v>
      </c>
      <c r="I130" t="s" s="8">
        <v>247</v>
      </c>
    </row>
    <row r="131" ht="16.0" customHeight="true">
      <c r="A131" t="n" s="7">
        <v>4.5956028E7</v>
      </c>
      <c r="B131" t="s" s="8">
        <v>54</v>
      </c>
      <c r="C131" t="n" s="8">
        <f>IF(false,"005-1515", "005-1515")</f>
      </c>
      <c r="D131" t="s" s="8">
        <v>160</v>
      </c>
      <c r="E131" t="n" s="8">
        <v>3.0</v>
      </c>
      <c r="F131" t="n" s="8">
        <v>663.0</v>
      </c>
      <c r="G131" t="s" s="8">
        <v>53</v>
      </c>
      <c r="H131" t="s" s="8">
        <v>195</v>
      </c>
      <c r="I131" t="s" s="8">
        <v>248</v>
      </c>
    </row>
    <row r="132" ht="16.0" customHeight="true">
      <c r="A132" t="n" s="7">
        <v>4.5695839E7</v>
      </c>
      <c r="B132" t="s" s="8">
        <v>66</v>
      </c>
      <c r="C132" t="n" s="8">
        <f>IF(false,"120922351", "120922351")</f>
      </c>
      <c r="D132" t="s" s="8">
        <v>76</v>
      </c>
      <c r="E132" t="n" s="8">
        <v>4.0</v>
      </c>
      <c r="F132" t="n" s="8">
        <v>672.0</v>
      </c>
      <c r="G132" t="s" s="8">
        <v>53</v>
      </c>
      <c r="H132" t="s" s="8">
        <v>195</v>
      </c>
      <c r="I132" t="s" s="8">
        <v>249</v>
      </c>
    </row>
    <row r="133" ht="16.0" customHeight="true">
      <c r="A133" t="n" s="7">
        <v>4.5918986E7</v>
      </c>
      <c r="B133" t="s" s="8">
        <v>78</v>
      </c>
      <c r="C133" t="n" s="8">
        <f>IF(false,"002-099", "002-099")</f>
      </c>
      <c r="D133" t="s" s="8">
        <v>198</v>
      </c>
      <c r="E133" t="n" s="8">
        <v>1.0</v>
      </c>
      <c r="F133" t="n" s="8">
        <v>735.0</v>
      </c>
      <c r="G133" t="s" s="8">
        <v>53</v>
      </c>
      <c r="H133" t="s" s="8">
        <v>195</v>
      </c>
      <c r="I133" t="s" s="8">
        <v>250</v>
      </c>
    </row>
    <row r="134" ht="16.0" customHeight="true">
      <c r="A134" t="n" s="7">
        <v>4.589778E7</v>
      </c>
      <c r="B134" t="s" s="8">
        <v>78</v>
      </c>
      <c r="C134" t="n" s="8">
        <f>IF(false,"120921370", "120921370")</f>
      </c>
      <c r="D134" t="s" s="8">
        <v>52</v>
      </c>
      <c r="E134" t="n" s="8">
        <v>2.0</v>
      </c>
      <c r="F134" t="n" s="8">
        <v>252.0</v>
      </c>
      <c r="G134" t="s" s="8">
        <v>53</v>
      </c>
      <c r="H134" t="s" s="8">
        <v>195</v>
      </c>
      <c r="I134" t="s" s="8">
        <v>251</v>
      </c>
    </row>
    <row r="135" ht="16.0" customHeight="true">
      <c r="A135" t="n" s="7">
        <v>4.5927095E7</v>
      </c>
      <c r="B135" t="s" s="8">
        <v>78</v>
      </c>
      <c r="C135" t="n" s="8">
        <f>IF(false,"003-318", "003-318")</f>
      </c>
      <c r="D135" t="s" s="8">
        <v>123</v>
      </c>
      <c r="E135" t="n" s="8">
        <v>2.0</v>
      </c>
      <c r="F135" t="n" s="8">
        <v>160.0</v>
      </c>
      <c r="G135" t="s" s="8">
        <v>64</v>
      </c>
      <c r="H135" t="s" s="8">
        <v>195</v>
      </c>
      <c r="I135" t="s" s="8">
        <v>252</v>
      </c>
    </row>
    <row r="136" ht="16.0" customHeight="true">
      <c r="A136" t="n" s="7">
        <v>4.589778E7</v>
      </c>
      <c r="B136" t="s" s="8">
        <v>78</v>
      </c>
      <c r="C136" t="n" s="8">
        <f>IF(false,"120921370", "120921370")</f>
      </c>
      <c r="D136" t="s" s="8">
        <v>52</v>
      </c>
      <c r="E136" t="n" s="8">
        <v>2.0</v>
      </c>
      <c r="F136" t="n" s="8">
        <v>179.0</v>
      </c>
      <c r="G136" t="s" s="8">
        <v>64</v>
      </c>
      <c r="H136" t="s" s="8">
        <v>195</v>
      </c>
      <c r="I136" t="s" s="8">
        <v>253</v>
      </c>
    </row>
    <row r="137" ht="16.0" customHeight="true">
      <c r="A137" t="n" s="7">
        <v>4.5655122E7</v>
      </c>
      <c r="B137" t="s" s="8">
        <v>56</v>
      </c>
      <c r="C137" t="n" s="8">
        <f>IF(false,"01-003956", "01-003956")</f>
      </c>
      <c r="D137" t="s" s="8">
        <v>254</v>
      </c>
      <c r="E137" t="n" s="8">
        <v>1.0</v>
      </c>
      <c r="F137" t="n" s="8">
        <v>102.0</v>
      </c>
      <c r="G137" t="s" s="8">
        <v>64</v>
      </c>
      <c r="H137" t="s" s="8">
        <v>195</v>
      </c>
      <c r="I137" t="s" s="8">
        <v>255</v>
      </c>
    </row>
    <row r="138" ht="16.0" customHeight="true">
      <c r="A138" t="n" s="7">
        <v>4.5655122E7</v>
      </c>
      <c r="B138" t="s" s="8">
        <v>56</v>
      </c>
      <c r="C138" t="n" s="8">
        <f>IF(false,"120921872", "120921872")</f>
      </c>
      <c r="D138" t="s" s="8">
        <v>256</v>
      </c>
      <c r="E138" t="n" s="8">
        <v>1.0</v>
      </c>
      <c r="F138" t="n" s="8">
        <v>92.0</v>
      </c>
      <c r="G138" t="s" s="8">
        <v>64</v>
      </c>
      <c r="H138" t="s" s="8">
        <v>195</v>
      </c>
      <c r="I138" t="s" s="8">
        <v>255</v>
      </c>
    </row>
    <row r="139" ht="16.0" customHeight="true">
      <c r="A139" t="n" s="7">
        <v>4.5922181E7</v>
      </c>
      <c r="B139" t="s" s="8">
        <v>78</v>
      </c>
      <c r="C139" t="n" s="8">
        <f>IF(false,"120921905", "120921905")</f>
      </c>
      <c r="D139" t="s" s="8">
        <v>257</v>
      </c>
      <c r="E139" t="n" s="8">
        <v>2.0</v>
      </c>
      <c r="F139" t="n" s="8">
        <v>100.0</v>
      </c>
      <c r="G139" t="s" s="8">
        <v>53</v>
      </c>
      <c r="H139" t="s" s="8">
        <v>195</v>
      </c>
      <c r="I139" t="s" s="8">
        <v>258</v>
      </c>
    </row>
    <row r="140" ht="16.0" customHeight="true">
      <c r="A140" t="n" s="7">
        <v>4.577817E7</v>
      </c>
      <c r="B140" t="s" s="8">
        <v>66</v>
      </c>
      <c r="C140" t="n" s="8">
        <f>IF(false,"008-576", "008-576")</f>
      </c>
      <c r="D140" t="s" s="8">
        <v>72</v>
      </c>
      <c r="E140" t="n" s="8">
        <v>1.0</v>
      </c>
      <c r="F140" t="n" s="8">
        <v>782.0</v>
      </c>
      <c r="G140" t="s" s="8">
        <v>53</v>
      </c>
      <c r="H140" t="s" s="8">
        <v>195</v>
      </c>
      <c r="I140" t="s" s="8">
        <v>259</v>
      </c>
    </row>
    <row r="141" ht="16.0" customHeight="true">
      <c r="A141" t="n" s="7">
        <v>4.5908001E7</v>
      </c>
      <c r="B141" t="s" s="8">
        <v>78</v>
      </c>
      <c r="C141" t="n" s="8">
        <f>IF(false,"003-319", "003-319")</f>
      </c>
      <c r="D141" t="s" s="8">
        <v>152</v>
      </c>
      <c r="E141" t="n" s="8">
        <v>1.0</v>
      </c>
      <c r="F141" t="n" s="8">
        <v>128.0</v>
      </c>
      <c r="G141" t="s" s="8">
        <v>58</v>
      </c>
      <c r="H141" t="s" s="8">
        <v>195</v>
      </c>
      <c r="I141" t="s" s="8">
        <v>260</v>
      </c>
    </row>
    <row r="142" ht="16.0" customHeight="true">
      <c r="A142" t="n" s="7">
        <v>4.5870081E7</v>
      </c>
      <c r="B142" t="s" s="8">
        <v>78</v>
      </c>
      <c r="C142" t="n" s="8">
        <f>IF(false,"005-1255", "005-1255")</f>
      </c>
      <c r="D142" t="s" s="8">
        <v>212</v>
      </c>
      <c r="E142" t="n" s="8">
        <v>1.0</v>
      </c>
      <c r="F142" t="n" s="8">
        <v>48.0</v>
      </c>
      <c r="G142" t="s" s="8">
        <v>64</v>
      </c>
      <c r="H142" t="s" s="8">
        <v>195</v>
      </c>
      <c r="I142" t="s" s="8">
        <v>261</v>
      </c>
    </row>
    <row r="143" ht="16.0" customHeight="true">
      <c r="A143" t="n" s="7">
        <v>4.5848907E7</v>
      </c>
      <c r="B143" t="s" s="8">
        <v>78</v>
      </c>
      <c r="C143" t="n" s="8">
        <f>IF(false,"120921370", "120921370")</f>
      </c>
      <c r="D143" t="s" s="8">
        <v>52</v>
      </c>
      <c r="E143" t="n" s="8">
        <v>2.0</v>
      </c>
      <c r="F143" t="n" s="8">
        <v>720.0</v>
      </c>
      <c r="G143" t="s" s="8">
        <v>53</v>
      </c>
      <c r="H143" t="s" s="8">
        <v>195</v>
      </c>
      <c r="I143" t="s" s="8">
        <v>262</v>
      </c>
    </row>
    <row r="144" ht="16.0" customHeight="true">
      <c r="A144" t="n" s="7">
        <v>4.5830924E7</v>
      </c>
      <c r="B144" t="s" s="8">
        <v>78</v>
      </c>
      <c r="C144" t="n" s="8">
        <f>IF(false,"120921439", "120921439")</f>
      </c>
      <c r="D144" t="s" s="8">
        <v>154</v>
      </c>
      <c r="E144" t="n" s="8">
        <v>1.0</v>
      </c>
      <c r="F144" t="n" s="8">
        <v>123.0</v>
      </c>
      <c r="G144" t="s" s="8">
        <v>53</v>
      </c>
      <c r="H144" t="s" s="8">
        <v>195</v>
      </c>
      <c r="I144" t="s" s="8">
        <v>263</v>
      </c>
    </row>
    <row r="145" ht="16.0" customHeight="true">
      <c r="A145" t="n" s="7">
        <v>4.5727343E7</v>
      </c>
      <c r="B145" t="s" s="8">
        <v>66</v>
      </c>
      <c r="C145" t="n" s="8">
        <f>IF(false,"120906022", "120906022")</f>
      </c>
      <c r="D145" t="s" s="8">
        <v>264</v>
      </c>
      <c r="E145" t="n" s="8">
        <v>1.0</v>
      </c>
      <c r="F145" t="n" s="8">
        <v>933.0</v>
      </c>
      <c r="G145" t="s" s="8">
        <v>53</v>
      </c>
      <c r="H145" t="s" s="8">
        <v>195</v>
      </c>
      <c r="I145" t="s" s="8">
        <v>265</v>
      </c>
    </row>
    <row r="146" ht="16.0" customHeight="true">
      <c r="A146" t="n" s="7">
        <v>4.5936195E7</v>
      </c>
      <c r="B146" t="s" s="8">
        <v>54</v>
      </c>
      <c r="C146" t="n" s="8">
        <f>IF(false,"005-1513", "005-1513")</f>
      </c>
      <c r="D146" t="s" s="8">
        <v>202</v>
      </c>
      <c r="E146" t="n" s="8">
        <v>3.0</v>
      </c>
      <c r="F146" t="n" s="8">
        <v>588.0</v>
      </c>
      <c r="G146" t="s" s="8">
        <v>53</v>
      </c>
      <c r="H146" t="s" s="8">
        <v>195</v>
      </c>
      <c r="I146" t="s" s="8">
        <v>266</v>
      </c>
    </row>
    <row r="147" ht="16.0" customHeight="true">
      <c r="A147" t="n" s="7">
        <v>4.5686722E7</v>
      </c>
      <c r="B147" t="s" s="8">
        <v>56</v>
      </c>
      <c r="C147" t="n" s="8">
        <f>IF(false,"002-100", "002-100")</f>
      </c>
      <c r="D147" t="s" s="8">
        <v>267</v>
      </c>
      <c r="E147" t="n" s="8">
        <v>2.0</v>
      </c>
      <c r="F147" t="n" s="8">
        <v>588.0</v>
      </c>
      <c r="G147" t="s" s="8">
        <v>53</v>
      </c>
      <c r="H147" t="s" s="8">
        <v>195</v>
      </c>
      <c r="I147" t="s" s="8">
        <v>268</v>
      </c>
    </row>
    <row r="148" ht="16.0" customHeight="true">
      <c r="A148" t="n" s="7">
        <v>4.5919086E7</v>
      </c>
      <c r="B148" t="s" s="8">
        <v>78</v>
      </c>
      <c r="C148" t="n" s="8">
        <f>IF(false,"005-1358", "005-1358")</f>
      </c>
      <c r="D148" t="s" s="8">
        <v>269</v>
      </c>
      <c r="E148" t="n" s="8">
        <v>2.0</v>
      </c>
      <c r="F148" t="n" s="8">
        <v>368.0</v>
      </c>
      <c r="G148" t="s" s="8">
        <v>53</v>
      </c>
      <c r="H148" t="s" s="8">
        <v>195</v>
      </c>
      <c r="I148" t="s" s="8">
        <v>270</v>
      </c>
    </row>
    <row r="149" ht="16.0" customHeight="true">
      <c r="A149" t="n" s="7">
        <v>4.5845165E7</v>
      </c>
      <c r="B149" t="s" s="8">
        <v>78</v>
      </c>
      <c r="C149" t="n" s="8">
        <f>IF(false,"005-1250", "005-1250")</f>
      </c>
      <c r="D149" t="s" s="8">
        <v>83</v>
      </c>
      <c r="E149" t="n" s="8">
        <v>1.0</v>
      </c>
      <c r="F149" t="n" s="8">
        <v>325.0</v>
      </c>
      <c r="G149" t="s" s="8">
        <v>53</v>
      </c>
      <c r="H149" t="s" s="8">
        <v>195</v>
      </c>
      <c r="I149" t="s" s="8">
        <v>271</v>
      </c>
    </row>
    <row r="150" ht="16.0" customHeight="true">
      <c r="A150" t="n" s="7">
        <v>4.5837397E7</v>
      </c>
      <c r="B150" t="s" s="8">
        <v>78</v>
      </c>
      <c r="C150" t="n" s="8">
        <f>IF(false,"120922895", "120922895")</f>
      </c>
      <c r="D150" t="s" s="8">
        <v>272</v>
      </c>
      <c r="E150" t="n" s="8">
        <v>2.0</v>
      </c>
      <c r="F150" t="n" s="8">
        <v>1000.0</v>
      </c>
      <c r="G150" t="s" s="8">
        <v>53</v>
      </c>
      <c r="H150" t="s" s="8">
        <v>195</v>
      </c>
      <c r="I150" t="s" s="8">
        <v>273</v>
      </c>
    </row>
    <row r="151" ht="16.0" customHeight="true">
      <c r="A151" t="n" s="7">
        <v>4.5840486E7</v>
      </c>
      <c r="B151" t="s" s="8">
        <v>78</v>
      </c>
      <c r="C151" t="n" s="8">
        <f>IF(false,"005-1506", "005-1506")</f>
      </c>
      <c r="D151" t="s" s="8">
        <v>74</v>
      </c>
      <c r="E151" t="n" s="8">
        <v>1.0</v>
      </c>
      <c r="F151" t="n" s="8">
        <v>129.0</v>
      </c>
      <c r="G151" t="s" s="8">
        <v>53</v>
      </c>
      <c r="H151" t="s" s="8">
        <v>195</v>
      </c>
      <c r="I151" t="s" s="8">
        <v>274</v>
      </c>
    </row>
    <row r="152" ht="16.0" customHeight="true">
      <c r="A152" t="n" s="7">
        <v>4.5874651E7</v>
      </c>
      <c r="B152" t="s" s="8">
        <v>78</v>
      </c>
      <c r="C152" t="n" s="8">
        <f>IF(false,"01-003810", "01-003810")</f>
      </c>
      <c r="D152" t="s" s="8">
        <v>275</v>
      </c>
      <c r="E152" t="n" s="8">
        <v>1.0</v>
      </c>
      <c r="F152" t="n" s="8">
        <v>106.0</v>
      </c>
      <c r="G152" t="s" s="8">
        <v>53</v>
      </c>
      <c r="H152" t="s" s="8">
        <v>195</v>
      </c>
      <c r="I152" t="s" s="8">
        <v>276</v>
      </c>
    </row>
    <row r="153" ht="16.0" customHeight="true">
      <c r="A153" t="n" s="7">
        <v>4.5808017E7</v>
      </c>
      <c r="B153" t="s" s="8">
        <v>66</v>
      </c>
      <c r="C153" t="n" s="8">
        <f>IF(false,"120922608", "120922608")</f>
      </c>
      <c r="D153" t="s" s="8">
        <v>208</v>
      </c>
      <c r="E153" t="n" s="8">
        <v>1.0</v>
      </c>
      <c r="F153" t="n" s="8">
        <v>59.0</v>
      </c>
      <c r="G153" t="s" s="8">
        <v>53</v>
      </c>
      <c r="H153" t="s" s="8">
        <v>195</v>
      </c>
      <c r="I153" t="s" s="8">
        <v>277</v>
      </c>
    </row>
    <row r="154" ht="16.0" customHeight="true">
      <c r="A154" t="n" s="7">
        <v>4.5720929E7</v>
      </c>
      <c r="B154" t="s" s="8">
        <v>66</v>
      </c>
      <c r="C154" t="n" s="8">
        <f>IF(false,"005-1250", "005-1250")</f>
      </c>
      <c r="D154" t="s" s="8">
        <v>83</v>
      </c>
      <c r="E154" t="n" s="8">
        <v>2.0</v>
      </c>
      <c r="F154" t="n" s="8">
        <v>638.0</v>
      </c>
      <c r="G154" t="s" s="8">
        <v>53</v>
      </c>
      <c r="H154" t="s" s="8">
        <v>195</v>
      </c>
      <c r="I154" t="s" s="8">
        <v>278</v>
      </c>
    </row>
    <row r="155" ht="16.0" customHeight="true">
      <c r="A155" t="n" s="7">
        <v>4.5953906E7</v>
      </c>
      <c r="B155" t="s" s="8">
        <v>54</v>
      </c>
      <c r="C155" t="n" s="8">
        <f>IF(false,"005-1114", "005-1114")</f>
      </c>
      <c r="D155" t="s" s="8">
        <v>279</v>
      </c>
      <c r="E155" t="n" s="8">
        <v>1.0</v>
      </c>
      <c r="F155" t="n" s="8">
        <v>344.0</v>
      </c>
      <c r="G155" t="s" s="8">
        <v>53</v>
      </c>
      <c r="H155" t="s" s="8">
        <v>195</v>
      </c>
      <c r="I155" t="s" s="8">
        <v>280</v>
      </c>
    </row>
    <row r="156" ht="16.0" customHeight="true">
      <c r="A156" t="n" s="7">
        <v>4.5798933E7</v>
      </c>
      <c r="B156" t="s" s="8">
        <v>66</v>
      </c>
      <c r="C156" t="n" s="8">
        <f>IF(false,"005-1258", "005-1258")</f>
      </c>
      <c r="D156" t="s" s="8">
        <v>233</v>
      </c>
      <c r="E156" t="n" s="8">
        <v>1.0</v>
      </c>
      <c r="F156" t="n" s="8">
        <v>213.0</v>
      </c>
      <c r="G156" t="s" s="8">
        <v>53</v>
      </c>
      <c r="H156" t="s" s="8">
        <v>195</v>
      </c>
      <c r="I156" t="s" s="8">
        <v>281</v>
      </c>
    </row>
    <row r="157" ht="16.0" customHeight="true">
      <c r="A157" t="n" s="7">
        <v>4.5842669E7</v>
      </c>
      <c r="B157" t="s" s="8">
        <v>78</v>
      </c>
      <c r="C157" t="n" s="8">
        <f>IF(false,"120922895", "120922895")</f>
      </c>
      <c r="D157" t="s" s="8">
        <v>272</v>
      </c>
      <c r="E157" t="n" s="8">
        <v>2.0</v>
      </c>
      <c r="F157" t="n" s="8">
        <v>1000.0</v>
      </c>
      <c r="G157" t="s" s="8">
        <v>53</v>
      </c>
      <c r="H157" t="s" s="8">
        <v>195</v>
      </c>
      <c r="I157" t="s" s="8">
        <v>282</v>
      </c>
    </row>
    <row r="158" ht="16.0" customHeight="true">
      <c r="A158" t="n" s="7">
        <v>4.5842669E7</v>
      </c>
      <c r="B158" t="s" s="8">
        <v>78</v>
      </c>
      <c r="C158" t="n" s="8">
        <f>IF(false,"120922895", "120922895")</f>
      </c>
      <c r="D158" t="s" s="8">
        <v>272</v>
      </c>
      <c r="E158" t="n" s="8">
        <v>2.0</v>
      </c>
      <c r="F158" t="n" s="8">
        <v>1229.0</v>
      </c>
      <c r="G158" t="s" s="8">
        <v>58</v>
      </c>
      <c r="H158" t="s" s="8">
        <v>195</v>
      </c>
      <c r="I158" t="s" s="8">
        <v>283</v>
      </c>
    </row>
    <row r="159" ht="16.0" customHeight="true">
      <c r="A159" t="n" s="7">
        <v>4.5776543E7</v>
      </c>
      <c r="B159" t="s" s="8">
        <v>66</v>
      </c>
      <c r="C159" t="n" s="8">
        <f>IF(false,"008-071", "008-071")</f>
      </c>
      <c r="D159" t="s" s="8">
        <v>284</v>
      </c>
      <c r="E159" t="n" s="8">
        <v>1.0</v>
      </c>
      <c r="F159" t="n" s="8">
        <v>60.0</v>
      </c>
      <c r="G159" t="s" s="8">
        <v>58</v>
      </c>
      <c r="H159" t="s" s="8">
        <v>195</v>
      </c>
      <c r="I159" t="s" s="8">
        <v>285</v>
      </c>
    </row>
    <row r="160" ht="16.0" customHeight="true">
      <c r="A160" t="n" s="7">
        <v>4.5759619E7</v>
      </c>
      <c r="B160" t="s" s="8">
        <v>66</v>
      </c>
      <c r="C160" t="n" s="8">
        <f>IF(false,"120921439", "120921439")</f>
      </c>
      <c r="D160" t="s" s="8">
        <v>154</v>
      </c>
      <c r="E160" t="n" s="8">
        <v>1.0</v>
      </c>
      <c r="F160" t="n" s="8">
        <v>120.0</v>
      </c>
      <c r="G160" t="s" s="8">
        <v>53</v>
      </c>
      <c r="H160" t="s" s="8">
        <v>195</v>
      </c>
      <c r="I160" t="s" s="8">
        <v>286</v>
      </c>
    </row>
    <row r="161" ht="16.0" customHeight="true">
      <c r="A161" t="n" s="7">
        <v>4.5845356E7</v>
      </c>
      <c r="B161" t="s" s="8">
        <v>78</v>
      </c>
      <c r="C161" t="n" s="8">
        <f>IF(false,"005-1516", "005-1516")</f>
      </c>
      <c r="D161" t="s" s="8">
        <v>70</v>
      </c>
      <c r="E161" t="n" s="8">
        <v>1.0</v>
      </c>
      <c r="F161" t="n" s="8">
        <v>100.0</v>
      </c>
      <c r="G161" t="s" s="8">
        <v>53</v>
      </c>
      <c r="H161" t="s" s="8">
        <v>195</v>
      </c>
      <c r="I161" t="s" s="8">
        <v>287</v>
      </c>
    </row>
    <row r="162" ht="16.0" customHeight="true">
      <c r="A162" t="n" s="7">
        <v>4.5764741E7</v>
      </c>
      <c r="B162" t="s" s="8">
        <v>66</v>
      </c>
      <c r="C162" t="n" s="8">
        <f>IF(false,"01-003884", "01-003884")</f>
      </c>
      <c r="D162" t="s" s="8">
        <v>288</v>
      </c>
      <c r="E162" t="n" s="8">
        <v>1.0</v>
      </c>
      <c r="F162" t="n" s="8">
        <v>141.0</v>
      </c>
      <c r="G162" t="s" s="8">
        <v>53</v>
      </c>
      <c r="H162" t="s" s="8">
        <v>195</v>
      </c>
      <c r="I162" t="s" s="8">
        <v>289</v>
      </c>
    </row>
    <row r="163" ht="16.0" customHeight="true">
      <c r="A163" t="n" s="7">
        <v>4.5860352E7</v>
      </c>
      <c r="B163" t="s" s="8">
        <v>78</v>
      </c>
      <c r="C163" t="n" s="8">
        <f>IF(false,"120921791", "120921791")</f>
      </c>
      <c r="D163" t="s" s="8">
        <v>219</v>
      </c>
      <c r="E163" t="n" s="8">
        <v>1.0</v>
      </c>
      <c r="F163" t="n" s="8">
        <v>304.0</v>
      </c>
      <c r="G163" t="s" s="8">
        <v>53</v>
      </c>
      <c r="H163" t="s" s="8">
        <v>195</v>
      </c>
      <c r="I163" t="s" s="8">
        <v>290</v>
      </c>
    </row>
    <row r="164" ht="16.0" customHeight="true">
      <c r="A164" t="n" s="7">
        <v>4.5845356E7</v>
      </c>
      <c r="B164" t="s" s="8">
        <v>78</v>
      </c>
      <c r="C164" t="n" s="8">
        <f>IF(false,"005-1516", "005-1516")</f>
      </c>
      <c r="D164" t="s" s="8">
        <v>70</v>
      </c>
      <c r="E164" t="n" s="8">
        <v>1.0</v>
      </c>
      <c r="F164" t="n" s="8">
        <v>42.0</v>
      </c>
      <c r="G164" t="s" s="8">
        <v>58</v>
      </c>
      <c r="H164" t="s" s="8">
        <v>195</v>
      </c>
      <c r="I164" t="s" s="8">
        <v>291</v>
      </c>
    </row>
    <row r="165" ht="16.0" customHeight="true">
      <c r="A165" t="n" s="7">
        <v>4.5820024E7</v>
      </c>
      <c r="B165" t="s" s="8">
        <v>78</v>
      </c>
      <c r="C165" t="n" s="8">
        <f>IF(false,"120922456", "120922456")</f>
      </c>
      <c r="D165" t="s" s="8">
        <v>292</v>
      </c>
      <c r="E165" t="n" s="8">
        <v>2.0</v>
      </c>
      <c r="F165" t="n" s="8">
        <v>290.0</v>
      </c>
      <c r="G165" t="s" s="8">
        <v>53</v>
      </c>
      <c r="H165" t="s" s="8">
        <v>195</v>
      </c>
      <c r="I165" t="s" s="8">
        <v>293</v>
      </c>
    </row>
    <row r="166" ht="16.0" customHeight="true">
      <c r="A166" t="n" s="7">
        <v>4.5286088E7</v>
      </c>
      <c r="B166" t="s" s="8">
        <v>69</v>
      </c>
      <c r="C166" t="n" s="8">
        <f>IF(false,"005-1513", "005-1513")</f>
      </c>
      <c r="D166" t="s" s="8">
        <v>202</v>
      </c>
      <c r="E166" t="n" s="8">
        <v>1.0</v>
      </c>
      <c r="F166" t="n" s="8">
        <v>187.0</v>
      </c>
      <c r="G166" t="s" s="8">
        <v>53</v>
      </c>
      <c r="H166" t="s" s="8">
        <v>195</v>
      </c>
      <c r="I166" t="s" s="8">
        <v>294</v>
      </c>
    </row>
    <row r="167" ht="16.0" customHeight="true">
      <c r="A167" t="n" s="7">
        <v>4.5903427E7</v>
      </c>
      <c r="B167" t="s" s="8">
        <v>78</v>
      </c>
      <c r="C167" t="n" s="8">
        <f>IF(false,"005-1258", "005-1258")</f>
      </c>
      <c r="D167" t="s" s="8">
        <v>233</v>
      </c>
      <c r="E167" t="n" s="8">
        <v>1.0</v>
      </c>
      <c r="F167" t="n" s="8">
        <v>213.0</v>
      </c>
      <c r="G167" t="s" s="8">
        <v>53</v>
      </c>
      <c r="H167" t="s" s="8">
        <v>195</v>
      </c>
      <c r="I167" t="s" s="8">
        <v>295</v>
      </c>
    </row>
    <row r="168" ht="16.0" customHeight="true">
      <c r="A168" t="n" s="7">
        <v>4.5491069E7</v>
      </c>
      <c r="B168" t="s" s="8">
        <v>62</v>
      </c>
      <c r="C168" t="n" s="8">
        <f>IF(false,"005-1104", "005-1104")</f>
      </c>
      <c r="D168" t="s" s="8">
        <v>107</v>
      </c>
      <c r="E168" t="n" s="8">
        <v>1.0</v>
      </c>
      <c r="F168" t="n" s="8">
        <v>128.0</v>
      </c>
      <c r="G168" t="s" s="8">
        <v>53</v>
      </c>
      <c r="H168" t="s" s="8">
        <v>195</v>
      </c>
      <c r="I168" t="s" s="8">
        <v>296</v>
      </c>
    </row>
    <row r="169" ht="16.0" customHeight="true">
      <c r="A169" t="n" s="7">
        <v>4.5585228E7</v>
      </c>
      <c r="B169" t="s" s="8">
        <v>56</v>
      </c>
      <c r="C169" t="n" s="8">
        <f>IF(false,"005-1374", "005-1374")</f>
      </c>
      <c r="D169" t="s" s="8">
        <v>297</v>
      </c>
      <c r="E169" t="n" s="8">
        <v>1.0</v>
      </c>
      <c r="F169" t="n" s="8">
        <v>472.0</v>
      </c>
      <c r="G169" t="s" s="8">
        <v>58</v>
      </c>
      <c r="H169" t="s" s="8">
        <v>195</v>
      </c>
      <c r="I169" t="s" s="8">
        <v>298</v>
      </c>
    </row>
    <row r="170" ht="16.0" customHeight="true">
      <c r="A170" t="n" s="7">
        <v>4.5940832E7</v>
      </c>
      <c r="B170" t="s" s="8">
        <v>54</v>
      </c>
      <c r="C170" t="n" s="8">
        <f>IF(false,"005-1254", "005-1254")</f>
      </c>
      <c r="D170" t="s" s="8">
        <v>299</v>
      </c>
      <c r="E170" t="n" s="8">
        <v>1.0</v>
      </c>
      <c r="F170" t="n" s="8">
        <v>419.0</v>
      </c>
      <c r="G170" t="s" s="8">
        <v>58</v>
      </c>
      <c r="H170" t="s" s="8">
        <v>195</v>
      </c>
      <c r="I170" t="s" s="8">
        <v>300</v>
      </c>
    </row>
    <row r="171" ht="16.0" customHeight="true">
      <c r="A171" t="n" s="7">
        <v>4.5893391E7</v>
      </c>
      <c r="B171" t="s" s="8">
        <v>78</v>
      </c>
      <c r="C171" t="n" s="8">
        <f>IF(false,"002-099", "002-099")</f>
      </c>
      <c r="D171" t="s" s="8">
        <v>198</v>
      </c>
      <c r="E171" t="n" s="8">
        <v>2.0</v>
      </c>
      <c r="F171" t="n" s="8">
        <v>93.0</v>
      </c>
      <c r="G171" t="s" s="8">
        <v>64</v>
      </c>
      <c r="H171" t="s" s="8">
        <v>195</v>
      </c>
      <c r="I171" t="s" s="8">
        <v>301</v>
      </c>
    </row>
    <row r="172" ht="16.0" customHeight="true">
      <c r="A172" t="n" s="7">
        <v>4.5970808E7</v>
      </c>
      <c r="B172" t="s" s="8">
        <v>54</v>
      </c>
      <c r="C172" t="n" s="8">
        <f>IF(false,"005-1254", "005-1254")</f>
      </c>
      <c r="D172" t="s" s="8">
        <v>299</v>
      </c>
      <c r="E172" t="n" s="8">
        <v>2.0</v>
      </c>
      <c r="F172" t="n" s="8">
        <v>946.0</v>
      </c>
      <c r="G172" t="s" s="8">
        <v>58</v>
      </c>
      <c r="H172" t="s" s="8">
        <v>195</v>
      </c>
      <c r="I172" t="s" s="8">
        <v>302</v>
      </c>
    </row>
    <row r="173" ht="16.0" customHeight="true">
      <c r="A173" t="n" s="7">
        <v>4.5681436E7</v>
      </c>
      <c r="B173" t="s" s="8">
        <v>56</v>
      </c>
      <c r="C173" t="n" s="8">
        <f>IF(false,"120906023", "120906023")</f>
      </c>
      <c r="D173" t="s" s="8">
        <v>109</v>
      </c>
      <c r="E173" t="n" s="8">
        <v>1.0</v>
      </c>
      <c r="F173" t="n" s="8">
        <v>199.0</v>
      </c>
      <c r="G173" t="s" s="8">
        <v>53</v>
      </c>
      <c r="H173" t="s" s="8">
        <v>195</v>
      </c>
      <c r="I173" t="s" s="8">
        <v>303</v>
      </c>
    </row>
    <row r="174" ht="16.0" customHeight="true">
      <c r="A174" t="n" s="7">
        <v>4.5904038E7</v>
      </c>
      <c r="B174" t="s" s="8">
        <v>78</v>
      </c>
      <c r="C174" t="n" s="8">
        <f>IF(false,"005-1257", "005-1257")</f>
      </c>
      <c r="D174" t="s" s="8">
        <v>227</v>
      </c>
      <c r="E174" t="n" s="8">
        <v>1.0</v>
      </c>
      <c r="F174" t="n" s="8">
        <v>141.0</v>
      </c>
      <c r="G174" t="s" s="8">
        <v>53</v>
      </c>
      <c r="H174" t="s" s="8">
        <v>195</v>
      </c>
      <c r="I174" t="s" s="8">
        <v>304</v>
      </c>
    </row>
    <row r="175" ht="16.0" customHeight="true">
      <c r="A175" t="n" s="7">
        <v>4.5732946E7</v>
      </c>
      <c r="B175" t="s" s="8">
        <v>66</v>
      </c>
      <c r="C175" t="n" s="8">
        <f>IF(false,"120922005", "120922005")</f>
      </c>
      <c r="D175" t="s" s="8">
        <v>305</v>
      </c>
      <c r="E175" t="n" s="8">
        <v>1.0</v>
      </c>
      <c r="F175" t="n" s="8">
        <v>347.0</v>
      </c>
      <c r="G175" t="s" s="8">
        <v>53</v>
      </c>
      <c r="H175" t="s" s="8">
        <v>195</v>
      </c>
      <c r="I175" t="s" s="8">
        <v>306</v>
      </c>
    </row>
    <row r="176" ht="16.0" customHeight="true">
      <c r="A176" t="n" s="7">
        <v>4.5953461E7</v>
      </c>
      <c r="B176" t="s" s="8">
        <v>54</v>
      </c>
      <c r="C176" t="n" s="8">
        <f>IF(false,"120922390", "120922390")</f>
      </c>
      <c r="D176" t="s" s="8">
        <v>81</v>
      </c>
      <c r="E176" t="n" s="8">
        <v>1.0</v>
      </c>
      <c r="F176" t="n" s="8">
        <v>137.0</v>
      </c>
      <c r="G176" t="s" s="8">
        <v>58</v>
      </c>
      <c r="H176" t="s" s="8">
        <v>195</v>
      </c>
      <c r="I176" t="s" s="8">
        <v>307</v>
      </c>
    </row>
    <row r="177" ht="16.0" customHeight="true">
      <c r="A177" t="n" s="7">
        <v>4.6001188E7</v>
      </c>
      <c r="B177" t="s" s="8">
        <v>54</v>
      </c>
      <c r="C177" t="n" s="8">
        <f>IF(false,"002-098", "002-098")</f>
      </c>
      <c r="D177" t="s" s="8">
        <v>308</v>
      </c>
      <c r="E177" t="n" s="8">
        <v>3.0</v>
      </c>
      <c r="F177" t="n" s="8">
        <v>122.0</v>
      </c>
      <c r="G177" t="s" s="8">
        <v>64</v>
      </c>
      <c r="H177" t="s" s="8">
        <v>195</v>
      </c>
      <c r="I177" t="s" s="8">
        <v>309</v>
      </c>
    </row>
    <row r="178" ht="16.0" customHeight="true">
      <c r="A178" t="n" s="7">
        <v>4.56236E7</v>
      </c>
      <c r="B178" t="s" s="8">
        <v>56</v>
      </c>
      <c r="C178" t="n" s="8">
        <f>IF(false,"005-1520", "005-1520")</f>
      </c>
      <c r="D178" t="s" s="8">
        <v>310</v>
      </c>
      <c r="E178" t="n" s="8">
        <v>1.0</v>
      </c>
      <c r="F178" t="n" s="8">
        <v>7.0</v>
      </c>
      <c r="G178" t="s" s="8">
        <v>64</v>
      </c>
      <c r="H178" t="s" s="8">
        <v>195</v>
      </c>
      <c r="I178" t="s" s="8">
        <v>311</v>
      </c>
    </row>
    <row r="179" ht="16.0" customHeight="true">
      <c r="A179" t="n" s="7">
        <v>4.56236E7</v>
      </c>
      <c r="B179" t="s" s="8">
        <v>56</v>
      </c>
      <c r="C179" t="n" s="8">
        <f>IF(false,"005-1519", "005-1519")</f>
      </c>
      <c r="D179" t="s" s="8">
        <v>312</v>
      </c>
      <c r="E179" t="n" s="8">
        <v>1.0</v>
      </c>
      <c r="F179" t="n" s="8">
        <v>7.0</v>
      </c>
      <c r="G179" t="s" s="8">
        <v>64</v>
      </c>
      <c r="H179" t="s" s="8">
        <v>195</v>
      </c>
      <c r="I179" t="s" s="8">
        <v>311</v>
      </c>
    </row>
    <row r="180" ht="16.0" customHeight="true">
      <c r="A180" t="n" s="7">
        <v>4.5288694E7</v>
      </c>
      <c r="B180" t="s" s="8">
        <v>69</v>
      </c>
      <c r="C180" t="n" s="8">
        <f>IF(false,"120922903", "120922903")</f>
      </c>
      <c r="D180" t="s" s="8">
        <v>313</v>
      </c>
      <c r="E180" t="n" s="8">
        <v>1.0</v>
      </c>
      <c r="F180" t="n" s="8">
        <v>77.0</v>
      </c>
      <c r="G180" t="s" s="8">
        <v>53</v>
      </c>
      <c r="H180" t="s" s="8">
        <v>195</v>
      </c>
      <c r="I180" t="s" s="8">
        <v>314</v>
      </c>
    </row>
    <row r="181" ht="16.0" customHeight="true">
      <c r="A181" t="n" s="7">
        <v>4.5912498E7</v>
      </c>
      <c r="B181" t="s" s="8">
        <v>78</v>
      </c>
      <c r="C181" t="n" s="8">
        <f>IF(false,"120921900", "120921900")</f>
      </c>
      <c r="D181" t="s" s="8">
        <v>121</v>
      </c>
      <c r="E181" t="n" s="8">
        <v>2.0</v>
      </c>
      <c r="F181" t="n" s="8">
        <v>496.0</v>
      </c>
      <c r="G181" t="s" s="8">
        <v>53</v>
      </c>
      <c r="H181" t="s" s="8">
        <v>195</v>
      </c>
      <c r="I181" t="s" s="8">
        <v>315</v>
      </c>
    </row>
    <row r="182" ht="16.0" customHeight="true">
      <c r="A182" t="n" s="7">
        <v>4.5912095E7</v>
      </c>
      <c r="B182" t="s" s="8">
        <v>78</v>
      </c>
      <c r="C182" t="n" s="8">
        <f>IF(false,"005-1504", "005-1504")</f>
      </c>
      <c r="D182" t="s" s="8">
        <v>192</v>
      </c>
      <c r="E182" t="n" s="8">
        <v>1.0</v>
      </c>
      <c r="F182" t="n" s="8">
        <v>141.0</v>
      </c>
      <c r="G182" t="s" s="8">
        <v>64</v>
      </c>
      <c r="H182" t="s" s="8">
        <v>195</v>
      </c>
      <c r="I182" t="s" s="8">
        <v>316</v>
      </c>
    </row>
    <row r="183" ht="16.0" customHeight="true">
      <c r="A183" t="n" s="7">
        <v>4.5914311E7</v>
      </c>
      <c r="B183" t="s" s="8">
        <v>78</v>
      </c>
      <c r="C183" t="n" s="8">
        <f>IF(false,"120922351", "120922351")</f>
      </c>
      <c r="D183" t="s" s="8">
        <v>76</v>
      </c>
      <c r="E183" t="n" s="8">
        <v>2.0</v>
      </c>
      <c r="F183" t="n" s="8">
        <v>237.0</v>
      </c>
      <c r="G183" t="s" s="8">
        <v>64</v>
      </c>
      <c r="H183" t="s" s="8">
        <v>195</v>
      </c>
      <c r="I183" t="s" s="8">
        <v>317</v>
      </c>
    </row>
    <row r="184" ht="16.0" customHeight="true">
      <c r="A184" t="n" s="7">
        <v>4.5779147E7</v>
      </c>
      <c r="B184" t="s" s="8">
        <v>66</v>
      </c>
      <c r="C184" t="n" s="8">
        <f>IF(false,"120921853", "120921853")</f>
      </c>
      <c r="D184" t="s" s="8">
        <v>132</v>
      </c>
      <c r="E184" t="n" s="8">
        <v>3.0</v>
      </c>
      <c r="F184" t="n" s="8">
        <v>546.0</v>
      </c>
      <c r="G184" t="s" s="8">
        <v>53</v>
      </c>
      <c r="H184" t="s" s="8">
        <v>195</v>
      </c>
      <c r="I184" t="s" s="8">
        <v>318</v>
      </c>
    </row>
    <row r="185" ht="16.0" customHeight="true">
      <c r="A185" t="n" s="7">
        <v>4.5873784E7</v>
      </c>
      <c r="B185" t="s" s="8">
        <v>78</v>
      </c>
      <c r="C185" t="n" s="8">
        <f>IF(false,"005-1080", "005-1080")</f>
      </c>
      <c r="D185" t="s" s="8">
        <v>319</v>
      </c>
      <c r="E185" t="n" s="8">
        <v>2.0</v>
      </c>
      <c r="F185" t="n" s="8">
        <v>378.0</v>
      </c>
      <c r="G185" t="s" s="8">
        <v>53</v>
      </c>
      <c r="H185" t="s" s="8">
        <v>195</v>
      </c>
      <c r="I185" t="s" s="8">
        <v>320</v>
      </c>
    </row>
    <row r="186" ht="16.0" customHeight="true">
      <c r="A186" t="n" s="7">
        <v>4.5824627E7</v>
      </c>
      <c r="B186" t="s" s="8">
        <v>78</v>
      </c>
      <c r="C186" t="n" s="8">
        <f>IF(false,"120921899", "120921899")</f>
      </c>
      <c r="D186" t="s" s="8">
        <v>321</v>
      </c>
      <c r="E186" t="n" s="8">
        <v>2.0</v>
      </c>
      <c r="F186" t="n" s="8">
        <v>966.0</v>
      </c>
      <c r="G186" t="s" s="8">
        <v>53</v>
      </c>
      <c r="H186" t="s" s="8">
        <v>195</v>
      </c>
      <c r="I186" t="s" s="8">
        <v>322</v>
      </c>
    </row>
    <row r="187" ht="16.0" customHeight="true">
      <c r="A187" t="n" s="7">
        <v>4.5477375E7</v>
      </c>
      <c r="B187" t="s" s="8">
        <v>62</v>
      </c>
      <c r="C187" t="n" s="8">
        <f>IF(false,"008-576", "008-576")</f>
      </c>
      <c r="D187" t="s" s="8">
        <v>72</v>
      </c>
      <c r="E187" t="n" s="8">
        <v>1.0</v>
      </c>
      <c r="F187" t="n" s="8">
        <v>167.0</v>
      </c>
      <c r="G187" t="s" s="8">
        <v>53</v>
      </c>
      <c r="H187" t="s" s="8">
        <v>195</v>
      </c>
      <c r="I187" t="s" s="8">
        <v>323</v>
      </c>
    </row>
    <row r="188" ht="16.0" customHeight="true">
      <c r="A188" t="n" s="7">
        <v>4.5923467E7</v>
      </c>
      <c r="B188" t="s" s="8">
        <v>78</v>
      </c>
      <c r="C188" t="n" s="8">
        <f>IF(false,"120921957", "120921957")</f>
      </c>
      <c r="D188" t="s" s="8">
        <v>116</v>
      </c>
      <c r="E188" t="n" s="8">
        <v>2.0</v>
      </c>
      <c r="F188" t="n" s="8">
        <v>364.0</v>
      </c>
      <c r="G188" t="s" s="8">
        <v>53</v>
      </c>
      <c r="H188" t="s" s="8">
        <v>195</v>
      </c>
      <c r="I188" t="s" s="8">
        <v>324</v>
      </c>
    </row>
    <row r="189" ht="16.0" customHeight="true">
      <c r="A189" t="n" s="7">
        <v>4.5954623E7</v>
      </c>
      <c r="B189" t="s" s="8">
        <v>54</v>
      </c>
      <c r="C189" t="n" s="8">
        <f>IF(false,"005-1518", "005-1518")</f>
      </c>
      <c r="D189" t="s" s="8">
        <v>325</v>
      </c>
      <c r="E189" t="n" s="8">
        <v>2.0</v>
      </c>
      <c r="F189" t="n" s="8">
        <v>538.0</v>
      </c>
      <c r="G189" t="s" s="8">
        <v>53</v>
      </c>
      <c r="H189" t="s" s="8">
        <v>195</v>
      </c>
      <c r="I189" t="s" s="8">
        <v>326</v>
      </c>
    </row>
    <row r="190" ht="16.0" customHeight="true">
      <c r="A190" t="n" s="7">
        <v>4.5954623E7</v>
      </c>
      <c r="B190" t="s" s="8">
        <v>54</v>
      </c>
      <c r="C190" t="n" s="8">
        <f>IF(false,"120921454", "120921454")</f>
      </c>
      <c r="D190" t="s" s="8">
        <v>327</v>
      </c>
      <c r="E190" t="n" s="8">
        <v>1.0</v>
      </c>
      <c r="F190" t="n" s="8">
        <v>128.0</v>
      </c>
      <c r="G190" t="s" s="8">
        <v>53</v>
      </c>
      <c r="H190" t="s" s="8">
        <v>195</v>
      </c>
      <c r="I190" t="s" s="8">
        <v>326</v>
      </c>
    </row>
    <row r="191" ht="16.0" customHeight="true">
      <c r="A191" t="n" s="7">
        <v>4.5808965E7</v>
      </c>
      <c r="B191" t="s" s="8">
        <v>66</v>
      </c>
      <c r="C191" t="n" s="8">
        <f>IF(false,"120906023", "120906023")</f>
      </c>
      <c r="D191" t="s" s="8">
        <v>109</v>
      </c>
      <c r="E191" t="n" s="8">
        <v>1.0</v>
      </c>
      <c r="F191" t="n" s="8">
        <v>212.0</v>
      </c>
      <c r="G191" t="s" s="8">
        <v>53</v>
      </c>
      <c r="H191" t="s" s="8">
        <v>195</v>
      </c>
      <c r="I191" t="s" s="8">
        <v>328</v>
      </c>
    </row>
    <row r="192" ht="16.0" customHeight="true">
      <c r="A192" t="n" s="7">
        <v>4.554712E7</v>
      </c>
      <c r="B192" t="s" s="8">
        <v>62</v>
      </c>
      <c r="C192" t="n" s="8">
        <f>IF(false,"120921863", "120921863")</f>
      </c>
      <c r="D192" t="s" s="8">
        <v>329</v>
      </c>
      <c r="E192" t="n" s="8">
        <v>1.0</v>
      </c>
      <c r="F192" t="n" s="8">
        <v>85.0</v>
      </c>
      <c r="G192" t="s" s="8">
        <v>53</v>
      </c>
      <c r="H192" t="s" s="8">
        <v>195</v>
      </c>
      <c r="I192" t="s" s="8">
        <v>330</v>
      </c>
    </row>
    <row r="193" ht="16.0" customHeight="true">
      <c r="A193" t="n" s="7">
        <v>4.5512454E7</v>
      </c>
      <c r="B193" t="s" s="8">
        <v>62</v>
      </c>
      <c r="C193" t="n" s="8">
        <f>IF(false,"01-003924", "01-003924")</f>
      </c>
      <c r="D193" t="s" s="8">
        <v>129</v>
      </c>
      <c r="E193" t="n" s="8">
        <v>1.0</v>
      </c>
      <c r="F193" t="n" s="8">
        <v>23.0</v>
      </c>
      <c r="G193" t="s" s="8">
        <v>53</v>
      </c>
      <c r="H193" t="s" s="8">
        <v>195</v>
      </c>
      <c r="I193" t="s" s="8">
        <v>331</v>
      </c>
    </row>
    <row r="194" ht="16.0" customHeight="true">
      <c r="A194" t="n" s="7">
        <v>4.5564461E7</v>
      </c>
      <c r="B194" t="s" s="8">
        <v>62</v>
      </c>
      <c r="C194" t="n" s="8">
        <f>IF(false,"005-1506", "005-1506")</f>
      </c>
      <c r="D194" t="s" s="8">
        <v>74</v>
      </c>
      <c r="E194" t="n" s="8">
        <v>1.0</v>
      </c>
      <c r="F194" t="n" s="8">
        <v>101.0</v>
      </c>
      <c r="G194" t="s" s="8">
        <v>53</v>
      </c>
      <c r="H194" t="s" s="8">
        <v>195</v>
      </c>
      <c r="I194" t="s" s="8">
        <v>332</v>
      </c>
    </row>
    <row r="195" ht="16.0" customHeight="true">
      <c r="A195" t="n" s="7">
        <v>4.564965E7</v>
      </c>
      <c r="B195" t="s" s="8">
        <v>56</v>
      </c>
      <c r="C195" t="n" s="8">
        <f>IF(false,"005-1114", "005-1114")</f>
      </c>
      <c r="D195" t="s" s="8">
        <v>279</v>
      </c>
      <c r="E195" t="n" s="8">
        <v>1.0</v>
      </c>
      <c r="F195" t="n" s="8">
        <v>1695.0</v>
      </c>
      <c r="G195" t="s" s="8">
        <v>58</v>
      </c>
      <c r="H195" t="s" s="8">
        <v>195</v>
      </c>
      <c r="I195" t="s" s="8">
        <v>333</v>
      </c>
    </row>
    <row r="196" ht="16.0" customHeight="true">
      <c r="A196" t="n" s="7">
        <v>4.5893988E7</v>
      </c>
      <c r="B196" t="s" s="8">
        <v>78</v>
      </c>
      <c r="C196" t="n" s="8">
        <f>IF(false,"120922351", "120922351")</f>
      </c>
      <c r="D196" t="s" s="8">
        <v>76</v>
      </c>
      <c r="E196" t="n" s="8">
        <v>2.0</v>
      </c>
      <c r="F196" t="n" s="8">
        <v>360.0</v>
      </c>
      <c r="G196" t="s" s="8">
        <v>53</v>
      </c>
      <c r="H196" t="s" s="8">
        <v>195</v>
      </c>
      <c r="I196" t="s" s="8">
        <v>334</v>
      </c>
    </row>
    <row r="197" ht="16.0" customHeight="true">
      <c r="A197" t="n" s="7">
        <v>4.5913787E7</v>
      </c>
      <c r="B197" t="s" s="8">
        <v>78</v>
      </c>
      <c r="C197" t="n" s="8">
        <f>IF(false,"005-1359", "005-1359")</f>
      </c>
      <c r="D197" t="s" s="8">
        <v>92</v>
      </c>
      <c r="E197" t="n" s="8">
        <v>1.0</v>
      </c>
      <c r="F197" t="n" s="8">
        <v>874.0</v>
      </c>
      <c r="G197" t="s" s="8">
        <v>58</v>
      </c>
      <c r="H197" t="s" s="8">
        <v>195</v>
      </c>
      <c r="I197" t="s" s="8">
        <v>335</v>
      </c>
    </row>
    <row r="198" ht="16.0" customHeight="true">
      <c r="A198" t="n" s="7">
        <v>4.5842547E7</v>
      </c>
      <c r="B198" t="s" s="8">
        <v>78</v>
      </c>
      <c r="C198" t="n" s="8">
        <f>IF(false,"120921544", "120921544")</f>
      </c>
      <c r="D198" t="s" s="8">
        <v>217</v>
      </c>
      <c r="E198" t="n" s="8">
        <v>1.0</v>
      </c>
      <c r="F198" t="n" s="8">
        <v>171.0</v>
      </c>
      <c r="G198" t="s" s="8">
        <v>53</v>
      </c>
      <c r="H198" t="s" s="8">
        <v>195</v>
      </c>
      <c r="I198" t="s" s="8">
        <v>336</v>
      </c>
    </row>
    <row r="199" ht="16.0" customHeight="true">
      <c r="A199" t="n" s="7">
        <v>4.5920866E7</v>
      </c>
      <c r="B199" t="s" s="8">
        <v>78</v>
      </c>
      <c r="C199" t="n" s="8">
        <f>IF(false,"120921718", "120921718")</f>
      </c>
      <c r="D199" t="s" s="8">
        <v>337</v>
      </c>
      <c r="E199" t="n" s="8">
        <v>1.0</v>
      </c>
      <c r="F199" t="n" s="8">
        <v>341.0</v>
      </c>
      <c r="G199" t="s" s="8">
        <v>53</v>
      </c>
      <c r="H199" t="s" s="8">
        <v>195</v>
      </c>
      <c r="I199" t="s" s="8">
        <v>338</v>
      </c>
    </row>
    <row r="200" ht="16.0" customHeight="true">
      <c r="A200" t="n" s="7">
        <v>4.5912095E7</v>
      </c>
      <c r="B200" t="s" s="8">
        <v>78</v>
      </c>
      <c r="C200" t="n" s="8">
        <f>IF(false,"005-1504", "005-1504")</f>
      </c>
      <c r="D200" t="s" s="8">
        <v>192</v>
      </c>
      <c r="E200" t="n" s="8">
        <v>1.0</v>
      </c>
      <c r="F200" t="n" s="8">
        <v>54.0</v>
      </c>
      <c r="G200" t="s" s="8">
        <v>53</v>
      </c>
      <c r="H200" t="s" s="8">
        <v>195</v>
      </c>
      <c r="I200" t="s" s="8">
        <v>339</v>
      </c>
    </row>
    <row r="201" ht="16.0" customHeight="true">
      <c r="A201" t="n" s="7">
        <v>4.5870081E7</v>
      </c>
      <c r="B201" t="s" s="8">
        <v>78</v>
      </c>
      <c r="C201" t="n" s="8">
        <f>IF(false,"005-1255", "005-1255")</f>
      </c>
      <c r="D201" t="s" s="8">
        <v>212</v>
      </c>
      <c r="E201" t="n" s="8">
        <v>1.0</v>
      </c>
      <c r="F201" t="n" s="8">
        <v>249.0</v>
      </c>
      <c r="G201" t="s" s="8">
        <v>53</v>
      </c>
      <c r="H201" t="s" s="8">
        <v>195</v>
      </c>
      <c r="I201" t="s" s="8">
        <v>340</v>
      </c>
    </row>
    <row r="202" ht="16.0" customHeight="true">
      <c r="A202" t="n" s="7">
        <v>4.5807455E7</v>
      </c>
      <c r="B202" t="s" s="8">
        <v>66</v>
      </c>
      <c r="C202" t="n" s="8">
        <f>IF(false,"120922392", "120922392")</f>
      </c>
      <c r="D202" t="s" s="8">
        <v>341</v>
      </c>
      <c r="E202" t="n" s="8">
        <v>1.0</v>
      </c>
      <c r="F202" t="n" s="8">
        <v>70.0</v>
      </c>
      <c r="G202" t="s" s="8">
        <v>53</v>
      </c>
      <c r="H202" t="s" s="8">
        <v>195</v>
      </c>
      <c r="I202" t="s" s="8">
        <v>342</v>
      </c>
    </row>
    <row r="203" ht="16.0" customHeight="true">
      <c r="A203" t="n" s="7">
        <v>4.5939065E7</v>
      </c>
      <c r="B203" t="s" s="8">
        <v>54</v>
      </c>
      <c r="C203" t="n" s="8">
        <f>IF(false,"120921863", "120921863")</f>
      </c>
      <c r="D203" t="s" s="8">
        <v>329</v>
      </c>
      <c r="E203" t="n" s="8">
        <v>1.0</v>
      </c>
      <c r="F203" t="n" s="8">
        <v>63.0</v>
      </c>
      <c r="G203" t="s" s="8">
        <v>53</v>
      </c>
      <c r="H203" t="s" s="8">
        <v>195</v>
      </c>
      <c r="I203" t="s" s="8">
        <v>343</v>
      </c>
    </row>
    <row r="204" ht="16.0" customHeight="true">
      <c r="A204" t="n" s="7">
        <v>4.5939065E7</v>
      </c>
      <c r="B204" t="s" s="8">
        <v>54</v>
      </c>
      <c r="C204" t="n" s="8">
        <f>IF(false,"120921863", "120921863")</f>
      </c>
      <c r="D204" t="s" s="8">
        <v>329</v>
      </c>
      <c r="E204" t="n" s="8">
        <v>1.0</v>
      </c>
      <c r="F204" t="n" s="8">
        <v>263.0</v>
      </c>
      <c r="G204" t="s" s="8">
        <v>58</v>
      </c>
      <c r="H204" t="s" s="8">
        <v>195</v>
      </c>
      <c r="I204" t="s" s="8">
        <v>344</v>
      </c>
    </row>
    <row r="205" ht="16.0" customHeight="true">
      <c r="A205" t="n" s="7">
        <v>4.5815661E7</v>
      </c>
      <c r="B205" t="s" s="8">
        <v>78</v>
      </c>
      <c r="C205" t="n" s="8">
        <f>IF(false,"120921469", "120921469")</f>
      </c>
      <c r="D205" t="s" s="8">
        <v>345</v>
      </c>
      <c r="E205" t="n" s="8">
        <v>1.0</v>
      </c>
      <c r="F205" t="n" s="8">
        <v>128.0</v>
      </c>
      <c r="G205" t="s" s="8">
        <v>53</v>
      </c>
      <c r="H205" t="s" s="8">
        <v>195</v>
      </c>
      <c r="I205" t="s" s="8">
        <v>346</v>
      </c>
    </row>
    <row r="206" ht="16.0" customHeight="true">
      <c r="A206" t="n" s="7">
        <v>4.5410668E7</v>
      </c>
      <c r="B206" t="s" s="8">
        <v>51</v>
      </c>
      <c r="C206" t="n" s="8">
        <f>IF(false,"005-1520", "005-1520")</f>
      </c>
      <c r="D206" t="s" s="8">
        <v>310</v>
      </c>
      <c r="E206" t="n" s="8">
        <v>1.0</v>
      </c>
      <c r="F206" t="n" s="8">
        <v>280.0</v>
      </c>
      <c r="G206" t="s" s="8">
        <v>53</v>
      </c>
      <c r="H206" t="s" s="8">
        <v>195</v>
      </c>
      <c r="I206" t="s" s="8">
        <v>347</v>
      </c>
    </row>
    <row r="207" ht="16.0" customHeight="true">
      <c r="A207" t="n" s="7">
        <v>4.5815661E7</v>
      </c>
      <c r="B207" t="s" s="8">
        <v>78</v>
      </c>
      <c r="C207" t="n" s="8">
        <f>IF(false,"120921469", "120921469")</f>
      </c>
      <c r="D207" t="s" s="8">
        <v>345</v>
      </c>
      <c r="E207" t="n" s="8">
        <v>1.0</v>
      </c>
      <c r="F207" t="n" s="8">
        <v>67.0</v>
      </c>
      <c r="G207" t="s" s="8">
        <v>64</v>
      </c>
      <c r="H207" t="s" s="8">
        <v>195</v>
      </c>
      <c r="I207" t="s" s="8">
        <v>348</v>
      </c>
    </row>
    <row r="208" ht="16.0" customHeight="true">
      <c r="A208" t="n" s="7">
        <v>4.5725845E7</v>
      </c>
      <c r="B208" t="s" s="8">
        <v>66</v>
      </c>
      <c r="C208" t="n" s="8">
        <f>IF(false,"120906022", "120906022")</f>
      </c>
      <c r="D208" t="s" s="8">
        <v>264</v>
      </c>
      <c r="E208" t="n" s="8">
        <v>1.0</v>
      </c>
      <c r="F208" t="n" s="8">
        <v>199.0</v>
      </c>
      <c r="G208" t="s" s="8">
        <v>53</v>
      </c>
      <c r="H208" t="s" s="8">
        <v>195</v>
      </c>
      <c r="I208" t="s" s="8">
        <v>349</v>
      </c>
    </row>
    <row r="209" ht="16.0" customHeight="true">
      <c r="A209" t="n" s="7">
        <v>4.5919248E7</v>
      </c>
      <c r="B209" t="s" s="8">
        <v>78</v>
      </c>
      <c r="C209" t="n" s="8">
        <f>IF(false,"005-1258", "005-1258")</f>
      </c>
      <c r="D209" t="s" s="8">
        <v>233</v>
      </c>
      <c r="E209" t="n" s="8">
        <v>1.0</v>
      </c>
      <c r="F209" t="n" s="8">
        <v>213.0</v>
      </c>
      <c r="G209" t="s" s="8">
        <v>53</v>
      </c>
      <c r="H209" t="s" s="8">
        <v>195</v>
      </c>
      <c r="I209" t="s" s="8">
        <v>350</v>
      </c>
    </row>
    <row r="210" ht="16.0" customHeight="true">
      <c r="A210" t="n" s="7">
        <v>4.5938295E7</v>
      </c>
      <c r="B210" t="s" s="8">
        <v>54</v>
      </c>
      <c r="C210" t="n" s="8">
        <f>IF(false,"005-1110", "005-1110")</f>
      </c>
      <c r="D210" t="s" s="8">
        <v>351</v>
      </c>
      <c r="E210" t="n" s="8">
        <v>1.0</v>
      </c>
      <c r="F210" t="n" s="8">
        <v>1488.0</v>
      </c>
      <c r="G210" t="s" s="8">
        <v>58</v>
      </c>
      <c r="H210" t="s" s="8">
        <v>195</v>
      </c>
      <c r="I210" t="s" s="8">
        <v>352</v>
      </c>
    </row>
    <row r="211" ht="16.0" customHeight="true">
      <c r="A211" t="n" s="7">
        <v>4.5899025E7</v>
      </c>
      <c r="B211" t="s" s="8">
        <v>78</v>
      </c>
      <c r="C211" t="n" s="8">
        <f>IF(false,"008-576", "008-576")</f>
      </c>
      <c r="D211" t="s" s="8">
        <v>72</v>
      </c>
      <c r="E211" t="n" s="8">
        <v>1.0</v>
      </c>
      <c r="F211" t="n" s="8">
        <v>167.0</v>
      </c>
      <c r="G211" t="s" s="8">
        <v>53</v>
      </c>
      <c r="H211" t="s" s="8">
        <v>195</v>
      </c>
      <c r="I211" t="s" s="8">
        <v>353</v>
      </c>
    </row>
    <row r="212" ht="16.0" customHeight="true">
      <c r="A212" t="n" s="7">
        <v>4.5797244E7</v>
      </c>
      <c r="B212" t="s" s="8">
        <v>66</v>
      </c>
      <c r="C212" t="n" s="8">
        <f>IF(false,"003-318", "003-318")</f>
      </c>
      <c r="D212" t="s" s="8">
        <v>123</v>
      </c>
      <c r="E212" t="n" s="8">
        <v>2.0</v>
      </c>
      <c r="F212" t="n" s="8">
        <v>596.0</v>
      </c>
      <c r="G212" t="s" s="8">
        <v>53</v>
      </c>
      <c r="H212" t="s" s="8">
        <v>195</v>
      </c>
      <c r="I212" t="s" s="8">
        <v>354</v>
      </c>
    </row>
    <row r="213" ht="16.0" customHeight="true">
      <c r="A213" t="n" s="7">
        <v>4.56236E7</v>
      </c>
      <c r="B213" t="s" s="8">
        <v>56</v>
      </c>
      <c r="C213" t="n" s="8">
        <f>IF(false,"005-1520", "005-1520")</f>
      </c>
      <c r="D213" t="s" s="8">
        <v>310</v>
      </c>
      <c r="E213" t="n" s="8">
        <v>1.0</v>
      </c>
      <c r="F213" t="n" s="8">
        <v>280.0</v>
      </c>
      <c r="G213" t="s" s="8">
        <v>53</v>
      </c>
      <c r="H213" t="s" s="8">
        <v>195</v>
      </c>
      <c r="I213" t="s" s="8">
        <v>355</v>
      </c>
    </row>
    <row r="214" ht="16.0" customHeight="true">
      <c r="A214" t="n" s="7">
        <v>4.56236E7</v>
      </c>
      <c r="B214" t="s" s="8">
        <v>56</v>
      </c>
      <c r="C214" t="n" s="8">
        <f>IF(false,"005-1519", "005-1519")</f>
      </c>
      <c r="D214" t="s" s="8">
        <v>312</v>
      </c>
      <c r="E214" t="n" s="8">
        <v>1.0</v>
      </c>
      <c r="F214" t="n" s="8">
        <v>279.0</v>
      </c>
      <c r="G214" t="s" s="8">
        <v>53</v>
      </c>
      <c r="H214" t="s" s="8">
        <v>195</v>
      </c>
      <c r="I214" t="s" s="8">
        <v>355</v>
      </c>
    </row>
    <row r="215" ht="16.0" customHeight="true">
      <c r="A215" t="n" s="7">
        <v>4.57708E7</v>
      </c>
      <c r="B215" t="s" s="8">
        <v>66</v>
      </c>
      <c r="C215" t="n" s="8">
        <f>IF(false,"120921200", "120921200")</f>
      </c>
      <c r="D215" t="s" s="8">
        <v>356</v>
      </c>
      <c r="E215" t="n" s="8">
        <v>2.0</v>
      </c>
      <c r="F215" t="n" s="8">
        <v>960.0</v>
      </c>
      <c r="G215" t="s" s="8">
        <v>53</v>
      </c>
      <c r="H215" t="s" s="8">
        <v>195</v>
      </c>
      <c r="I215" t="s" s="8">
        <v>357</v>
      </c>
    </row>
    <row r="216" ht="16.0" customHeight="true">
      <c r="A216" t="n" s="7">
        <v>4.5899025E7</v>
      </c>
      <c r="B216" t="s" s="8">
        <v>78</v>
      </c>
      <c r="C216" t="n" s="8">
        <f>IF(false,"008-576", "008-576")</f>
      </c>
      <c r="D216" t="s" s="8">
        <v>72</v>
      </c>
      <c r="E216" t="n" s="8">
        <v>1.0</v>
      </c>
      <c r="F216" t="n" s="8">
        <v>49.0</v>
      </c>
      <c r="G216" t="s" s="8">
        <v>64</v>
      </c>
      <c r="H216" t="s" s="8">
        <v>195</v>
      </c>
      <c r="I216" t="s" s="8">
        <v>358</v>
      </c>
    </row>
    <row r="217" ht="16.0" customHeight="true">
      <c r="A217" t="n" s="7">
        <v>4.6017896E7</v>
      </c>
      <c r="B217" t="s" s="8">
        <v>54</v>
      </c>
      <c r="C217" t="n" s="8">
        <f>IF(false,"120922392", "120922392")</f>
      </c>
      <c r="D217" t="s" s="8">
        <v>341</v>
      </c>
      <c r="E217" t="n" s="8">
        <v>1.0</v>
      </c>
      <c r="F217" t="n" s="8">
        <v>175.0</v>
      </c>
      <c r="G217" t="s" s="8">
        <v>58</v>
      </c>
      <c r="H217" t="s" s="8">
        <v>195</v>
      </c>
      <c r="I217" t="s" s="8">
        <v>359</v>
      </c>
    </row>
    <row r="218" ht="16.0" customHeight="true">
      <c r="A218" t="n" s="7">
        <v>4.5829024E7</v>
      </c>
      <c r="B218" t="s" s="8">
        <v>78</v>
      </c>
      <c r="C218" t="n" s="8">
        <f>IF(false,"003-318", "003-318")</f>
      </c>
      <c r="D218" t="s" s="8">
        <v>123</v>
      </c>
      <c r="E218" t="n" s="8">
        <v>2.0</v>
      </c>
      <c r="F218" t="n" s="8">
        <v>600.0</v>
      </c>
      <c r="G218" t="s" s="8">
        <v>53</v>
      </c>
      <c r="H218" t="s" s="8">
        <v>195</v>
      </c>
      <c r="I218" t="s" s="8">
        <v>360</v>
      </c>
    </row>
    <row r="219" ht="16.0" customHeight="true">
      <c r="A219" t="n" s="7">
        <v>4.5800416E7</v>
      </c>
      <c r="B219" t="s" s="8">
        <v>66</v>
      </c>
      <c r="C219" t="n" s="8">
        <f>IF(false,"008-575", "008-575")</f>
      </c>
      <c r="D219" t="s" s="8">
        <v>361</v>
      </c>
      <c r="E219" t="n" s="8">
        <v>2.0</v>
      </c>
      <c r="F219" t="n" s="8">
        <v>1957.0</v>
      </c>
      <c r="G219" t="s" s="8">
        <v>58</v>
      </c>
      <c r="H219" t="s" s="8">
        <v>195</v>
      </c>
      <c r="I219" t="s" s="8">
        <v>362</v>
      </c>
    </row>
    <row r="220" ht="16.0" customHeight="true">
      <c r="A220" t="n" s="7">
        <v>4.5838566E7</v>
      </c>
      <c r="B220" t="s" s="8">
        <v>78</v>
      </c>
      <c r="C220" t="n" s="8">
        <f>IF(false,"005-1519", "005-1519")</f>
      </c>
      <c r="D220" t="s" s="8">
        <v>312</v>
      </c>
      <c r="E220" t="n" s="8">
        <v>2.0</v>
      </c>
      <c r="F220" t="n" s="8">
        <v>588.0</v>
      </c>
      <c r="G220" t="s" s="8">
        <v>53</v>
      </c>
      <c r="H220" t="s" s="8">
        <v>195</v>
      </c>
      <c r="I220" t="s" s="8">
        <v>363</v>
      </c>
    </row>
    <row r="221" ht="16.0" customHeight="true">
      <c r="A221" t="n" s="7">
        <v>4.5785381E7</v>
      </c>
      <c r="B221" t="s" s="8">
        <v>66</v>
      </c>
      <c r="C221" t="n" s="8">
        <f>IF(false,"120922603", "120922603")</f>
      </c>
      <c r="D221" t="s" s="8">
        <v>364</v>
      </c>
      <c r="E221" t="n" s="8">
        <v>1.0</v>
      </c>
      <c r="F221" t="n" s="8">
        <v>264.0</v>
      </c>
      <c r="G221" t="s" s="8">
        <v>53</v>
      </c>
      <c r="H221" t="s" s="8">
        <v>195</v>
      </c>
      <c r="I221" t="s" s="8">
        <v>365</v>
      </c>
    </row>
    <row r="222" ht="16.0" customHeight="true">
      <c r="A222" t="n" s="7">
        <v>4.5927479E7</v>
      </c>
      <c r="B222" t="s" s="8">
        <v>78</v>
      </c>
      <c r="C222" t="n" s="8">
        <f>IF(false,"120921995", "120921995")</f>
      </c>
      <c r="D222" t="s" s="8">
        <v>103</v>
      </c>
      <c r="E222" t="n" s="8">
        <v>1.0</v>
      </c>
      <c r="F222" t="n" s="8">
        <v>145.0</v>
      </c>
      <c r="G222" t="s" s="8">
        <v>53</v>
      </c>
      <c r="H222" t="s" s="8">
        <v>195</v>
      </c>
      <c r="I222" t="s" s="8">
        <v>366</v>
      </c>
    </row>
    <row r="223" ht="16.0" customHeight="true">
      <c r="A223" t="n" s="7">
        <v>4.5927479E7</v>
      </c>
      <c r="B223" t="s" s="8">
        <v>78</v>
      </c>
      <c r="C223" t="n" s="8">
        <f>IF(false,"005-1514", "005-1514")</f>
      </c>
      <c r="D223" t="s" s="8">
        <v>171</v>
      </c>
      <c r="E223" t="n" s="8">
        <v>1.0</v>
      </c>
      <c r="F223" t="n" s="8">
        <v>112.0</v>
      </c>
      <c r="G223" t="s" s="8">
        <v>53</v>
      </c>
      <c r="H223" t="s" s="8">
        <v>195</v>
      </c>
      <c r="I223" t="s" s="8">
        <v>366</v>
      </c>
    </row>
    <row r="224" ht="16.0" customHeight="true">
      <c r="A224" t="n" s="7">
        <v>4.5821249E7</v>
      </c>
      <c r="B224" t="s" s="8">
        <v>78</v>
      </c>
      <c r="C224" t="n" s="8">
        <f>IF(false,"002-101", "002-101")</f>
      </c>
      <c r="D224" t="s" s="8">
        <v>150</v>
      </c>
      <c r="E224" t="n" s="8">
        <v>2.0</v>
      </c>
      <c r="F224" t="n" s="8">
        <v>556.0</v>
      </c>
      <c r="G224" t="s" s="8">
        <v>53</v>
      </c>
      <c r="H224" t="s" s="8">
        <v>195</v>
      </c>
      <c r="I224" t="s" s="8">
        <v>367</v>
      </c>
    </row>
    <row r="225" ht="16.0" customHeight="true">
      <c r="A225" t="n" s="7">
        <v>4.5782095E7</v>
      </c>
      <c r="B225" t="s" s="8">
        <v>66</v>
      </c>
      <c r="C225" t="n" s="8">
        <f>IF(false,"003-319", "003-319")</f>
      </c>
      <c r="D225" t="s" s="8">
        <v>152</v>
      </c>
      <c r="E225" t="n" s="8">
        <v>2.0</v>
      </c>
      <c r="F225" t="n" s="8">
        <v>500.0</v>
      </c>
      <c r="G225" t="s" s="8">
        <v>53</v>
      </c>
      <c r="H225" t="s" s="8">
        <v>195</v>
      </c>
      <c r="I225" t="s" s="8">
        <v>368</v>
      </c>
    </row>
    <row r="226" ht="16.0" customHeight="true">
      <c r="A226" t="n" s="7">
        <v>4.5769227E7</v>
      </c>
      <c r="B226" t="s" s="8">
        <v>66</v>
      </c>
      <c r="C226" t="n" s="8">
        <f>IF(false,"002-101", "002-101")</f>
      </c>
      <c r="D226" t="s" s="8">
        <v>150</v>
      </c>
      <c r="E226" t="n" s="8">
        <v>1.0</v>
      </c>
      <c r="F226" t="n" s="8">
        <v>282.0</v>
      </c>
      <c r="G226" t="s" s="8">
        <v>53</v>
      </c>
      <c r="H226" t="s" s="8">
        <v>195</v>
      </c>
      <c r="I226" t="s" s="8">
        <v>369</v>
      </c>
    </row>
    <row r="227" ht="16.0" customHeight="true">
      <c r="A227" t="n" s="7">
        <v>4.5929902E7</v>
      </c>
      <c r="B227" t="s" s="8">
        <v>78</v>
      </c>
      <c r="C227" t="n" s="8">
        <f>IF(false,"120922891", "120922891")</f>
      </c>
      <c r="D227" t="s" s="8">
        <v>370</v>
      </c>
      <c r="E227" t="n" s="8">
        <v>2.0</v>
      </c>
      <c r="F227" t="n" s="8">
        <v>156.0</v>
      </c>
      <c r="G227" t="s" s="8">
        <v>53</v>
      </c>
      <c r="H227" t="s" s="8">
        <v>195</v>
      </c>
      <c r="I227" t="s" s="8">
        <v>371</v>
      </c>
    </row>
    <row r="228" ht="16.0" customHeight="true">
      <c r="A228" t="n" s="7">
        <v>4.5915987E7</v>
      </c>
      <c r="B228" t="s" s="8">
        <v>78</v>
      </c>
      <c r="C228" t="n" s="8">
        <f>IF(false,"120921995", "120921995")</f>
      </c>
      <c r="D228" t="s" s="8">
        <v>103</v>
      </c>
      <c r="E228" t="n" s="8">
        <v>2.0</v>
      </c>
      <c r="F228" t="n" s="8">
        <v>496.0</v>
      </c>
      <c r="G228" t="s" s="8">
        <v>53</v>
      </c>
      <c r="H228" t="s" s="8">
        <v>195</v>
      </c>
      <c r="I228" t="s" s="8">
        <v>372</v>
      </c>
    </row>
    <row r="229" ht="16.0" customHeight="true">
      <c r="A229" t="n" s="7">
        <v>4.594496E7</v>
      </c>
      <c r="B229" t="s" s="8">
        <v>54</v>
      </c>
      <c r="C229" t="n" s="8">
        <f>IF(false,"005-1516", "005-1516")</f>
      </c>
      <c r="D229" t="s" s="8">
        <v>70</v>
      </c>
      <c r="E229" t="n" s="8">
        <v>1.0</v>
      </c>
      <c r="F229" t="n" s="8">
        <v>194.0</v>
      </c>
      <c r="G229" t="s" s="8">
        <v>53</v>
      </c>
      <c r="H229" t="s" s="8">
        <v>195</v>
      </c>
      <c r="I229" t="s" s="8">
        <v>373</v>
      </c>
    </row>
    <row r="230" ht="16.0" customHeight="true">
      <c r="A230" t="n" s="7">
        <v>4.5838564E7</v>
      </c>
      <c r="B230" t="s" s="8">
        <v>78</v>
      </c>
      <c r="C230" t="n" s="8">
        <f>IF(false,"120921370", "120921370")</f>
      </c>
      <c r="D230" t="s" s="8">
        <v>52</v>
      </c>
      <c r="E230" t="n" s="8">
        <v>1.0</v>
      </c>
      <c r="F230" t="n" s="8">
        <v>126.0</v>
      </c>
      <c r="G230" t="s" s="8">
        <v>53</v>
      </c>
      <c r="H230" t="s" s="8">
        <v>195</v>
      </c>
      <c r="I230" t="s" s="8">
        <v>374</v>
      </c>
    </row>
    <row r="231" ht="16.0" customHeight="true">
      <c r="A231" t="n" s="7">
        <v>4.5906E7</v>
      </c>
      <c r="B231" t="s" s="8">
        <v>78</v>
      </c>
      <c r="C231" t="n" s="8">
        <f>IF(false,"003-318", "003-318")</f>
      </c>
      <c r="D231" t="s" s="8">
        <v>123</v>
      </c>
      <c r="E231" t="n" s="8">
        <v>3.0</v>
      </c>
      <c r="F231" t="n" s="8">
        <v>894.0</v>
      </c>
      <c r="G231" t="s" s="8">
        <v>53</v>
      </c>
      <c r="H231" t="s" s="8">
        <v>195</v>
      </c>
      <c r="I231" t="s" s="8">
        <v>375</v>
      </c>
    </row>
    <row r="232" ht="16.0" customHeight="true">
      <c r="A232" t="n" s="7">
        <v>4.5763675E7</v>
      </c>
      <c r="B232" t="s" s="8">
        <v>66</v>
      </c>
      <c r="C232" t="n" s="8">
        <f>IF(false,"120921853", "120921853")</f>
      </c>
      <c r="D232" t="s" s="8">
        <v>132</v>
      </c>
      <c r="E232" t="n" s="8">
        <v>3.0</v>
      </c>
      <c r="F232" t="n" s="8">
        <v>546.0</v>
      </c>
      <c r="G232" t="s" s="8">
        <v>53</v>
      </c>
      <c r="H232" t="s" s="8">
        <v>195</v>
      </c>
      <c r="I232" t="s" s="8">
        <v>376</v>
      </c>
    </row>
    <row r="233" ht="16.0" customHeight="true">
      <c r="A233" t="n" s="7">
        <v>4.5932838E7</v>
      </c>
      <c r="B233" t="s" s="8">
        <v>54</v>
      </c>
      <c r="C233" t="n" s="8">
        <f>IF(false,"005-1519", "005-1519")</f>
      </c>
      <c r="D233" t="s" s="8">
        <v>312</v>
      </c>
      <c r="E233" t="n" s="8">
        <v>1.0</v>
      </c>
      <c r="F233" t="n" s="8">
        <v>300.0</v>
      </c>
      <c r="G233" t="s" s="8">
        <v>53</v>
      </c>
      <c r="H233" t="s" s="8">
        <v>195</v>
      </c>
      <c r="I233" t="s" s="8">
        <v>377</v>
      </c>
    </row>
    <row r="234" ht="16.0" customHeight="true">
      <c r="A234" t="n" s="7">
        <v>4.6051222E7</v>
      </c>
      <c r="B234" t="s" s="8">
        <v>195</v>
      </c>
      <c r="C234" t="n" s="8">
        <f>IF(false,"120922586", "120922586")</f>
      </c>
      <c r="D234" t="s" s="8">
        <v>378</v>
      </c>
      <c r="E234" t="n" s="8">
        <v>1.0</v>
      </c>
      <c r="F234" t="n" s="8">
        <v>76.0</v>
      </c>
      <c r="G234" t="s" s="8">
        <v>64</v>
      </c>
      <c r="H234" t="s" s="8">
        <v>195</v>
      </c>
      <c r="I234" t="s" s="8">
        <v>379</v>
      </c>
    </row>
    <row r="235" ht="16.0" customHeight="true">
      <c r="A235" t="n" s="7">
        <v>4.5694272E7</v>
      </c>
      <c r="B235" t="s" s="8">
        <v>66</v>
      </c>
      <c r="C235" t="n" s="8">
        <f>IF(false,"005-1516", "005-1516")</f>
      </c>
      <c r="D235" t="s" s="8">
        <v>70</v>
      </c>
      <c r="E235" t="n" s="8">
        <v>1.0</v>
      </c>
      <c r="F235" t="n" s="8">
        <v>105.0</v>
      </c>
      <c r="G235" t="s" s="8">
        <v>64</v>
      </c>
      <c r="H235" t="s" s="8">
        <v>380</v>
      </c>
      <c r="I235" t="s" s="8">
        <v>381</v>
      </c>
    </row>
    <row r="236" ht="16.0" customHeight="true">
      <c r="A236" t="n" s="7">
        <v>4.5826086E7</v>
      </c>
      <c r="B236" t="s" s="8">
        <v>78</v>
      </c>
      <c r="C236" t="n" s="8">
        <f>IF(false,"120921370", "120921370")</f>
      </c>
      <c r="D236" t="s" s="8">
        <v>52</v>
      </c>
      <c r="E236" t="n" s="8">
        <v>2.0</v>
      </c>
      <c r="F236" t="n" s="8">
        <v>252.0</v>
      </c>
      <c r="G236" t="s" s="8">
        <v>53</v>
      </c>
      <c r="H236" t="s" s="8">
        <v>380</v>
      </c>
      <c r="I236" t="s" s="8">
        <v>382</v>
      </c>
    </row>
    <row r="237" ht="16.0" customHeight="true">
      <c r="A237" t="n" s="7">
        <v>4.6047276E7</v>
      </c>
      <c r="B237" t="s" s="8">
        <v>195</v>
      </c>
      <c r="C237" t="n" s="8">
        <f>IF(false,"005-1250", "005-1250")</f>
      </c>
      <c r="D237" t="s" s="8">
        <v>83</v>
      </c>
      <c r="E237" t="n" s="8">
        <v>1.0</v>
      </c>
      <c r="F237" t="n" s="8">
        <v>117.0</v>
      </c>
      <c r="G237" t="s" s="8">
        <v>64</v>
      </c>
      <c r="H237" t="s" s="8">
        <v>380</v>
      </c>
      <c r="I237" t="s" s="8">
        <v>383</v>
      </c>
    </row>
    <row r="238" ht="16.0" customHeight="true">
      <c r="A238" t="n" s="7">
        <v>4.6006725E7</v>
      </c>
      <c r="B238" t="s" s="8">
        <v>54</v>
      </c>
      <c r="C238" t="n" s="8">
        <f>IF(false,"000-631", "000-631")</f>
      </c>
      <c r="D238" t="s" s="8">
        <v>119</v>
      </c>
      <c r="E238" t="n" s="8">
        <v>1.0</v>
      </c>
      <c r="F238" t="n" s="8">
        <v>7.0</v>
      </c>
      <c r="G238" t="s" s="8">
        <v>64</v>
      </c>
      <c r="H238" t="s" s="8">
        <v>380</v>
      </c>
      <c r="I238" t="s" s="8">
        <v>384</v>
      </c>
    </row>
    <row r="239" ht="16.0" customHeight="true">
      <c r="A239" t="n" s="7">
        <v>4.5805986E7</v>
      </c>
      <c r="B239" t="s" s="8">
        <v>66</v>
      </c>
      <c r="C239" t="n" s="8">
        <f>IF(false,"120922391", "120922391")</f>
      </c>
      <c r="D239" t="s" s="8">
        <v>385</v>
      </c>
      <c r="E239" t="n" s="8">
        <v>1.0</v>
      </c>
      <c r="F239" t="n" s="8">
        <v>75.0</v>
      </c>
      <c r="G239" t="s" s="8">
        <v>58</v>
      </c>
      <c r="H239" t="s" s="8">
        <v>380</v>
      </c>
      <c r="I239" t="s" s="8">
        <v>386</v>
      </c>
    </row>
    <row r="240" ht="16.0" customHeight="true">
      <c r="A240" t="n" s="7">
        <v>4.5728738E7</v>
      </c>
      <c r="B240" t="s" s="8">
        <v>66</v>
      </c>
      <c r="C240" t="n" s="8">
        <f>IF(false,"120922993", "120922993")</f>
      </c>
      <c r="D240" t="s" s="8">
        <v>387</v>
      </c>
      <c r="E240" t="n" s="8">
        <v>2.0</v>
      </c>
      <c r="F240" t="n" s="8">
        <v>30.0</v>
      </c>
      <c r="G240" t="s" s="8">
        <v>64</v>
      </c>
      <c r="H240" t="s" s="8">
        <v>380</v>
      </c>
      <c r="I240" t="s" s="8">
        <v>388</v>
      </c>
    </row>
    <row r="241" ht="16.0" customHeight="true">
      <c r="A241" t="n" s="7">
        <v>4.5954127E7</v>
      </c>
      <c r="B241" t="s" s="8">
        <v>54</v>
      </c>
      <c r="C241" t="n" s="8">
        <f>IF(false,"005-1258", "005-1258")</f>
      </c>
      <c r="D241" t="s" s="8">
        <v>233</v>
      </c>
      <c r="E241" t="n" s="8">
        <v>1.0</v>
      </c>
      <c r="F241" t="n" s="8">
        <v>511.0</v>
      </c>
      <c r="G241" t="s" s="8">
        <v>64</v>
      </c>
      <c r="H241" t="s" s="8">
        <v>380</v>
      </c>
      <c r="I241" t="s" s="8">
        <v>389</v>
      </c>
    </row>
    <row r="242" ht="16.0" customHeight="true">
      <c r="A242" t="n" s="7">
        <v>4.6040787E7</v>
      </c>
      <c r="B242" t="s" s="8">
        <v>195</v>
      </c>
      <c r="C242" t="n" s="8">
        <f>IF(false,"005-1516", "005-1516")</f>
      </c>
      <c r="D242" t="s" s="8">
        <v>70</v>
      </c>
      <c r="E242" t="n" s="8">
        <v>1.0</v>
      </c>
      <c r="F242" t="n" s="8">
        <v>100.0</v>
      </c>
      <c r="G242" t="s" s="8">
        <v>53</v>
      </c>
      <c r="H242" t="s" s="8">
        <v>380</v>
      </c>
      <c r="I242" t="s" s="8">
        <v>390</v>
      </c>
    </row>
    <row r="243" ht="16.0" customHeight="true">
      <c r="A243" t="n" s="7">
        <v>4.6065262E7</v>
      </c>
      <c r="B243" t="s" s="8">
        <v>195</v>
      </c>
      <c r="C243" t="n" s="8">
        <f>IF(false,"120922389", "120922389")</f>
      </c>
      <c r="D243" t="s" s="8">
        <v>391</v>
      </c>
      <c r="E243" t="n" s="8">
        <v>1.0</v>
      </c>
      <c r="F243" t="n" s="8">
        <v>53.0</v>
      </c>
      <c r="G243" t="s" s="8">
        <v>58</v>
      </c>
      <c r="H243" t="s" s="8">
        <v>380</v>
      </c>
      <c r="I243" t="s" s="8">
        <v>392</v>
      </c>
    </row>
    <row r="244" ht="16.0" customHeight="true">
      <c r="A244" t="n" s="7">
        <v>4.6006725E7</v>
      </c>
      <c r="B244" t="s" s="8">
        <v>54</v>
      </c>
      <c r="C244" t="n" s="8">
        <f>IF(false,"000-631", "000-631")</f>
      </c>
      <c r="D244" t="s" s="8">
        <v>119</v>
      </c>
      <c r="E244" t="n" s="8">
        <v>1.0</v>
      </c>
      <c r="F244" t="n" s="8">
        <v>76.0</v>
      </c>
      <c r="G244" t="s" s="8">
        <v>53</v>
      </c>
      <c r="H244" t="s" s="8">
        <v>380</v>
      </c>
      <c r="I244" t="s" s="8">
        <v>393</v>
      </c>
    </row>
    <row r="245" ht="16.0" customHeight="true">
      <c r="A245" t="n" s="7">
        <v>4.5956989E7</v>
      </c>
      <c r="B245" t="s" s="8">
        <v>54</v>
      </c>
      <c r="C245" t="n" s="8">
        <f>IF(false,"120921439", "120921439")</f>
      </c>
      <c r="D245" t="s" s="8">
        <v>154</v>
      </c>
      <c r="E245" t="n" s="8">
        <v>1.0</v>
      </c>
      <c r="F245" t="n" s="8">
        <v>78.0</v>
      </c>
      <c r="G245" t="s" s="8">
        <v>64</v>
      </c>
      <c r="H245" t="s" s="8">
        <v>380</v>
      </c>
      <c r="I245" t="s" s="8">
        <v>394</v>
      </c>
    </row>
    <row r="246" ht="16.0" customHeight="true">
      <c r="A246" t="n" s="7">
        <v>4.6033055E7</v>
      </c>
      <c r="B246" t="s" s="8">
        <v>54</v>
      </c>
      <c r="C246" t="n" s="8">
        <f>IF(false,"120921995", "120921995")</f>
      </c>
      <c r="D246" t="s" s="8">
        <v>103</v>
      </c>
      <c r="E246" t="n" s="8">
        <v>3.0</v>
      </c>
      <c r="F246" t="n" s="8">
        <v>2677.0</v>
      </c>
      <c r="G246" t="s" s="8">
        <v>58</v>
      </c>
      <c r="H246" t="s" s="8">
        <v>380</v>
      </c>
      <c r="I246" t="s" s="8">
        <v>395</v>
      </c>
    </row>
    <row r="247" ht="16.0" customHeight="true">
      <c r="A247" t="n" s="7">
        <v>4.5999041E7</v>
      </c>
      <c r="B247" t="s" s="8">
        <v>54</v>
      </c>
      <c r="C247" t="n" s="8">
        <f>IF(false,"120921727", "120921727")</f>
      </c>
      <c r="D247" t="s" s="8">
        <v>205</v>
      </c>
      <c r="E247" t="n" s="8">
        <v>1.0</v>
      </c>
      <c r="F247" t="n" s="8">
        <v>88.0</v>
      </c>
      <c r="G247" t="s" s="8">
        <v>53</v>
      </c>
      <c r="H247" t="s" s="8">
        <v>380</v>
      </c>
      <c r="I247" t="s" s="8">
        <v>396</v>
      </c>
    </row>
    <row r="248" ht="16.0" customHeight="true">
      <c r="A248" t="n" s="7">
        <v>4.6017896E7</v>
      </c>
      <c r="B248" t="s" s="8">
        <v>54</v>
      </c>
      <c r="C248" t="n" s="8">
        <f>IF(false,"120922392", "120922392")</f>
      </c>
      <c r="D248" t="s" s="8">
        <v>341</v>
      </c>
      <c r="E248" t="n" s="8">
        <v>1.0</v>
      </c>
      <c r="F248" t="n" s="8">
        <v>70.0</v>
      </c>
      <c r="G248" t="s" s="8">
        <v>53</v>
      </c>
      <c r="H248" t="s" s="8">
        <v>380</v>
      </c>
      <c r="I248" t="s" s="8">
        <v>397</v>
      </c>
    </row>
    <row r="249" ht="16.0" customHeight="true">
      <c r="A249" t="n" s="7">
        <v>4.5806232E7</v>
      </c>
      <c r="B249" t="s" s="8">
        <v>66</v>
      </c>
      <c r="C249" t="n" s="8">
        <f>IF(false,"120922560", "120922560")</f>
      </c>
      <c r="D249" t="s" s="8">
        <v>398</v>
      </c>
      <c r="E249" t="n" s="8">
        <v>1.0</v>
      </c>
      <c r="F249" t="n" s="8">
        <v>136.0</v>
      </c>
      <c r="G249" t="s" s="8">
        <v>53</v>
      </c>
      <c r="H249" t="s" s="8">
        <v>380</v>
      </c>
      <c r="I249" t="s" s="8">
        <v>399</v>
      </c>
    </row>
    <row r="250" ht="16.0" customHeight="true">
      <c r="A250" t="n" s="7">
        <v>4.5954127E7</v>
      </c>
      <c r="B250" t="s" s="8">
        <v>54</v>
      </c>
      <c r="C250" t="n" s="8">
        <f>IF(false,"005-1258", "005-1258")</f>
      </c>
      <c r="D250" t="s" s="8">
        <v>233</v>
      </c>
      <c r="E250" t="n" s="8">
        <v>1.0</v>
      </c>
      <c r="F250" t="n" s="8">
        <v>77.0</v>
      </c>
      <c r="G250" t="s" s="8">
        <v>53</v>
      </c>
      <c r="H250" t="s" s="8">
        <v>380</v>
      </c>
      <c r="I250" t="s" s="8">
        <v>400</v>
      </c>
    </row>
    <row r="251" ht="16.0" customHeight="true">
      <c r="A251" t="n" s="7">
        <v>4.5806232E7</v>
      </c>
      <c r="B251" t="s" s="8">
        <v>66</v>
      </c>
      <c r="C251" t="n" s="8">
        <f>IF(false,"120922560", "120922560")</f>
      </c>
      <c r="D251" t="s" s="8">
        <v>398</v>
      </c>
      <c r="E251" t="n" s="8">
        <v>1.0</v>
      </c>
      <c r="F251" t="n" s="8">
        <v>758.0</v>
      </c>
      <c r="G251" t="s" s="8">
        <v>58</v>
      </c>
      <c r="H251" t="s" s="8">
        <v>380</v>
      </c>
      <c r="I251" t="s" s="8">
        <v>401</v>
      </c>
    </row>
    <row r="252" ht="16.0" customHeight="true">
      <c r="A252" t="n" s="7">
        <v>4.600741E7</v>
      </c>
      <c r="B252" t="s" s="8">
        <v>54</v>
      </c>
      <c r="C252" t="n" s="8">
        <f>IF(false,"000-631", "000-631")</f>
      </c>
      <c r="D252" t="s" s="8">
        <v>119</v>
      </c>
      <c r="E252" t="n" s="8">
        <v>5.0</v>
      </c>
      <c r="F252" t="n" s="8">
        <v>380.0</v>
      </c>
      <c r="G252" t="s" s="8">
        <v>53</v>
      </c>
      <c r="H252" t="s" s="8">
        <v>380</v>
      </c>
      <c r="I252" t="s" s="8">
        <v>402</v>
      </c>
    </row>
    <row r="253" ht="16.0" customHeight="true">
      <c r="A253" t="n" s="7">
        <v>4.5996635E7</v>
      </c>
      <c r="B253" t="s" s="8">
        <v>54</v>
      </c>
      <c r="C253" t="n" s="8">
        <f>IF(false,"120922352", "120922352")</f>
      </c>
      <c r="D253" t="s" s="8">
        <v>403</v>
      </c>
      <c r="E253" t="n" s="8">
        <v>1.0</v>
      </c>
      <c r="F253" t="n" s="8">
        <v>168.0</v>
      </c>
      <c r="G253" t="s" s="8">
        <v>53</v>
      </c>
      <c r="H253" t="s" s="8">
        <v>380</v>
      </c>
      <c r="I253" t="s" s="8">
        <v>404</v>
      </c>
    </row>
    <row r="254" ht="16.0" customHeight="true">
      <c r="A254" t="n" s="7">
        <v>4.5958285E7</v>
      </c>
      <c r="B254" t="s" s="8">
        <v>54</v>
      </c>
      <c r="C254" t="n" s="8">
        <f>IF(false,"120922824", "120922824")</f>
      </c>
      <c r="D254" t="s" s="8">
        <v>405</v>
      </c>
      <c r="E254" t="n" s="8">
        <v>2.0</v>
      </c>
      <c r="F254" t="n" s="8">
        <v>150.0</v>
      </c>
      <c r="G254" t="s" s="8">
        <v>53</v>
      </c>
      <c r="H254" t="s" s="8">
        <v>380</v>
      </c>
      <c r="I254" t="s" s="8">
        <v>406</v>
      </c>
    </row>
    <row r="255" ht="16.0" customHeight="true">
      <c r="A255" t="n" s="7">
        <v>4.5983369E7</v>
      </c>
      <c r="B255" t="s" s="8">
        <v>54</v>
      </c>
      <c r="C255" t="n" s="8">
        <f>IF(false,"005-1719", "005-1719")</f>
      </c>
      <c r="D255" t="s" s="8">
        <v>407</v>
      </c>
      <c r="E255" t="n" s="8">
        <v>1.0</v>
      </c>
      <c r="F255" t="n" s="8">
        <v>161.0</v>
      </c>
      <c r="G255" t="s" s="8">
        <v>53</v>
      </c>
      <c r="H255" t="s" s="8">
        <v>380</v>
      </c>
      <c r="I255" t="s" s="8">
        <v>408</v>
      </c>
    </row>
    <row r="256" ht="16.0" customHeight="true">
      <c r="A256" t="n" s="7">
        <v>4.6020211E7</v>
      </c>
      <c r="B256" t="s" s="8">
        <v>54</v>
      </c>
      <c r="C256" t="n" s="8">
        <f>IF(false,"005-1258", "005-1258")</f>
      </c>
      <c r="D256" t="s" s="8">
        <v>233</v>
      </c>
      <c r="E256" t="n" s="8">
        <v>1.0</v>
      </c>
      <c r="F256" t="n" s="8">
        <v>77.0</v>
      </c>
      <c r="G256" t="s" s="8">
        <v>53</v>
      </c>
      <c r="H256" t="s" s="8">
        <v>380</v>
      </c>
      <c r="I256" t="s" s="8">
        <v>409</v>
      </c>
    </row>
    <row r="257" ht="16.0" customHeight="true">
      <c r="A257" t="n" s="7">
        <v>4.5983369E7</v>
      </c>
      <c r="B257" t="s" s="8">
        <v>54</v>
      </c>
      <c r="C257" t="n" s="8">
        <f>IF(false,"005-1719", "005-1719")</f>
      </c>
      <c r="D257" t="s" s="8">
        <v>407</v>
      </c>
      <c r="E257" t="n" s="8">
        <v>1.0</v>
      </c>
      <c r="F257" t="n" s="8">
        <v>1.0</v>
      </c>
      <c r="G257" t="s" s="8">
        <v>58</v>
      </c>
      <c r="H257" t="s" s="8">
        <v>380</v>
      </c>
      <c r="I257" t="s" s="8">
        <v>410</v>
      </c>
    </row>
    <row r="258" ht="16.0" customHeight="true">
      <c r="A258" t="n" s="7">
        <v>4.597109E7</v>
      </c>
      <c r="B258" t="s" s="8">
        <v>54</v>
      </c>
      <c r="C258" t="n" s="8">
        <f>IF(false,"120922351", "120922351")</f>
      </c>
      <c r="D258" t="s" s="8">
        <v>76</v>
      </c>
      <c r="E258" t="n" s="8">
        <v>1.0</v>
      </c>
      <c r="F258" t="n" s="8">
        <v>167.0</v>
      </c>
      <c r="G258" t="s" s="8">
        <v>53</v>
      </c>
      <c r="H258" t="s" s="8">
        <v>380</v>
      </c>
      <c r="I258" t="s" s="8">
        <v>411</v>
      </c>
    </row>
    <row r="259" ht="16.0" customHeight="true">
      <c r="A259" t="n" s="7">
        <v>4.5959964E7</v>
      </c>
      <c r="B259" t="s" s="8">
        <v>54</v>
      </c>
      <c r="C259" t="n" s="8">
        <f>IF(false,"120922903", "120922903")</f>
      </c>
      <c r="D259" t="s" s="8">
        <v>313</v>
      </c>
      <c r="E259" t="n" s="8">
        <v>1.0</v>
      </c>
      <c r="F259" t="n" s="8">
        <v>104.0</v>
      </c>
      <c r="G259" t="s" s="8">
        <v>53</v>
      </c>
      <c r="H259" t="s" s="8">
        <v>380</v>
      </c>
      <c r="I259" t="s" s="8">
        <v>412</v>
      </c>
    </row>
    <row r="260" ht="16.0" customHeight="true">
      <c r="A260" t="n" s="7">
        <v>4.6051043E7</v>
      </c>
      <c r="B260" t="s" s="8">
        <v>195</v>
      </c>
      <c r="C260" t="n" s="8">
        <f>IF(false,"120922351", "120922351")</f>
      </c>
      <c r="D260" t="s" s="8">
        <v>76</v>
      </c>
      <c r="E260" t="n" s="8">
        <v>1.0</v>
      </c>
      <c r="F260" t="n" s="8">
        <v>148.0</v>
      </c>
      <c r="G260" t="s" s="8">
        <v>64</v>
      </c>
      <c r="H260" t="s" s="8">
        <v>380</v>
      </c>
      <c r="I260" t="s" s="8">
        <v>413</v>
      </c>
    </row>
    <row r="261" ht="16.0" customHeight="true">
      <c r="A261" t="n" s="7">
        <v>4.597109E7</v>
      </c>
      <c r="B261" t="s" s="8">
        <v>54</v>
      </c>
      <c r="C261" t="n" s="8">
        <f>IF(false,"120922351", "120922351")</f>
      </c>
      <c r="D261" t="s" s="8">
        <v>76</v>
      </c>
      <c r="E261" t="n" s="8">
        <v>1.0</v>
      </c>
      <c r="F261" t="n" s="8">
        <v>83.0</v>
      </c>
      <c r="G261" t="s" s="8">
        <v>58</v>
      </c>
      <c r="H261" t="s" s="8">
        <v>380</v>
      </c>
      <c r="I261" t="s" s="8">
        <v>414</v>
      </c>
    </row>
    <row r="262" ht="16.0" customHeight="true">
      <c r="A262" t="n" s="7">
        <v>4.601001E7</v>
      </c>
      <c r="B262" t="s" s="8">
        <v>54</v>
      </c>
      <c r="C262" t="n" s="8">
        <f>IF(false,"005-1380", "005-1380")</f>
      </c>
      <c r="D262" t="s" s="8">
        <v>67</v>
      </c>
      <c r="E262" t="n" s="8">
        <v>1.0</v>
      </c>
      <c r="F262" t="n" s="8">
        <v>109.0</v>
      </c>
      <c r="G262" t="s" s="8">
        <v>53</v>
      </c>
      <c r="H262" t="s" s="8">
        <v>380</v>
      </c>
      <c r="I262" t="s" s="8">
        <v>415</v>
      </c>
    </row>
    <row r="263" ht="16.0" customHeight="true">
      <c r="A263" t="n" s="7">
        <v>4.601001E7</v>
      </c>
      <c r="B263" t="s" s="8">
        <v>54</v>
      </c>
      <c r="C263" t="n" s="8">
        <f>IF(false,"005-1380", "005-1380")</f>
      </c>
      <c r="D263" t="s" s="8">
        <v>67</v>
      </c>
      <c r="E263" t="n" s="8">
        <v>1.0</v>
      </c>
      <c r="F263" t="n" s="8">
        <v>615.0</v>
      </c>
      <c r="G263" t="s" s="8">
        <v>58</v>
      </c>
      <c r="H263" t="s" s="8">
        <v>380</v>
      </c>
      <c r="I263" t="s" s="8">
        <v>416</v>
      </c>
    </row>
    <row r="264" ht="16.0" customHeight="true">
      <c r="A264" t="n" s="7">
        <v>4.6022789E7</v>
      </c>
      <c r="B264" t="s" s="8">
        <v>54</v>
      </c>
      <c r="C264" t="n" s="8">
        <f>IF(false,"120922351", "120922351")</f>
      </c>
      <c r="D264" t="s" s="8">
        <v>76</v>
      </c>
      <c r="E264" t="n" s="8">
        <v>1.0</v>
      </c>
      <c r="F264" t="n" s="8">
        <v>838.0</v>
      </c>
      <c r="G264" t="s" s="8">
        <v>58</v>
      </c>
      <c r="H264" t="s" s="8">
        <v>380</v>
      </c>
      <c r="I264" t="s" s="8">
        <v>417</v>
      </c>
    </row>
    <row r="265" ht="16.0" customHeight="true">
      <c r="A265" t="n" s="7">
        <v>4.602736E7</v>
      </c>
      <c r="B265" t="s" s="8">
        <v>54</v>
      </c>
      <c r="C265" t="n" s="8">
        <f>IF(false,"005-1261", "005-1261")</f>
      </c>
      <c r="D265" t="s" s="8">
        <v>242</v>
      </c>
      <c r="E265" t="n" s="8">
        <v>1.0</v>
      </c>
      <c r="F265" t="n" s="8">
        <v>184.0</v>
      </c>
      <c r="G265" t="s" s="8">
        <v>53</v>
      </c>
      <c r="H265" t="s" s="8">
        <v>380</v>
      </c>
      <c r="I265" t="s" s="8">
        <v>418</v>
      </c>
    </row>
    <row r="266" ht="16.0" customHeight="true">
      <c r="A266" t="n" s="7">
        <v>4.602736E7</v>
      </c>
      <c r="B266" t="s" s="8">
        <v>54</v>
      </c>
      <c r="C266" t="n" s="8">
        <f>IF(false,"005-1261", "005-1261")</f>
      </c>
      <c r="D266" t="s" s="8">
        <v>242</v>
      </c>
      <c r="E266" t="n" s="8">
        <v>1.0</v>
      </c>
      <c r="F266" t="n" s="8">
        <v>355.0</v>
      </c>
      <c r="G266" t="s" s="8">
        <v>64</v>
      </c>
      <c r="H266" t="s" s="8">
        <v>380</v>
      </c>
      <c r="I266" t="s" s="8">
        <v>419</v>
      </c>
    </row>
    <row r="267" ht="16.0" customHeight="true">
      <c r="A267" t="n" s="7">
        <v>4.6058631E7</v>
      </c>
      <c r="B267" t="s" s="8">
        <v>195</v>
      </c>
      <c r="C267" t="n" s="8">
        <f>IF(false,"120922351", "120922351")</f>
      </c>
      <c r="D267" t="s" s="8">
        <v>76</v>
      </c>
      <c r="E267" t="n" s="8">
        <v>3.0</v>
      </c>
      <c r="F267" t="n" s="8">
        <v>504.0</v>
      </c>
      <c r="G267" t="s" s="8">
        <v>53</v>
      </c>
      <c r="H267" t="s" s="8">
        <v>380</v>
      </c>
      <c r="I267" t="s" s="8">
        <v>420</v>
      </c>
    </row>
    <row r="268" ht="16.0" customHeight="true">
      <c r="A268" t="n" s="7">
        <v>4.6057073E7</v>
      </c>
      <c r="B268" t="s" s="8">
        <v>195</v>
      </c>
      <c r="C268" t="n" s="8">
        <f>IF(false,"01-003884", "01-003884")</f>
      </c>
      <c r="D268" t="s" s="8">
        <v>288</v>
      </c>
      <c r="E268" t="n" s="8">
        <v>1.0</v>
      </c>
      <c r="F268" t="n" s="8">
        <v>773.0</v>
      </c>
      <c r="G268" t="s" s="8">
        <v>58</v>
      </c>
      <c r="H268" t="s" s="8">
        <v>380</v>
      </c>
      <c r="I268" t="s" s="8">
        <v>421</v>
      </c>
    </row>
    <row r="269" ht="16.0" customHeight="true">
      <c r="A269" t="n" s="7">
        <v>4.600286E7</v>
      </c>
      <c r="B269" t="s" s="8">
        <v>54</v>
      </c>
      <c r="C269" t="n" s="8">
        <f>IF(false,"005-1511", "005-1511")</f>
      </c>
      <c r="D269" t="s" s="8">
        <v>422</v>
      </c>
      <c r="E269" t="n" s="8">
        <v>1.0</v>
      </c>
      <c r="F269" t="n" s="8">
        <v>195.0</v>
      </c>
      <c r="G269" t="s" s="8">
        <v>53</v>
      </c>
      <c r="H269" t="s" s="8">
        <v>380</v>
      </c>
      <c r="I269" t="s" s="8">
        <v>423</v>
      </c>
    </row>
    <row r="270" ht="16.0" customHeight="true">
      <c r="A270" t="n" s="7">
        <v>4.5981158E7</v>
      </c>
      <c r="B270" t="s" s="8">
        <v>54</v>
      </c>
      <c r="C270" t="n" s="8">
        <f>IF(false,"120922515", "120922515")</f>
      </c>
      <c r="D270" t="s" s="8">
        <v>424</v>
      </c>
      <c r="E270" t="n" s="8">
        <v>1.0</v>
      </c>
      <c r="F270" t="n" s="8">
        <v>362.0</v>
      </c>
      <c r="G270" t="s" s="8">
        <v>64</v>
      </c>
      <c r="H270" t="s" s="8">
        <v>380</v>
      </c>
      <c r="I270" t="s" s="8">
        <v>425</v>
      </c>
    </row>
    <row r="271" ht="16.0" customHeight="true">
      <c r="A271" t="n" s="7">
        <v>4.6115968E7</v>
      </c>
      <c r="B271" t="s" s="8">
        <v>195</v>
      </c>
      <c r="C271" t="n" s="8">
        <f>IF(false,"005-1211", "005-1211")</f>
      </c>
      <c r="D271" t="s" s="8">
        <v>426</v>
      </c>
      <c r="E271" t="n" s="8">
        <v>1.0</v>
      </c>
      <c r="F271" t="n" s="8">
        <v>90.0</v>
      </c>
      <c r="G271" t="s" s="8">
        <v>64</v>
      </c>
      <c r="H271" t="s" s="8">
        <v>380</v>
      </c>
      <c r="I271" t="s" s="8">
        <v>427</v>
      </c>
    </row>
    <row r="272" ht="16.0" customHeight="true">
      <c r="A272" t="n" s="7">
        <v>4.5921451E7</v>
      </c>
      <c r="B272" t="s" s="8">
        <v>78</v>
      </c>
      <c r="C272" t="n" s="8">
        <f>IF(false,"120922351", "120922351")</f>
      </c>
      <c r="D272" t="s" s="8">
        <v>76</v>
      </c>
      <c r="E272" t="n" s="8">
        <v>2.0</v>
      </c>
      <c r="F272" t="n" s="8">
        <v>358.0</v>
      </c>
      <c r="G272" t="s" s="8">
        <v>53</v>
      </c>
      <c r="H272" t="s" s="8">
        <v>380</v>
      </c>
      <c r="I272" t="s" s="8">
        <v>428</v>
      </c>
    </row>
    <row r="273" ht="16.0" customHeight="true">
      <c r="A273" t="n" s="7">
        <v>4.5900206E7</v>
      </c>
      <c r="B273" t="s" s="8">
        <v>78</v>
      </c>
      <c r="C273" t="n" s="8">
        <f>IF(false,"120921439", "120921439")</f>
      </c>
      <c r="D273" t="s" s="8">
        <v>154</v>
      </c>
      <c r="E273" t="n" s="8">
        <v>1.0</v>
      </c>
      <c r="F273" t="n" s="8">
        <v>175.0</v>
      </c>
      <c r="G273" t="s" s="8">
        <v>58</v>
      </c>
      <c r="H273" t="s" s="8">
        <v>380</v>
      </c>
      <c r="I273" t="s" s="8">
        <v>429</v>
      </c>
    </row>
    <row r="274" ht="16.0" customHeight="true">
      <c r="A274" t="n" s="7">
        <v>4.6029975E7</v>
      </c>
      <c r="B274" t="s" s="8">
        <v>54</v>
      </c>
      <c r="C274" t="n" s="8">
        <f>IF(false,"120921370", "120921370")</f>
      </c>
      <c r="D274" t="s" s="8">
        <v>52</v>
      </c>
      <c r="E274" t="n" s="8">
        <v>2.0</v>
      </c>
      <c r="F274" t="n" s="8">
        <v>278.0</v>
      </c>
      <c r="G274" t="s" s="8">
        <v>58</v>
      </c>
      <c r="H274" t="s" s="8">
        <v>380</v>
      </c>
      <c r="I274" t="s" s="8">
        <v>430</v>
      </c>
    </row>
    <row r="275" ht="16.0" customHeight="true">
      <c r="A275" t="n" s="7">
        <v>4.6044457E7</v>
      </c>
      <c r="B275" t="s" s="8">
        <v>195</v>
      </c>
      <c r="C275" t="n" s="8">
        <f>IF(false,"005-1254", "005-1254")</f>
      </c>
      <c r="D275" t="s" s="8">
        <v>299</v>
      </c>
      <c r="E275" t="n" s="8">
        <v>1.0</v>
      </c>
      <c r="F275" t="n" s="8">
        <v>123.0</v>
      </c>
      <c r="G275" t="s" s="8">
        <v>58</v>
      </c>
      <c r="H275" t="s" s="8">
        <v>380</v>
      </c>
      <c r="I275" t="s" s="8">
        <v>431</v>
      </c>
    </row>
    <row r="276" ht="16.0" customHeight="true">
      <c r="A276" t="n" s="7">
        <v>4.5940848E7</v>
      </c>
      <c r="B276" t="s" s="8">
        <v>54</v>
      </c>
      <c r="C276" t="n" s="8">
        <f>IF(false,"120922351", "120922351")</f>
      </c>
      <c r="D276" t="s" s="8">
        <v>76</v>
      </c>
      <c r="E276" t="n" s="8">
        <v>1.0</v>
      </c>
      <c r="F276" t="n" s="8">
        <v>372.0</v>
      </c>
      <c r="G276" t="s" s="8">
        <v>58</v>
      </c>
      <c r="H276" t="s" s="8">
        <v>380</v>
      </c>
      <c r="I276" t="s" s="8">
        <v>432</v>
      </c>
    </row>
    <row r="277" ht="16.0" customHeight="true">
      <c r="A277" t="n" s="7">
        <v>4.6128343E7</v>
      </c>
      <c r="B277" t="s" s="8">
        <v>195</v>
      </c>
      <c r="C277" t="n" s="8">
        <f>IF(false,"120921544", "120921544")</f>
      </c>
      <c r="D277" t="s" s="8">
        <v>217</v>
      </c>
      <c r="E277" t="n" s="8">
        <v>1.0</v>
      </c>
      <c r="F277" t="n" s="8">
        <v>56.0</v>
      </c>
      <c r="G277" t="s" s="8">
        <v>58</v>
      </c>
      <c r="H277" t="s" s="8">
        <v>380</v>
      </c>
      <c r="I277" t="s" s="8">
        <v>433</v>
      </c>
    </row>
    <row r="278" ht="16.0" customHeight="true">
      <c r="A278" t="n" s="7">
        <v>4.6010356E7</v>
      </c>
      <c r="B278" t="s" s="8">
        <v>54</v>
      </c>
      <c r="C278" t="n" s="8">
        <f>IF(false,"002-099", "002-099")</f>
      </c>
      <c r="D278" t="s" s="8">
        <v>198</v>
      </c>
      <c r="E278" t="n" s="8">
        <v>3.0</v>
      </c>
      <c r="F278" t="n" s="8">
        <v>4406.0</v>
      </c>
      <c r="G278" t="s" s="8">
        <v>58</v>
      </c>
      <c r="H278" t="s" s="8">
        <v>380</v>
      </c>
      <c r="I278" t="s" s="8">
        <v>434</v>
      </c>
    </row>
    <row r="279" ht="16.0" customHeight="true">
      <c r="A279" t="n" s="7">
        <v>4.559438E7</v>
      </c>
      <c r="B279" t="s" s="8">
        <v>56</v>
      </c>
      <c r="C279" t="n" s="8">
        <f>IF(false,"005-1308", "005-1308")</f>
      </c>
      <c r="D279" t="s" s="8">
        <v>435</v>
      </c>
      <c r="E279" t="n" s="8">
        <v>1.0</v>
      </c>
      <c r="F279" t="n" s="8">
        <v>153.0</v>
      </c>
      <c r="G279" t="s" s="8">
        <v>53</v>
      </c>
      <c r="H279" t="s" s="8">
        <v>380</v>
      </c>
      <c r="I279" t="s" s="8">
        <v>436</v>
      </c>
    </row>
    <row r="280" ht="16.0" customHeight="true">
      <c r="A280" t="n" s="7">
        <v>4.5636581E7</v>
      </c>
      <c r="B280" t="s" s="8">
        <v>56</v>
      </c>
      <c r="C280" t="n" s="8">
        <f>IF(false,"005-1125", "005-1125")</f>
      </c>
      <c r="D280" t="s" s="8">
        <v>57</v>
      </c>
      <c r="E280" t="n" s="8">
        <v>2.0</v>
      </c>
      <c r="F280" t="n" s="8">
        <v>234.0</v>
      </c>
      <c r="G280" t="s" s="8">
        <v>53</v>
      </c>
      <c r="H280" t="s" s="8">
        <v>380</v>
      </c>
      <c r="I280" t="s" s="8">
        <v>437</v>
      </c>
    </row>
    <row r="281" ht="16.0" customHeight="true">
      <c r="A281" t="n" s="7">
        <v>4.5831692E7</v>
      </c>
      <c r="B281" t="s" s="8">
        <v>78</v>
      </c>
      <c r="C281" t="n" s="8">
        <f>IF(false,"005-1255", "005-1255")</f>
      </c>
      <c r="D281" t="s" s="8">
        <v>212</v>
      </c>
      <c r="E281" t="n" s="8">
        <v>1.0</v>
      </c>
      <c r="F281" t="n" s="8">
        <v>249.0</v>
      </c>
      <c r="G281" t="s" s="8">
        <v>53</v>
      </c>
      <c r="H281" t="s" s="8">
        <v>380</v>
      </c>
      <c r="I281" t="s" s="8">
        <v>438</v>
      </c>
    </row>
    <row r="282" ht="16.0" customHeight="true">
      <c r="A282" t="n" s="7">
        <v>4.5831692E7</v>
      </c>
      <c r="B282" t="s" s="8">
        <v>78</v>
      </c>
      <c r="C282" t="n" s="8">
        <f>IF(false,"005-1255", "005-1255")</f>
      </c>
      <c r="D282" t="s" s="8">
        <v>212</v>
      </c>
      <c r="E282" t="n" s="8">
        <v>1.0</v>
      </c>
      <c r="F282" t="n" s="8">
        <v>439.0</v>
      </c>
      <c r="G282" t="s" s="8">
        <v>58</v>
      </c>
      <c r="H282" t="s" s="8">
        <v>380</v>
      </c>
      <c r="I282" t="s" s="8">
        <v>439</v>
      </c>
    </row>
    <row r="283" ht="16.0" customHeight="true">
      <c r="A283" t="n" s="7">
        <v>4.5963992E7</v>
      </c>
      <c r="B283" t="s" s="8">
        <v>54</v>
      </c>
      <c r="C283" t="n" s="8">
        <f>IF(false,"120922903", "120922903")</f>
      </c>
      <c r="D283" t="s" s="8">
        <v>313</v>
      </c>
      <c r="E283" t="n" s="8">
        <v>1.0</v>
      </c>
      <c r="F283" t="n" s="8">
        <v>3.0</v>
      </c>
      <c r="G283" t="s" s="8">
        <v>64</v>
      </c>
      <c r="H283" t="s" s="8">
        <v>380</v>
      </c>
      <c r="I283" t="s" s="8">
        <v>440</v>
      </c>
    </row>
    <row r="284" ht="16.0" customHeight="true">
      <c r="A284" t="n" s="7">
        <v>4.5714116E7</v>
      </c>
      <c r="B284" t="s" s="8">
        <v>66</v>
      </c>
      <c r="C284" t="n" s="8">
        <f>IF(false,"120906023", "120906023")</f>
      </c>
      <c r="D284" t="s" s="8">
        <v>109</v>
      </c>
      <c r="E284" t="n" s="8">
        <v>6.0</v>
      </c>
      <c r="F284" t="n" s="8">
        <v>496.0</v>
      </c>
      <c r="G284" t="s" s="8">
        <v>58</v>
      </c>
      <c r="H284" t="s" s="8">
        <v>380</v>
      </c>
      <c r="I284" t="s" s="8">
        <v>441</v>
      </c>
    </row>
    <row r="285" ht="16.0" customHeight="true">
      <c r="A285" t="n" s="7">
        <v>4.5390107E7</v>
      </c>
      <c r="B285" t="s" s="8">
        <v>51</v>
      </c>
      <c r="C285" t="n" s="8">
        <f>IF(false,"000-631", "000-631")</f>
      </c>
      <c r="D285" t="s" s="8">
        <v>119</v>
      </c>
      <c r="E285" t="n" s="8">
        <v>2.0</v>
      </c>
      <c r="F285" t="n" s="8">
        <v>152.0</v>
      </c>
      <c r="G285" t="s" s="8">
        <v>53</v>
      </c>
      <c r="H285" t="s" s="8">
        <v>380</v>
      </c>
      <c r="I285" t="s" s="8">
        <v>442</v>
      </c>
    </row>
    <row r="286" ht="16.0" customHeight="true">
      <c r="A286" t="n" s="7">
        <v>4.5622893E7</v>
      </c>
      <c r="B286" t="s" s="8">
        <v>56</v>
      </c>
      <c r="C286" t="n" s="8">
        <f>IF(false,"120921370", "120921370")</f>
      </c>
      <c r="D286" t="s" s="8">
        <v>52</v>
      </c>
      <c r="E286" t="n" s="8">
        <v>4.0</v>
      </c>
      <c r="F286" t="n" s="8">
        <v>504.0</v>
      </c>
      <c r="G286" t="s" s="8">
        <v>53</v>
      </c>
      <c r="H286" t="s" s="8">
        <v>380</v>
      </c>
      <c r="I286" t="s" s="8">
        <v>443</v>
      </c>
    </row>
    <row r="287" ht="16.0" customHeight="true">
      <c r="A287" t="n" s="7">
        <v>4.6071208E7</v>
      </c>
      <c r="B287" t="s" s="8">
        <v>195</v>
      </c>
      <c r="C287" t="n" s="8">
        <f>IF(false,"120922388", "120922388")</f>
      </c>
      <c r="D287" t="s" s="8">
        <v>444</v>
      </c>
      <c r="E287" t="n" s="8">
        <v>1.0</v>
      </c>
      <c r="F287" t="n" s="8">
        <v>363.0</v>
      </c>
      <c r="G287" t="s" s="8">
        <v>58</v>
      </c>
      <c r="H287" t="s" s="8">
        <v>380</v>
      </c>
      <c r="I287" t="s" s="8">
        <v>445</v>
      </c>
    </row>
    <row r="288" ht="16.0" customHeight="true">
      <c r="A288" t="n" s="7">
        <v>4.6038818E7</v>
      </c>
      <c r="B288" t="s" s="8">
        <v>195</v>
      </c>
      <c r="C288" t="n" s="8">
        <f>IF(false,"005-1255", "005-1255")</f>
      </c>
      <c r="D288" t="s" s="8">
        <v>212</v>
      </c>
      <c r="E288" t="n" s="8">
        <v>1.0</v>
      </c>
      <c r="F288" t="n" s="8">
        <v>24.0</v>
      </c>
      <c r="G288" t="s" s="8">
        <v>64</v>
      </c>
      <c r="H288" t="s" s="8">
        <v>380</v>
      </c>
      <c r="I288" t="s" s="8">
        <v>446</v>
      </c>
    </row>
    <row r="289" ht="16.0" customHeight="true">
      <c r="A289" t="n" s="7">
        <v>4.5910512E7</v>
      </c>
      <c r="B289" t="s" s="8">
        <v>78</v>
      </c>
      <c r="C289" t="n" s="8">
        <f>IF(false,"120922003", "120922003")</f>
      </c>
      <c r="D289" t="s" s="8">
        <v>447</v>
      </c>
      <c r="E289" t="n" s="8">
        <v>1.0</v>
      </c>
      <c r="F289" t="n" s="8">
        <v>14.0</v>
      </c>
      <c r="G289" t="s" s="8">
        <v>53</v>
      </c>
      <c r="H289" t="s" s="8">
        <v>380</v>
      </c>
      <c r="I289" t="s" s="8">
        <v>448</v>
      </c>
    </row>
    <row r="290" ht="16.0" customHeight="true">
      <c r="A290" t="n" s="7">
        <v>4.5910512E7</v>
      </c>
      <c r="B290" t="s" s="8">
        <v>78</v>
      </c>
      <c r="C290" t="n" s="8">
        <f>IF(false,"120922004", "120922004")</f>
      </c>
      <c r="D290" t="s" s="8">
        <v>449</v>
      </c>
      <c r="E290" t="n" s="8">
        <v>1.0</v>
      </c>
      <c r="F290" t="n" s="8">
        <v>14.0</v>
      </c>
      <c r="G290" t="s" s="8">
        <v>53</v>
      </c>
      <c r="H290" t="s" s="8">
        <v>380</v>
      </c>
      <c r="I290" t="s" s="8">
        <v>448</v>
      </c>
    </row>
    <row r="291" ht="16.0" customHeight="true">
      <c r="A291" t="n" s="7">
        <v>4.6010936E7</v>
      </c>
      <c r="B291" t="s" s="8">
        <v>54</v>
      </c>
      <c r="C291" t="n" s="8">
        <f>IF(false,"005-1514", "005-1514")</f>
      </c>
      <c r="D291" t="s" s="8">
        <v>171</v>
      </c>
      <c r="E291" t="n" s="8">
        <v>1.0</v>
      </c>
      <c r="F291" t="n" s="8">
        <v>66.0</v>
      </c>
      <c r="G291" t="s" s="8">
        <v>53</v>
      </c>
      <c r="H291" t="s" s="8">
        <v>380</v>
      </c>
      <c r="I291" t="s" s="8">
        <v>450</v>
      </c>
    </row>
    <row r="292" ht="16.0" customHeight="true">
      <c r="A292" t="n" s="7">
        <v>4.5888627E7</v>
      </c>
      <c r="B292" t="s" s="8">
        <v>78</v>
      </c>
      <c r="C292" t="n" s="8">
        <f>IF(false,"120921370", "120921370")</f>
      </c>
      <c r="D292" t="s" s="8">
        <v>52</v>
      </c>
      <c r="E292" t="n" s="8">
        <v>1.0</v>
      </c>
      <c r="F292" t="n" s="8">
        <v>126.0</v>
      </c>
      <c r="G292" t="s" s="8">
        <v>53</v>
      </c>
      <c r="H292" t="s" s="8">
        <v>380</v>
      </c>
      <c r="I292" t="s" s="8">
        <v>451</v>
      </c>
    </row>
    <row r="293" ht="16.0" customHeight="true">
      <c r="A293" t="n" s="7">
        <v>4.5694272E7</v>
      </c>
      <c r="B293" t="s" s="8">
        <v>66</v>
      </c>
      <c r="C293" t="n" s="8">
        <f>IF(false,"005-1516", "005-1516")</f>
      </c>
      <c r="D293" t="s" s="8">
        <v>70</v>
      </c>
      <c r="E293" t="n" s="8">
        <v>1.0</v>
      </c>
      <c r="F293" t="n" s="8">
        <v>174.0</v>
      </c>
      <c r="G293" t="s" s="8">
        <v>53</v>
      </c>
      <c r="H293" t="s" s="8">
        <v>380</v>
      </c>
      <c r="I293" t="s" s="8">
        <v>452</v>
      </c>
    </row>
    <row r="294" ht="16.0" customHeight="true">
      <c r="A294" t="n" s="7">
        <v>4.5812278E7</v>
      </c>
      <c r="B294" t="s" s="8">
        <v>66</v>
      </c>
      <c r="C294" t="n" s="8">
        <f>IF(false,"005-1515", "005-1515")</f>
      </c>
      <c r="D294" t="s" s="8">
        <v>160</v>
      </c>
      <c r="E294" t="n" s="8">
        <v>1.0</v>
      </c>
      <c r="F294" t="n" s="8">
        <v>197.0</v>
      </c>
      <c r="G294" t="s" s="8">
        <v>53</v>
      </c>
      <c r="H294" t="s" s="8">
        <v>380</v>
      </c>
      <c r="I294" t="s" s="8">
        <v>453</v>
      </c>
    </row>
    <row r="295" ht="16.0" customHeight="true">
      <c r="A295" t="n" s="7">
        <v>4.6028719E7</v>
      </c>
      <c r="B295" t="s" s="8">
        <v>54</v>
      </c>
      <c r="C295" t="n" s="8">
        <f>IF(false,"005-1515", "005-1515")</f>
      </c>
      <c r="D295" t="s" s="8">
        <v>160</v>
      </c>
      <c r="E295" t="n" s="8">
        <v>1.0</v>
      </c>
      <c r="F295" t="n" s="8">
        <v>245.0</v>
      </c>
      <c r="G295" t="s" s="8">
        <v>58</v>
      </c>
      <c r="H295" t="s" s="8">
        <v>380</v>
      </c>
      <c r="I295" t="s" s="8">
        <v>454</v>
      </c>
    </row>
    <row r="296" ht="16.0" customHeight="true">
      <c r="A296" t="n" s="7">
        <v>4.5932231E7</v>
      </c>
      <c r="B296" t="s" s="8">
        <v>54</v>
      </c>
      <c r="C296" t="n" s="8">
        <f>IF(false,"005-1123", "005-1123")</f>
      </c>
      <c r="D296" t="s" s="8">
        <v>455</v>
      </c>
      <c r="E296" t="n" s="8">
        <v>1.0</v>
      </c>
      <c r="F296" t="n" s="8">
        <v>180.0</v>
      </c>
      <c r="G296" t="s" s="8">
        <v>53</v>
      </c>
      <c r="H296" t="s" s="8">
        <v>380</v>
      </c>
      <c r="I296" t="s" s="8">
        <v>456</v>
      </c>
    </row>
    <row r="297" ht="16.0" customHeight="true">
      <c r="A297" t="n" s="7">
        <v>4.5932231E7</v>
      </c>
      <c r="B297" t="s" s="8">
        <v>54</v>
      </c>
      <c r="C297" t="n" s="8">
        <f>IF(false,"005-1123", "005-1123")</f>
      </c>
      <c r="D297" t="s" s="8">
        <v>455</v>
      </c>
      <c r="E297" t="n" s="8">
        <v>1.0</v>
      </c>
      <c r="F297" t="n" s="8">
        <v>14.0</v>
      </c>
      <c r="G297" t="s" s="8">
        <v>58</v>
      </c>
      <c r="H297" t="s" s="8">
        <v>380</v>
      </c>
      <c r="I297" t="s" s="8">
        <v>457</v>
      </c>
    </row>
    <row r="298" ht="16.0" customHeight="true">
      <c r="A298" t="n" s="7">
        <v>4.5814032E7</v>
      </c>
      <c r="B298" t="s" s="8">
        <v>66</v>
      </c>
      <c r="C298" t="n" s="8">
        <f>IF(false,"005-1255", "005-1255")</f>
      </c>
      <c r="D298" t="s" s="8">
        <v>212</v>
      </c>
      <c r="E298" t="n" s="8">
        <v>1.0</v>
      </c>
      <c r="F298" t="n" s="8">
        <v>249.0</v>
      </c>
      <c r="G298" t="s" s="8">
        <v>53</v>
      </c>
      <c r="H298" t="s" s="8">
        <v>380</v>
      </c>
      <c r="I298" t="s" s="8">
        <v>458</v>
      </c>
    </row>
    <row r="299" ht="16.0" customHeight="true">
      <c r="A299" t="n" s="7">
        <v>4.6044336E7</v>
      </c>
      <c r="B299" t="s" s="8">
        <v>195</v>
      </c>
      <c r="C299" t="n" s="8">
        <f>IF(false,"01-003956", "01-003956")</f>
      </c>
      <c r="D299" t="s" s="8">
        <v>254</v>
      </c>
      <c r="E299" t="n" s="8">
        <v>2.0</v>
      </c>
      <c r="F299" t="n" s="8">
        <v>128.0</v>
      </c>
      <c r="G299" t="s" s="8">
        <v>53</v>
      </c>
      <c r="H299" t="s" s="8">
        <v>380</v>
      </c>
      <c r="I299" t="s" s="8">
        <v>459</v>
      </c>
    </row>
    <row r="300" ht="16.0" customHeight="true">
      <c r="A300" t="n" s="7">
        <v>4.5735646E7</v>
      </c>
      <c r="B300" t="s" s="8">
        <v>66</v>
      </c>
      <c r="C300" t="n" s="8">
        <f>IF(false,"005-1119", "005-1119")</f>
      </c>
      <c r="D300" t="s" s="8">
        <v>140</v>
      </c>
      <c r="E300" t="n" s="8">
        <v>1.0</v>
      </c>
      <c r="F300" t="n" s="8">
        <v>334.0</v>
      </c>
      <c r="G300" t="s" s="8">
        <v>53</v>
      </c>
      <c r="H300" t="s" s="8">
        <v>380</v>
      </c>
      <c r="I300" t="s" s="8">
        <v>460</v>
      </c>
    </row>
    <row r="301" ht="16.0" customHeight="true">
      <c r="A301" t="n" s="7">
        <v>4.6001188E7</v>
      </c>
      <c r="B301" t="s" s="8">
        <v>54</v>
      </c>
      <c r="C301" t="n" s="8">
        <f>IF(false,"002-098", "002-098")</f>
      </c>
      <c r="D301" t="s" s="8">
        <v>308</v>
      </c>
      <c r="E301" t="n" s="8">
        <v>3.0</v>
      </c>
      <c r="F301" t="n" s="8">
        <v>840.0</v>
      </c>
      <c r="G301" t="s" s="8">
        <v>53</v>
      </c>
      <c r="H301" t="s" s="8">
        <v>380</v>
      </c>
      <c r="I301" t="s" s="8">
        <v>461</v>
      </c>
    </row>
    <row r="302" ht="16.0" customHeight="true">
      <c r="A302" t="n" s="7">
        <v>4.5814032E7</v>
      </c>
      <c r="B302" t="s" s="8">
        <v>66</v>
      </c>
      <c r="C302" t="n" s="8">
        <f>IF(false,"005-1255", "005-1255")</f>
      </c>
      <c r="D302" t="s" s="8">
        <v>212</v>
      </c>
      <c r="E302" t="n" s="8">
        <v>1.0</v>
      </c>
      <c r="F302" t="n" s="8">
        <v>439.0</v>
      </c>
      <c r="G302" t="s" s="8">
        <v>64</v>
      </c>
      <c r="H302" t="s" s="8">
        <v>380</v>
      </c>
      <c r="I302" t="s" s="8">
        <v>462</v>
      </c>
    </row>
    <row r="303" ht="16.0" customHeight="true">
      <c r="A303" t="n" s="7">
        <v>4.5953461E7</v>
      </c>
      <c r="B303" t="s" s="8">
        <v>54</v>
      </c>
      <c r="C303" t="n" s="8">
        <f>IF(false,"120922390", "120922390")</f>
      </c>
      <c r="D303" t="s" s="8">
        <v>81</v>
      </c>
      <c r="E303" t="n" s="8">
        <v>1.0</v>
      </c>
      <c r="F303" t="n" s="8">
        <v>107.0</v>
      </c>
      <c r="G303" t="s" s="8">
        <v>53</v>
      </c>
      <c r="H303" t="s" s="8">
        <v>380</v>
      </c>
      <c r="I303" t="s" s="8">
        <v>463</v>
      </c>
    </row>
    <row r="304" ht="16.0" customHeight="true">
      <c r="A304" t="n" s="7">
        <v>4.5977116E7</v>
      </c>
      <c r="B304" t="s" s="8">
        <v>54</v>
      </c>
      <c r="C304" t="n" s="8">
        <f>IF(false,"005-1359", "005-1359")</f>
      </c>
      <c r="D304" t="s" s="8">
        <v>92</v>
      </c>
      <c r="E304" t="n" s="8">
        <v>1.0</v>
      </c>
      <c r="F304" t="n" s="8">
        <v>200.0</v>
      </c>
      <c r="G304" t="s" s="8">
        <v>53</v>
      </c>
      <c r="H304" t="s" s="8">
        <v>380</v>
      </c>
      <c r="I304" t="s" s="8">
        <v>464</v>
      </c>
    </row>
    <row r="305" ht="16.0" customHeight="true">
      <c r="A305" t="n" s="7">
        <v>4.5977116E7</v>
      </c>
      <c r="B305" t="s" s="8">
        <v>54</v>
      </c>
      <c r="C305" t="n" s="8">
        <f>IF(false,"120921439", "120921439")</f>
      </c>
      <c r="D305" t="s" s="8">
        <v>154</v>
      </c>
      <c r="E305" t="n" s="8">
        <v>1.0</v>
      </c>
      <c r="F305" t="n" s="8">
        <v>120.0</v>
      </c>
      <c r="G305" t="s" s="8">
        <v>53</v>
      </c>
      <c r="H305" t="s" s="8">
        <v>380</v>
      </c>
      <c r="I305" t="s" s="8">
        <v>464</v>
      </c>
    </row>
    <row r="306" ht="16.0" customHeight="true">
      <c r="A306" t="n" s="7">
        <v>4.5940848E7</v>
      </c>
      <c r="B306" t="s" s="8">
        <v>54</v>
      </c>
      <c r="C306" t="n" s="8">
        <f>IF(false,"120922351", "120922351")</f>
      </c>
      <c r="D306" t="s" s="8">
        <v>76</v>
      </c>
      <c r="E306" t="n" s="8">
        <v>1.0</v>
      </c>
      <c r="F306" t="n" s="8">
        <v>168.0</v>
      </c>
      <c r="G306" t="s" s="8">
        <v>53</v>
      </c>
      <c r="H306" t="s" s="8">
        <v>380</v>
      </c>
      <c r="I306" t="s" s="8">
        <v>465</v>
      </c>
    </row>
    <row r="307" ht="16.0" customHeight="true">
      <c r="A307" t="n" s="7">
        <v>4.5939862E7</v>
      </c>
      <c r="B307" t="s" s="8">
        <v>54</v>
      </c>
      <c r="C307" t="n" s="8">
        <f>IF(false,"005-1374", "005-1374")</f>
      </c>
      <c r="D307" t="s" s="8">
        <v>297</v>
      </c>
      <c r="E307" t="n" s="8">
        <v>1.0</v>
      </c>
      <c r="F307" t="n" s="8">
        <v>153.0</v>
      </c>
      <c r="G307" t="s" s="8">
        <v>53</v>
      </c>
      <c r="H307" t="s" s="8">
        <v>380</v>
      </c>
      <c r="I307" t="s" s="8">
        <v>466</v>
      </c>
    </row>
    <row r="308" ht="16.0" customHeight="true">
      <c r="A308" t="n" s="7">
        <v>4.5585228E7</v>
      </c>
      <c r="B308" t="s" s="8">
        <v>56</v>
      </c>
      <c r="C308" t="n" s="8">
        <f>IF(false,"005-1374", "005-1374")</f>
      </c>
      <c r="D308" t="s" s="8">
        <v>297</v>
      </c>
      <c r="E308" t="n" s="8">
        <v>1.0</v>
      </c>
      <c r="F308" t="n" s="8">
        <v>68.0</v>
      </c>
      <c r="G308" t="s" s="8">
        <v>53</v>
      </c>
      <c r="H308" t="s" s="8">
        <v>380</v>
      </c>
      <c r="I308" t="s" s="8">
        <v>467</v>
      </c>
    </row>
    <row r="309" ht="16.0" customHeight="true">
      <c r="A309" t="n" s="7">
        <v>4.5769247E7</v>
      </c>
      <c r="B309" t="s" s="8">
        <v>66</v>
      </c>
      <c r="C309" t="n" s="8">
        <f>IF(false,"120921200", "120921200")</f>
      </c>
      <c r="D309" t="s" s="8">
        <v>356</v>
      </c>
      <c r="E309" t="n" s="8">
        <v>2.0</v>
      </c>
      <c r="F309" t="n" s="8">
        <v>548.0</v>
      </c>
      <c r="G309" t="s" s="8">
        <v>53</v>
      </c>
      <c r="H309" t="s" s="8">
        <v>380</v>
      </c>
      <c r="I309" t="s" s="8">
        <v>468</v>
      </c>
    </row>
    <row r="310" ht="16.0" customHeight="true">
      <c r="A310" t="n" s="7">
        <v>4.5679094E7</v>
      </c>
      <c r="B310" t="s" s="8">
        <v>56</v>
      </c>
      <c r="C310" t="n" s="8">
        <f>IF(false,"005-1112", "005-1112")</f>
      </c>
      <c r="D310" t="s" s="8">
        <v>469</v>
      </c>
      <c r="E310" t="n" s="8">
        <v>1.0</v>
      </c>
      <c r="F310" t="n" s="8">
        <v>341.0</v>
      </c>
      <c r="G310" t="s" s="8">
        <v>53</v>
      </c>
      <c r="H310" t="s" s="8">
        <v>380</v>
      </c>
      <c r="I310" t="s" s="8">
        <v>470</v>
      </c>
    </row>
    <row r="311" ht="16.0" customHeight="true">
      <c r="A311" t="n" s="7">
        <v>4.5714116E7</v>
      </c>
      <c r="B311" t="s" s="8">
        <v>66</v>
      </c>
      <c r="C311" t="n" s="8">
        <f>IF(false,"120906023", "120906023")</f>
      </c>
      <c r="D311" t="s" s="8">
        <v>109</v>
      </c>
      <c r="E311" t="n" s="8">
        <v>6.0</v>
      </c>
      <c r="F311" t="n" s="8">
        <v>1002.0</v>
      </c>
      <c r="G311" t="s" s="8">
        <v>53</v>
      </c>
      <c r="H311" t="s" s="8">
        <v>380</v>
      </c>
      <c r="I311" t="s" s="8">
        <v>471</v>
      </c>
    </row>
    <row r="312" ht="16.0" customHeight="true">
      <c r="A312" t="n" s="7">
        <v>4.5555824E7</v>
      </c>
      <c r="B312" t="s" s="8">
        <v>62</v>
      </c>
      <c r="C312" t="n" s="8">
        <f>IF(false,"120921607", "120921607")</f>
      </c>
      <c r="D312" t="s" s="8">
        <v>188</v>
      </c>
      <c r="E312" t="n" s="8">
        <v>1.0</v>
      </c>
      <c r="F312" t="n" s="8">
        <v>61.0</v>
      </c>
      <c r="G312" t="s" s="8">
        <v>53</v>
      </c>
      <c r="H312" t="s" s="8">
        <v>380</v>
      </c>
      <c r="I312" t="s" s="8">
        <v>472</v>
      </c>
    </row>
    <row r="313" ht="16.0" customHeight="true">
      <c r="A313" t="n" s="7">
        <v>4.5555824E7</v>
      </c>
      <c r="B313" t="s" s="8">
        <v>62</v>
      </c>
      <c r="C313" t="n" s="8">
        <f>IF(false,"120921606", "120921606")</f>
      </c>
      <c r="D313" t="s" s="8">
        <v>186</v>
      </c>
      <c r="E313" t="n" s="8">
        <v>1.0</v>
      </c>
      <c r="F313" t="n" s="8">
        <v>61.0</v>
      </c>
      <c r="G313" t="s" s="8">
        <v>53</v>
      </c>
      <c r="H313" t="s" s="8">
        <v>380</v>
      </c>
      <c r="I313" t="s" s="8">
        <v>472</v>
      </c>
    </row>
    <row r="314" ht="16.0" customHeight="true">
      <c r="A314" t="n" s="7">
        <v>4.6022078E7</v>
      </c>
      <c r="B314" t="s" s="8">
        <v>54</v>
      </c>
      <c r="C314" t="n" s="8">
        <f>IF(false,"005-1506", "005-1506")</f>
      </c>
      <c r="D314" t="s" s="8">
        <v>74</v>
      </c>
      <c r="E314" t="n" s="8">
        <v>1.0</v>
      </c>
      <c r="F314" t="n" s="8">
        <v>152.0</v>
      </c>
      <c r="G314" t="s" s="8">
        <v>53</v>
      </c>
      <c r="H314" t="s" s="8">
        <v>380</v>
      </c>
      <c r="I314" t="s" s="8">
        <v>473</v>
      </c>
    </row>
    <row r="315" ht="16.0" customHeight="true">
      <c r="A315" t="n" s="7">
        <v>4.5847685E7</v>
      </c>
      <c r="B315" t="s" s="8">
        <v>78</v>
      </c>
      <c r="C315" t="n" s="8">
        <f>IF(false,"120922669", "120922669")</f>
      </c>
      <c r="D315" t="s" s="8">
        <v>474</v>
      </c>
      <c r="E315" t="n" s="8">
        <v>1.0</v>
      </c>
      <c r="F315" t="n" s="8">
        <v>135.0</v>
      </c>
      <c r="G315" t="s" s="8">
        <v>53</v>
      </c>
      <c r="H315" t="s" s="8">
        <v>380</v>
      </c>
      <c r="I315" t="s" s="8">
        <v>475</v>
      </c>
    </row>
    <row r="316" ht="16.0" customHeight="true">
      <c r="A316" t="n" s="7">
        <v>4.5897457E7</v>
      </c>
      <c r="B316" t="s" s="8">
        <v>78</v>
      </c>
      <c r="C316" t="n" s="8">
        <f>IF(false,"005-1255", "005-1255")</f>
      </c>
      <c r="D316" t="s" s="8">
        <v>212</v>
      </c>
      <c r="E316" t="n" s="8">
        <v>1.0</v>
      </c>
      <c r="F316" t="n" s="8">
        <v>249.0</v>
      </c>
      <c r="G316" t="s" s="8">
        <v>53</v>
      </c>
      <c r="H316" t="s" s="8">
        <v>380</v>
      </c>
      <c r="I316" t="s" s="8">
        <v>476</v>
      </c>
    </row>
    <row r="317" ht="16.0" customHeight="true">
      <c r="A317" t="n" s="7">
        <v>4.5963992E7</v>
      </c>
      <c r="B317" t="s" s="8">
        <v>54</v>
      </c>
      <c r="C317" t="n" s="8">
        <f>IF(false,"120922903", "120922903")</f>
      </c>
      <c r="D317" t="s" s="8">
        <v>313</v>
      </c>
      <c r="E317" t="n" s="8">
        <v>1.0</v>
      </c>
      <c r="F317" t="n" s="8">
        <v>104.0</v>
      </c>
      <c r="G317" t="s" s="8">
        <v>53</v>
      </c>
      <c r="H317" t="s" s="8">
        <v>380</v>
      </c>
      <c r="I317" t="s" s="8">
        <v>477</v>
      </c>
    </row>
    <row r="318" ht="16.0" customHeight="true">
      <c r="A318" t="n" s="7">
        <v>4.5901077E7</v>
      </c>
      <c r="B318" t="s" s="8">
        <v>78</v>
      </c>
      <c r="C318" t="n" s="8">
        <f>IF(false,"120922351", "120922351")</f>
      </c>
      <c r="D318" t="s" s="8">
        <v>76</v>
      </c>
      <c r="E318" t="n" s="8">
        <v>2.0</v>
      </c>
      <c r="F318" t="n" s="8">
        <v>267.0</v>
      </c>
      <c r="G318" t="s" s="8">
        <v>58</v>
      </c>
      <c r="H318" t="s" s="8">
        <v>380</v>
      </c>
      <c r="I318" t="s" s="8">
        <v>478</v>
      </c>
    </row>
    <row r="319" ht="16.0" customHeight="true">
      <c r="A319" t="n" s="7">
        <v>4.5722697E7</v>
      </c>
      <c r="B319" t="s" s="8">
        <v>66</v>
      </c>
      <c r="C319" t="n" s="8">
        <f>IF(false,"120921743", "120921743")</f>
      </c>
      <c r="D319" t="s" s="8">
        <v>156</v>
      </c>
      <c r="E319" t="n" s="8">
        <v>1.0</v>
      </c>
      <c r="F319" t="n" s="8">
        <v>180.0</v>
      </c>
      <c r="G319" t="s" s="8">
        <v>53</v>
      </c>
      <c r="H319" t="s" s="8">
        <v>380</v>
      </c>
      <c r="I319" t="s" s="8">
        <v>479</v>
      </c>
    </row>
    <row r="320" ht="16.0" customHeight="true">
      <c r="A320" t="n" s="7">
        <v>4.5805726E7</v>
      </c>
      <c r="B320" t="s" s="8">
        <v>66</v>
      </c>
      <c r="C320" t="n" s="8">
        <f>IF(false,"120921853", "120921853")</f>
      </c>
      <c r="D320" t="s" s="8">
        <v>132</v>
      </c>
      <c r="E320" t="n" s="8">
        <v>2.0</v>
      </c>
      <c r="F320" t="n" s="8">
        <v>364.0</v>
      </c>
      <c r="G320" t="s" s="8">
        <v>53</v>
      </c>
      <c r="H320" t="s" s="8">
        <v>380</v>
      </c>
      <c r="I320" t="s" s="8">
        <v>480</v>
      </c>
    </row>
    <row r="321" ht="16.0" customHeight="true">
      <c r="A321" t="n" s="7">
        <v>4.5805726E7</v>
      </c>
      <c r="B321" t="s" s="8">
        <v>66</v>
      </c>
      <c r="C321" t="n" s="8">
        <f>IF(false,"01-003884", "01-003884")</f>
      </c>
      <c r="D321" t="s" s="8">
        <v>288</v>
      </c>
      <c r="E321" t="n" s="8">
        <v>1.0</v>
      </c>
      <c r="F321" t="n" s="8">
        <v>195.0</v>
      </c>
      <c r="G321" t="s" s="8">
        <v>53</v>
      </c>
      <c r="H321" t="s" s="8">
        <v>380</v>
      </c>
      <c r="I321" t="s" s="8">
        <v>480</v>
      </c>
    </row>
    <row r="322" ht="16.0" customHeight="true">
      <c r="A322" t="n" s="7">
        <v>4.5805726E7</v>
      </c>
      <c r="B322" t="s" s="8">
        <v>66</v>
      </c>
      <c r="C322" t="n" s="8">
        <f>IF(false,"120922035", "120922035")</f>
      </c>
      <c r="D322" t="s" s="8">
        <v>169</v>
      </c>
      <c r="E322" t="n" s="8">
        <v>1.0</v>
      </c>
      <c r="F322" t="n" s="8">
        <v>185.0</v>
      </c>
      <c r="G322" t="s" s="8">
        <v>53</v>
      </c>
      <c r="H322" t="s" s="8">
        <v>380</v>
      </c>
      <c r="I322" t="s" s="8">
        <v>480</v>
      </c>
    </row>
    <row r="323" ht="16.0" customHeight="true">
      <c r="A323" t="n" s="7">
        <v>4.5944146E7</v>
      </c>
      <c r="B323" t="s" s="8">
        <v>54</v>
      </c>
      <c r="C323" t="n" s="8">
        <f>IF(false,"120922352", "120922352")</f>
      </c>
      <c r="D323" t="s" s="8">
        <v>403</v>
      </c>
      <c r="E323" t="n" s="8">
        <v>1.0</v>
      </c>
      <c r="F323" t="n" s="8">
        <v>800.0</v>
      </c>
      <c r="G323" t="s" s="8">
        <v>58</v>
      </c>
      <c r="H323" t="s" s="8">
        <v>380</v>
      </c>
      <c r="I323" t="s" s="8">
        <v>481</v>
      </c>
    </row>
    <row r="324" ht="16.0" customHeight="true">
      <c r="A324" t="n" s="7">
        <v>4.5853249E7</v>
      </c>
      <c r="B324" t="s" s="8">
        <v>78</v>
      </c>
      <c r="C324" t="n" s="8">
        <f>IF(false,"003-318", "003-318")</f>
      </c>
      <c r="D324" t="s" s="8">
        <v>123</v>
      </c>
      <c r="E324" t="n" s="8">
        <v>2.0</v>
      </c>
      <c r="F324" t="n" s="8">
        <v>596.0</v>
      </c>
      <c r="G324" t="s" s="8">
        <v>53</v>
      </c>
      <c r="H324" t="s" s="8">
        <v>380</v>
      </c>
      <c r="I324" t="s" s="8">
        <v>482</v>
      </c>
    </row>
    <row r="325" ht="16.0" customHeight="true">
      <c r="A325" t="n" s="7">
        <v>4.5785814E7</v>
      </c>
      <c r="B325" t="s" s="8">
        <v>66</v>
      </c>
      <c r="C325" t="n" s="8">
        <f>IF(false,"120922035", "120922035")</f>
      </c>
      <c r="D325" t="s" s="8">
        <v>169</v>
      </c>
      <c r="E325" t="n" s="8">
        <v>2.0</v>
      </c>
      <c r="F325" t="n" s="8">
        <v>368.0</v>
      </c>
      <c r="G325" t="s" s="8">
        <v>53</v>
      </c>
      <c r="H325" t="s" s="8">
        <v>380</v>
      </c>
      <c r="I325" t="s" s="8">
        <v>483</v>
      </c>
    </row>
    <row r="326" ht="16.0" customHeight="true">
      <c r="A326" t="n" s="7">
        <v>4.5785814E7</v>
      </c>
      <c r="B326" t="s" s="8">
        <v>66</v>
      </c>
      <c r="C326" t="n" s="8">
        <f>IF(false,"120921957", "120921957")</f>
      </c>
      <c r="D326" t="s" s="8">
        <v>116</v>
      </c>
      <c r="E326" t="n" s="8">
        <v>2.0</v>
      </c>
      <c r="F326" t="n" s="8">
        <v>362.0</v>
      </c>
      <c r="G326" t="s" s="8">
        <v>53</v>
      </c>
      <c r="H326" t="s" s="8">
        <v>380</v>
      </c>
      <c r="I326" t="s" s="8">
        <v>483</v>
      </c>
    </row>
    <row r="327" ht="16.0" customHeight="true">
      <c r="A327" t="n" s="7">
        <v>4.5956891E7</v>
      </c>
      <c r="B327" t="s" s="8">
        <v>54</v>
      </c>
      <c r="C327" t="n" s="8">
        <f>IF(false,"120922903", "120922903")</f>
      </c>
      <c r="D327" t="s" s="8">
        <v>313</v>
      </c>
      <c r="E327" t="n" s="8">
        <v>1.0</v>
      </c>
      <c r="F327" t="n" s="8">
        <v>104.0</v>
      </c>
      <c r="G327" t="s" s="8">
        <v>53</v>
      </c>
      <c r="H327" t="s" s="8">
        <v>380</v>
      </c>
      <c r="I327" t="s" s="8">
        <v>484</v>
      </c>
    </row>
    <row r="328" ht="16.0" customHeight="true">
      <c r="A328" t="n" s="7">
        <v>4.5931168E7</v>
      </c>
      <c r="B328" t="s" s="8">
        <v>54</v>
      </c>
      <c r="C328" t="n" s="8">
        <f>IF(false,"120921939", "120921939")</f>
      </c>
      <c r="D328" t="s" s="8">
        <v>485</v>
      </c>
      <c r="E328" t="n" s="8">
        <v>1.0</v>
      </c>
      <c r="F328" t="n" s="8">
        <v>221.0</v>
      </c>
      <c r="G328" t="s" s="8">
        <v>64</v>
      </c>
      <c r="H328" t="s" s="8">
        <v>380</v>
      </c>
      <c r="I328" t="s" s="8">
        <v>486</v>
      </c>
    </row>
    <row r="329" ht="16.0" customHeight="true">
      <c r="A329" t="n" s="7">
        <v>4.5853249E7</v>
      </c>
      <c r="B329" t="s" s="8">
        <v>78</v>
      </c>
      <c r="C329" t="n" s="8">
        <f>IF(false,"003-318", "003-318")</f>
      </c>
      <c r="D329" t="s" s="8">
        <v>123</v>
      </c>
      <c r="E329" t="n" s="8">
        <v>2.0</v>
      </c>
      <c r="F329" t="n" s="8">
        <v>700.0</v>
      </c>
      <c r="G329" t="s" s="8">
        <v>58</v>
      </c>
      <c r="H329" t="s" s="8">
        <v>380</v>
      </c>
      <c r="I329" t="s" s="8">
        <v>487</v>
      </c>
    </row>
    <row r="330" ht="16.0" customHeight="true">
      <c r="A330" t="n" s="7">
        <v>4.6013399E7</v>
      </c>
      <c r="B330" t="s" s="8">
        <v>54</v>
      </c>
      <c r="C330" t="n" s="8">
        <f>IF(false,"005-1111", "005-1111")</f>
      </c>
      <c r="D330" t="s" s="8">
        <v>163</v>
      </c>
      <c r="E330" t="n" s="8">
        <v>1.0</v>
      </c>
      <c r="F330" t="n" s="8">
        <v>342.0</v>
      </c>
      <c r="G330" t="s" s="8">
        <v>53</v>
      </c>
      <c r="H330" t="s" s="8">
        <v>380</v>
      </c>
      <c r="I330" t="s" s="8">
        <v>488</v>
      </c>
    </row>
    <row r="331" ht="16.0" customHeight="true">
      <c r="A331" t="n" s="7">
        <v>4.6013399E7</v>
      </c>
      <c r="B331" t="s" s="8">
        <v>54</v>
      </c>
      <c r="C331" t="n" s="8">
        <f>IF(false,"005-1111", "005-1111")</f>
      </c>
      <c r="D331" t="s" s="8">
        <v>163</v>
      </c>
      <c r="E331" t="n" s="8">
        <v>1.0</v>
      </c>
      <c r="F331" t="n" s="8">
        <v>119.0</v>
      </c>
      <c r="G331" t="s" s="8">
        <v>64</v>
      </c>
      <c r="H331" t="s" s="8">
        <v>380</v>
      </c>
      <c r="I331" t="s" s="8">
        <v>489</v>
      </c>
    </row>
    <row r="332" ht="16.0" customHeight="true">
      <c r="A332" t="n" s="7">
        <v>4.575019E7</v>
      </c>
      <c r="B332" t="s" s="8">
        <v>66</v>
      </c>
      <c r="C332" t="n" s="8">
        <f>IF(false,"120921370", "120921370")</f>
      </c>
      <c r="D332" t="s" s="8">
        <v>52</v>
      </c>
      <c r="E332" t="n" s="8">
        <v>2.0</v>
      </c>
      <c r="F332" t="n" s="8">
        <v>491.0</v>
      </c>
      <c r="G332" t="s" s="8">
        <v>64</v>
      </c>
      <c r="H332" t="s" s="8">
        <v>380</v>
      </c>
      <c r="I332" t="s" s="8">
        <v>490</v>
      </c>
    </row>
    <row r="333" ht="16.0" customHeight="true">
      <c r="A333" t="n" s="7">
        <v>4.5893391E7</v>
      </c>
      <c r="B333" t="s" s="8">
        <v>78</v>
      </c>
      <c r="C333" t="n" s="8">
        <f>IF(false,"002-099", "002-099")</f>
      </c>
      <c r="D333" t="s" s="8">
        <v>198</v>
      </c>
      <c r="E333" t="n" s="8">
        <v>2.0</v>
      </c>
      <c r="F333" t="n" s="8">
        <v>1468.0</v>
      </c>
      <c r="G333" t="s" s="8">
        <v>53</v>
      </c>
      <c r="H333" t="s" s="8">
        <v>380</v>
      </c>
      <c r="I333" t="s" s="8">
        <v>491</v>
      </c>
    </row>
    <row r="334" ht="16.0" customHeight="true">
      <c r="A334" t="n" s="7">
        <v>4.613867E7</v>
      </c>
      <c r="B334" t="s" s="8">
        <v>380</v>
      </c>
      <c r="C334" t="n" s="8">
        <f>IF(false,"120921995", "120921995")</f>
      </c>
      <c r="D334" t="s" s="8">
        <v>103</v>
      </c>
      <c r="E334" t="n" s="8">
        <v>1.0</v>
      </c>
      <c r="F334" t="n" s="8">
        <v>11.0</v>
      </c>
      <c r="G334" t="s" s="8">
        <v>64</v>
      </c>
      <c r="H334" t="s" s="8">
        <v>380</v>
      </c>
      <c r="I334" t="s" s="8">
        <v>492</v>
      </c>
    </row>
    <row r="335" ht="16.0" customHeight="true">
      <c r="A335" t="n" s="7">
        <v>4.5815842E7</v>
      </c>
      <c r="B335" t="s" s="8">
        <v>78</v>
      </c>
      <c r="C335" t="n" s="8">
        <f>IF(false,"120921995", "120921995")</f>
      </c>
      <c r="D335" t="s" s="8">
        <v>103</v>
      </c>
      <c r="E335" t="n" s="8">
        <v>1.0</v>
      </c>
      <c r="F335" t="n" s="8">
        <v>331.0</v>
      </c>
      <c r="G335" t="s" s="8">
        <v>53</v>
      </c>
      <c r="H335" t="s" s="8">
        <v>380</v>
      </c>
      <c r="I335" t="s" s="8">
        <v>493</v>
      </c>
    </row>
    <row r="336" ht="16.0" customHeight="true">
      <c r="A336" t="n" s="7">
        <v>4.5813831E7</v>
      </c>
      <c r="B336" t="s" s="8">
        <v>66</v>
      </c>
      <c r="C336" t="n" s="8">
        <f>IF(false,"120921200", "120921200")</f>
      </c>
      <c r="D336" t="s" s="8">
        <v>356</v>
      </c>
      <c r="E336" t="n" s="8">
        <v>2.0</v>
      </c>
      <c r="F336" t="n" s="8">
        <v>960.0</v>
      </c>
      <c r="G336" t="s" s="8">
        <v>53</v>
      </c>
      <c r="H336" t="s" s="8">
        <v>380</v>
      </c>
      <c r="I336" t="s" s="8">
        <v>494</v>
      </c>
    </row>
    <row r="337" ht="16.0" customHeight="true">
      <c r="A337" t="n" s="7">
        <v>4.5970095E7</v>
      </c>
      <c r="B337" t="s" s="8">
        <v>54</v>
      </c>
      <c r="C337" t="n" s="8">
        <f>IF(false,"000-631", "000-631")</f>
      </c>
      <c r="D337" t="s" s="8">
        <v>119</v>
      </c>
      <c r="E337" t="n" s="8">
        <v>1.0</v>
      </c>
      <c r="F337" t="n" s="8">
        <v>104.0</v>
      </c>
      <c r="G337" t="s" s="8">
        <v>53</v>
      </c>
      <c r="H337" t="s" s="8">
        <v>380</v>
      </c>
      <c r="I337" t="s" s="8">
        <v>495</v>
      </c>
    </row>
    <row r="338" ht="16.0" customHeight="true">
      <c r="A338" t="n" s="7">
        <v>4.6003616E7</v>
      </c>
      <c r="B338" t="s" s="8">
        <v>54</v>
      </c>
      <c r="C338" t="n" s="8">
        <f>IF(false,"005-1218", "005-1218")</f>
      </c>
      <c r="D338" t="s" s="8">
        <v>496</v>
      </c>
      <c r="E338" t="n" s="8">
        <v>1.0</v>
      </c>
      <c r="F338" t="n" s="8">
        <v>165.0</v>
      </c>
      <c r="G338" t="s" s="8">
        <v>53</v>
      </c>
      <c r="H338" t="s" s="8">
        <v>380</v>
      </c>
      <c r="I338" t="s" s="8">
        <v>497</v>
      </c>
    </row>
    <row r="339" ht="16.0" customHeight="true">
      <c r="A339" t="n" s="7">
        <v>4.6038874E7</v>
      </c>
      <c r="B339" t="s" s="8">
        <v>195</v>
      </c>
      <c r="C339" t="n" s="8">
        <f>IF(false,"1003319", "1003319")</f>
      </c>
      <c r="D339" t="s" s="8">
        <v>498</v>
      </c>
      <c r="E339" t="n" s="8">
        <v>1.0</v>
      </c>
      <c r="F339" t="n" s="8">
        <v>135.0</v>
      </c>
      <c r="G339" t="s" s="8">
        <v>64</v>
      </c>
      <c r="H339" t="s" s="8">
        <v>380</v>
      </c>
      <c r="I339" t="s" s="8">
        <v>499</v>
      </c>
    </row>
    <row r="340" ht="16.0" customHeight="true">
      <c r="A340" t="n" s="7">
        <v>4.5658843E7</v>
      </c>
      <c r="B340" t="s" s="8">
        <v>56</v>
      </c>
      <c r="C340" t="n" s="8">
        <f>IF(false,"003-306", "003-306")</f>
      </c>
      <c r="D340" t="s" s="8">
        <v>500</v>
      </c>
      <c r="E340" t="n" s="8">
        <v>1.0</v>
      </c>
      <c r="F340" t="n" s="8">
        <v>274.0</v>
      </c>
      <c r="G340" t="s" s="8">
        <v>53</v>
      </c>
      <c r="H340" t="s" s="8">
        <v>380</v>
      </c>
      <c r="I340" t="s" s="8">
        <v>501</v>
      </c>
    </row>
    <row r="341" ht="16.0" customHeight="true">
      <c r="A341" t="n" s="7">
        <v>4.5999411E7</v>
      </c>
      <c r="B341" t="s" s="8">
        <v>54</v>
      </c>
      <c r="C341" t="n" s="8">
        <f>IF(false,"120922551", "120922551")</f>
      </c>
      <c r="D341" t="s" s="8">
        <v>502</v>
      </c>
      <c r="E341" t="n" s="8">
        <v>1.0</v>
      </c>
      <c r="F341" t="n" s="8">
        <v>128.0</v>
      </c>
      <c r="G341" t="s" s="8">
        <v>53</v>
      </c>
      <c r="H341" t="s" s="8">
        <v>380</v>
      </c>
      <c r="I341" t="s" s="8">
        <v>503</v>
      </c>
    </row>
    <row r="342" ht="16.0" customHeight="true">
      <c r="A342" t="n" s="7">
        <v>4.604434E7</v>
      </c>
      <c r="B342" t="s" s="8">
        <v>195</v>
      </c>
      <c r="C342" t="n" s="8">
        <f>IF(false,"000-025", "000-025")</f>
      </c>
      <c r="D342" t="s" s="8">
        <v>504</v>
      </c>
      <c r="E342" t="n" s="8">
        <v>5.0</v>
      </c>
      <c r="F342" t="n" s="8">
        <v>710.0</v>
      </c>
      <c r="G342" t="s" s="8">
        <v>53</v>
      </c>
      <c r="H342" t="s" s="8">
        <v>380</v>
      </c>
      <c r="I342" t="s" s="8">
        <v>505</v>
      </c>
    </row>
    <row r="343" ht="16.0" customHeight="true">
      <c r="A343" t="n" s="7">
        <v>4.604434E7</v>
      </c>
      <c r="B343" t="s" s="8">
        <v>195</v>
      </c>
      <c r="C343" t="n" s="8">
        <f>IF(false,"000-025", "000-025")</f>
      </c>
      <c r="D343" t="s" s="8">
        <v>504</v>
      </c>
      <c r="E343" t="n" s="8">
        <v>5.0</v>
      </c>
      <c r="F343" t="n" s="8">
        <v>240.0</v>
      </c>
      <c r="G343" t="s" s="8">
        <v>64</v>
      </c>
      <c r="H343" t="s" s="8">
        <v>380</v>
      </c>
      <c r="I343" t="s" s="8">
        <v>506</v>
      </c>
    </row>
    <row r="344" ht="16.0" customHeight="true">
      <c r="A344" t="n" s="7">
        <v>4.6064977E7</v>
      </c>
      <c r="B344" t="s" s="8">
        <v>195</v>
      </c>
      <c r="C344" t="n" s="8">
        <f>IF(false,"003-281", "003-281")</f>
      </c>
      <c r="D344" t="s" s="8">
        <v>507</v>
      </c>
      <c r="E344" t="n" s="8">
        <v>1.0</v>
      </c>
      <c r="F344" t="n" s="8">
        <v>207.0</v>
      </c>
      <c r="G344" t="s" s="8">
        <v>58</v>
      </c>
      <c r="H344" t="s" s="8">
        <v>380</v>
      </c>
      <c r="I344" t="s" s="8">
        <v>508</v>
      </c>
    </row>
    <row r="345" ht="16.0" customHeight="true">
      <c r="A345" t="n" s="7">
        <v>4.6020546E7</v>
      </c>
      <c r="B345" t="s" s="8">
        <v>54</v>
      </c>
      <c r="C345" t="n" s="8">
        <f>IF(false,"120922586", "120922586")</f>
      </c>
      <c r="D345" t="s" s="8">
        <v>378</v>
      </c>
      <c r="E345" t="n" s="8">
        <v>1.0</v>
      </c>
      <c r="F345" t="n" s="8">
        <v>598.0</v>
      </c>
      <c r="G345" t="s" s="8">
        <v>58</v>
      </c>
      <c r="H345" t="s" s="8">
        <v>380</v>
      </c>
      <c r="I345" t="s" s="8">
        <v>509</v>
      </c>
    </row>
    <row r="346" ht="16.0" customHeight="true">
      <c r="A346" t="n" s="7">
        <v>4.6043969E7</v>
      </c>
      <c r="B346" t="s" s="8">
        <v>195</v>
      </c>
      <c r="C346" t="n" s="8">
        <f>IF(false,"005-1515", "005-1515")</f>
      </c>
      <c r="D346" t="s" s="8">
        <v>160</v>
      </c>
      <c r="E346" t="n" s="8">
        <v>3.0</v>
      </c>
      <c r="F346" t="n" s="8">
        <v>582.0</v>
      </c>
      <c r="G346" t="s" s="8">
        <v>53</v>
      </c>
      <c r="H346" t="s" s="8">
        <v>380</v>
      </c>
      <c r="I346" t="s" s="8">
        <v>510</v>
      </c>
    </row>
    <row r="347" ht="16.0" customHeight="true">
      <c r="A347" t="n" s="7">
        <v>4.5799948E7</v>
      </c>
      <c r="B347" t="s" s="8">
        <v>66</v>
      </c>
      <c r="C347" t="n" s="8">
        <f>IF(false,"005-1250", "005-1250")</f>
      </c>
      <c r="D347" t="s" s="8">
        <v>83</v>
      </c>
      <c r="E347" t="n" s="8">
        <v>1.0</v>
      </c>
      <c r="F347" t="n" s="8">
        <v>318.0</v>
      </c>
      <c r="G347" t="s" s="8">
        <v>53</v>
      </c>
      <c r="H347" t="s" s="8">
        <v>380</v>
      </c>
      <c r="I347" t="s" s="8">
        <v>511</v>
      </c>
    </row>
    <row r="348" ht="16.0" customHeight="true">
      <c r="A348" t="n" s="7">
        <v>4.5808278E7</v>
      </c>
      <c r="B348" t="s" s="8">
        <v>66</v>
      </c>
      <c r="C348" t="n" s="8">
        <f>IF(false,"120921200", "120921200")</f>
      </c>
      <c r="D348" t="s" s="8">
        <v>356</v>
      </c>
      <c r="E348" t="n" s="8">
        <v>2.0</v>
      </c>
      <c r="F348" t="n" s="8">
        <v>960.0</v>
      </c>
      <c r="G348" t="s" s="8">
        <v>53</v>
      </c>
      <c r="H348" t="s" s="8">
        <v>380</v>
      </c>
      <c r="I348" t="s" s="8">
        <v>512</v>
      </c>
    </row>
    <row r="349" ht="16.0" customHeight="true">
      <c r="A349" t="n" s="7">
        <v>4.5772913E7</v>
      </c>
      <c r="B349" t="s" s="8">
        <v>66</v>
      </c>
      <c r="C349" t="n" s="8">
        <f>IF(false,"003-317", "003-317")</f>
      </c>
      <c r="D349" t="s" s="8">
        <v>183</v>
      </c>
      <c r="E349" t="n" s="8">
        <v>2.0</v>
      </c>
      <c r="F349" t="n" s="8">
        <v>598.0</v>
      </c>
      <c r="G349" t="s" s="8">
        <v>53</v>
      </c>
      <c r="H349" t="s" s="8">
        <v>380</v>
      </c>
      <c r="I349" t="s" s="8">
        <v>513</v>
      </c>
    </row>
    <row r="350" ht="16.0" customHeight="true">
      <c r="A350" t="n" s="7">
        <v>4.5887892E7</v>
      </c>
      <c r="B350" t="s" s="8">
        <v>78</v>
      </c>
      <c r="C350" t="n" s="8">
        <f>IF(false,"005-1520", "005-1520")</f>
      </c>
      <c r="D350" t="s" s="8">
        <v>310</v>
      </c>
      <c r="E350" t="n" s="8">
        <v>1.0</v>
      </c>
      <c r="F350" t="n" s="8">
        <v>280.0</v>
      </c>
      <c r="G350" t="s" s="8">
        <v>53</v>
      </c>
      <c r="H350" t="s" s="8">
        <v>514</v>
      </c>
      <c r="I350" t="s" s="8">
        <v>515</v>
      </c>
    </row>
    <row r="351" ht="16.0" customHeight="true">
      <c r="A351" t="n" s="7">
        <v>4.6156101E7</v>
      </c>
      <c r="B351" t="s" s="8">
        <v>380</v>
      </c>
      <c r="C351" t="n" s="8">
        <f>IF(false,"005-1515", "005-1515")</f>
      </c>
      <c r="D351" t="s" s="8">
        <v>160</v>
      </c>
      <c r="E351" t="n" s="8">
        <v>3.0</v>
      </c>
      <c r="F351" t="n" s="8">
        <v>326.39</v>
      </c>
      <c r="G351" t="s" s="8">
        <v>64</v>
      </c>
      <c r="H351" t="s" s="8">
        <v>514</v>
      </c>
      <c r="I351" t="s" s="8">
        <v>516</v>
      </c>
    </row>
    <row r="352" ht="16.0" customHeight="true">
      <c r="A352" t="n" s="7">
        <v>4.6070587E7</v>
      </c>
      <c r="B352" t="s" s="8">
        <v>195</v>
      </c>
      <c r="C352" t="n" s="8">
        <f>IF(false,"120921937", "120921937")</f>
      </c>
      <c r="D352" t="s" s="8">
        <v>517</v>
      </c>
      <c r="E352" t="n" s="8">
        <v>1.0</v>
      </c>
      <c r="F352" t="n" s="8">
        <v>133.0</v>
      </c>
      <c r="G352" t="s" s="8">
        <v>58</v>
      </c>
      <c r="H352" t="s" s="8">
        <v>514</v>
      </c>
      <c r="I352" t="s" s="8">
        <v>518</v>
      </c>
    </row>
    <row r="353" ht="16.0" customHeight="true">
      <c r="A353" t="n" s="7">
        <v>4.5853109E7</v>
      </c>
      <c r="B353" t="s" s="8">
        <v>78</v>
      </c>
      <c r="C353" t="n" s="8">
        <f>IF(false,"003-319", "003-319")</f>
      </c>
      <c r="D353" t="s" s="8">
        <v>152</v>
      </c>
      <c r="E353" t="n" s="8">
        <v>1.0</v>
      </c>
      <c r="F353" t="n" s="8">
        <v>244.0</v>
      </c>
      <c r="G353" t="s" s="8">
        <v>53</v>
      </c>
      <c r="H353" t="s" s="8">
        <v>514</v>
      </c>
      <c r="I353" t="s" s="8">
        <v>519</v>
      </c>
    </row>
    <row r="354" ht="16.0" customHeight="true">
      <c r="A354" t="n" s="7">
        <v>4.5576742E7</v>
      </c>
      <c r="B354" t="s" s="8">
        <v>56</v>
      </c>
      <c r="C354" t="n" s="8">
        <f>IF(false,"120922523", "120922523")</f>
      </c>
      <c r="D354" t="s" s="8">
        <v>520</v>
      </c>
      <c r="E354" t="n" s="8">
        <v>1.0</v>
      </c>
      <c r="F354" t="n" s="8">
        <v>104.0</v>
      </c>
      <c r="G354" t="s" s="8">
        <v>53</v>
      </c>
      <c r="H354" t="s" s="8">
        <v>514</v>
      </c>
      <c r="I354" t="s" s="8">
        <v>521</v>
      </c>
    </row>
    <row r="355" ht="16.0" customHeight="true">
      <c r="A355" t="n" s="7">
        <v>4.6166877E7</v>
      </c>
      <c r="B355" t="s" s="8">
        <v>380</v>
      </c>
      <c r="C355" t="n" s="8">
        <f>IF(false,"120922621", "120922621")</f>
      </c>
      <c r="D355" t="s" s="8">
        <v>522</v>
      </c>
      <c r="E355" t="n" s="8">
        <v>1.0</v>
      </c>
      <c r="F355" t="n" s="8">
        <v>105.0</v>
      </c>
      <c r="G355" t="s" s="8">
        <v>64</v>
      </c>
      <c r="H355" t="s" s="8">
        <v>514</v>
      </c>
      <c r="I355" t="s" s="8">
        <v>523</v>
      </c>
    </row>
    <row r="356" ht="16.0" customHeight="true">
      <c r="A356" t="n" s="7">
        <v>4.6171771E7</v>
      </c>
      <c r="B356" t="s" s="8">
        <v>380</v>
      </c>
      <c r="C356" t="n" s="8">
        <f>IF(false,"01-004189", "01-004189")</f>
      </c>
      <c r="D356" t="s" s="8">
        <v>524</v>
      </c>
      <c r="E356" t="n" s="8">
        <v>1.0</v>
      </c>
      <c r="F356" t="n" s="8">
        <v>63.0</v>
      </c>
      <c r="G356" t="s" s="8">
        <v>64</v>
      </c>
      <c r="H356" t="s" s="8">
        <v>514</v>
      </c>
      <c r="I356" t="s" s="8">
        <v>525</v>
      </c>
    </row>
    <row r="357" ht="16.0" customHeight="true">
      <c r="A357" t="n" s="7">
        <v>4.6098321E7</v>
      </c>
      <c r="B357" t="s" s="8">
        <v>195</v>
      </c>
      <c r="C357" t="n" s="8">
        <f>IF(false,"005-1261", "005-1261")</f>
      </c>
      <c r="D357" t="s" s="8">
        <v>242</v>
      </c>
      <c r="E357" t="n" s="8">
        <v>1.0</v>
      </c>
      <c r="F357" t="n" s="8">
        <v>9.0</v>
      </c>
      <c r="G357" t="s" s="8">
        <v>64</v>
      </c>
      <c r="H357" t="s" s="8">
        <v>514</v>
      </c>
      <c r="I357" t="s" s="8">
        <v>526</v>
      </c>
    </row>
    <row r="358" ht="16.0" customHeight="true">
      <c r="A358" t="n" s="7">
        <v>4.6164505E7</v>
      </c>
      <c r="B358" t="s" s="8">
        <v>380</v>
      </c>
      <c r="C358" t="n" s="8">
        <f>IF(false,"120922741", "120922741")</f>
      </c>
      <c r="D358" t="s" s="8">
        <v>527</v>
      </c>
      <c r="E358" t="n" s="8">
        <v>1.0</v>
      </c>
      <c r="F358" t="n" s="8">
        <v>49.0</v>
      </c>
      <c r="G358" t="s" s="8">
        <v>58</v>
      </c>
      <c r="H358" t="s" s="8">
        <v>514</v>
      </c>
      <c r="I358" t="s" s="8">
        <v>528</v>
      </c>
    </row>
    <row r="359" ht="16.0" customHeight="true">
      <c r="A359" t="n" s="7">
        <v>4.616034E7</v>
      </c>
      <c r="B359" t="s" s="8">
        <v>380</v>
      </c>
      <c r="C359" t="n" s="8">
        <f>IF(false,"005-1515", "005-1515")</f>
      </c>
      <c r="D359" t="s" s="8">
        <v>160</v>
      </c>
      <c r="E359" t="n" s="8">
        <v>1.0</v>
      </c>
      <c r="F359" t="n" s="8">
        <v>60.0</v>
      </c>
      <c r="G359" t="s" s="8">
        <v>64</v>
      </c>
      <c r="H359" t="s" s="8">
        <v>514</v>
      </c>
      <c r="I359" t="s" s="8">
        <v>529</v>
      </c>
    </row>
    <row r="360" ht="16.0" customHeight="true">
      <c r="A360" t="n" s="7">
        <v>4.6176228E7</v>
      </c>
      <c r="B360" t="s" s="8">
        <v>380</v>
      </c>
      <c r="C360" t="n" s="8">
        <f>IF(false,"000-631", "000-631")</f>
      </c>
      <c r="D360" t="s" s="8">
        <v>119</v>
      </c>
      <c r="E360" t="n" s="8">
        <v>3.0</v>
      </c>
      <c r="F360" t="n" s="8">
        <v>199.0</v>
      </c>
      <c r="G360" t="s" s="8">
        <v>58</v>
      </c>
      <c r="H360" t="s" s="8">
        <v>514</v>
      </c>
      <c r="I360" t="s" s="8">
        <v>530</v>
      </c>
    </row>
    <row r="361" ht="16.0" customHeight="true">
      <c r="A361" t="n" s="7">
        <v>4.6144058E7</v>
      </c>
      <c r="B361" t="s" s="8">
        <v>380</v>
      </c>
      <c r="C361" t="n" s="8">
        <f>IF(false,"005-1111", "005-1111")</f>
      </c>
      <c r="D361" t="s" s="8">
        <v>163</v>
      </c>
      <c r="E361" t="n" s="8">
        <v>1.0</v>
      </c>
      <c r="F361" t="n" s="8">
        <v>167.0</v>
      </c>
      <c r="G361" t="s" s="8">
        <v>58</v>
      </c>
      <c r="H361" t="s" s="8">
        <v>514</v>
      </c>
      <c r="I361" t="s" s="8">
        <v>531</v>
      </c>
    </row>
    <row r="362" ht="16.0" customHeight="true">
      <c r="A362" t="n" s="7">
        <v>4.6110644E7</v>
      </c>
      <c r="B362" t="s" s="8">
        <v>195</v>
      </c>
      <c r="C362" t="n" s="8">
        <f>IF(false,"000-631", "000-631")</f>
      </c>
      <c r="D362" t="s" s="8">
        <v>119</v>
      </c>
      <c r="E362" t="n" s="8">
        <v>1.0</v>
      </c>
      <c r="F362" t="n" s="8">
        <v>51.0</v>
      </c>
      <c r="G362" t="s" s="8">
        <v>58</v>
      </c>
      <c r="H362" t="s" s="8">
        <v>514</v>
      </c>
      <c r="I362" t="s" s="8">
        <v>532</v>
      </c>
    </row>
    <row r="363" ht="16.0" customHeight="true">
      <c r="A363" t="n" s="7">
        <v>4.617368E7</v>
      </c>
      <c r="B363" t="s" s="8">
        <v>380</v>
      </c>
      <c r="C363" t="n" s="8">
        <f>IF(false,"01-003884", "01-003884")</f>
      </c>
      <c r="D363" t="s" s="8">
        <v>288</v>
      </c>
      <c r="E363" t="n" s="8">
        <v>1.0</v>
      </c>
      <c r="F363" t="n" s="8">
        <v>766.0</v>
      </c>
      <c r="G363" t="s" s="8">
        <v>58</v>
      </c>
      <c r="H363" t="s" s="8">
        <v>514</v>
      </c>
      <c r="I363" t="s" s="8">
        <v>533</v>
      </c>
    </row>
    <row r="364" ht="16.0" customHeight="true">
      <c r="A364" t="n" s="7">
        <v>4.6143046E7</v>
      </c>
      <c r="B364" t="s" s="8">
        <v>380</v>
      </c>
      <c r="C364" t="n" s="8">
        <f>IF(false,"120922551", "120922551")</f>
      </c>
      <c r="D364" t="s" s="8">
        <v>502</v>
      </c>
      <c r="E364" t="n" s="8">
        <v>1.0</v>
      </c>
      <c r="F364" t="n" s="8">
        <v>276.0</v>
      </c>
      <c r="G364" t="s" s="8">
        <v>58</v>
      </c>
      <c r="H364" t="s" s="8">
        <v>514</v>
      </c>
      <c r="I364" t="s" s="8">
        <v>534</v>
      </c>
    </row>
    <row r="365" ht="16.0" customHeight="true">
      <c r="A365" t="n" s="7">
        <v>4.6208948E7</v>
      </c>
      <c r="B365" t="s" s="8">
        <v>380</v>
      </c>
      <c r="C365" t="n" s="8">
        <f>IF(false,"005-1254", "005-1254")</f>
      </c>
      <c r="D365" t="s" s="8">
        <v>299</v>
      </c>
      <c r="E365" t="n" s="8">
        <v>1.0</v>
      </c>
      <c r="F365" t="n" s="8">
        <v>418.0</v>
      </c>
      <c r="G365" t="s" s="8">
        <v>58</v>
      </c>
      <c r="H365" t="s" s="8">
        <v>514</v>
      </c>
      <c r="I365" t="s" s="8">
        <v>535</v>
      </c>
    </row>
    <row r="366" ht="16.0" customHeight="true">
      <c r="A366" t="n" s="7">
        <v>4.6205251E7</v>
      </c>
      <c r="B366" t="s" s="8">
        <v>380</v>
      </c>
      <c r="C366" t="n" s="8">
        <f>IF(false,"005-1380", "005-1380")</f>
      </c>
      <c r="D366" t="s" s="8">
        <v>67</v>
      </c>
      <c r="E366" t="n" s="8">
        <v>1.0</v>
      </c>
      <c r="F366" t="n" s="8">
        <v>566.0</v>
      </c>
      <c r="G366" t="s" s="8">
        <v>58</v>
      </c>
      <c r="H366" t="s" s="8">
        <v>514</v>
      </c>
      <c r="I366" t="s" s="8">
        <v>536</v>
      </c>
    </row>
    <row r="367" ht="16.0" customHeight="true">
      <c r="A367" t="n" s="7">
        <v>4.6166279E7</v>
      </c>
      <c r="B367" t="s" s="8">
        <v>380</v>
      </c>
      <c r="C367" t="n" s="8">
        <f>IF(false,"005-1515", "005-1515")</f>
      </c>
      <c r="D367" t="s" s="8">
        <v>160</v>
      </c>
      <c r="E367" t="n" s="8">
        <v>2.0</v>
      </c>
      <c r="F367" t="n" s="8">
        <v>201.0</v>
      </c>
      <c r="G367" t="s" s="8">
        <v>58</v>
      </c>
      <c r="H367" t="s" s="8">
        <v>514</v>
      </c>
      <c r="I367" t="s" s="8">
        <v>537</v>
      </c>
    </row>
    <row r="368" ht="16.0" customHeight="true">
      <c r="A368" t="n" s="7">
        <v>4.6157223E7</v>
      </c>
      <c r="B368" t="s" s="8">
        <v>380</v>
      </c>
      <c r="C368" t="n" s="8">
        <f>IF(false,"005-1254", "005-1254")</f>
      </c>
      <c r="D368" t="s" s="8">
        <v>299</v>
      </c>
      <c r="E368" t="n" s="8">
        <v>1.0</v>
      </c>
      <c r="F368" t="n" s="8">
        <v>448.0</v>
      </c>
      <c r="G368" t="s" s="8">
        <v>58</v>
      </c>
      <c r="H368" t="s" s="8">
        <v>514</v>
      </c>
      <c r="I368" t="s" s="8">
        <v>538</v>
      </c>
    </row>
    <row r="369" ht="16.0" customHeight="true">
      <c r="A369" t="n" s="7">
        <v>4.6196497E7</v>
      </c>
      <c r="B369" t="s" s="8">
        <v>380</v>
      </c>
      <c r="C369" t="n" s="8">
        <f>IF(false,"005-1515", "005-1515")</f>
      </c>
      <c r="D369" t="s" s="8">
        <v>160</v>
      </c>
      <c r="E369" t="n" s="8">
        <v>1.0</v>
      </c>
      <c r="F369" t="n" s="8">
        <v>948.0</v>
      </c>
      <c r="G369" t="s" s="8">
        <v>58</v>
      </c>
      <c r="H369" t="s" s="8">
        <v>514</v>
      </c>
      <c r="I369" t="s" s="8">
        <v>539</v>
      </c>
    </row>
    <row r="370" ht="16.0" customHeight="true">
      <c r="A370" t="n" s="7">
        <v>4.6109662E7</v>
      </c>
      <c r="B370" t="s" s="8">
        <v>195</v>
      </c>
      <c r="C370" t="n" s="8">
        <f>IF(false,"120922395", "120922395")</f>
      </c>
      <c r="D370" t="s" s="8">
        <v>540</v>
      </c>
      <c r="E370" t="n" s="8">
        <v>1.0</v>
      </c>
      <c r="F370" t="n" s="8">
        <v>119.0</v>
      </c>
      <c r="G370" t="s" s="8">
        <v>58</v>
      </c>
      <c r="H370" t="s" s="8">
        <v>514</v>
      </c>
      <c r="I370" t="s" s="8">
        <v>541</v>
      </c>
    </row>
    <row r="371" ht="16.0" customHeight="true">
      <c r="A371" t="n" s="7">
        <v>4.6109662E7</v>
      </c>
      <c r="B371" t="s" s="8">
        <v>195</v>
      </c>
      <c r="C371" t="n" s="8">
        <f>IF(false,"120922388", "120922388")</f>
      </c>
      <c r="D371" t="s" s="8">
        <v>444</v>
      </c>
      <c r="E371" t="n" s="8">
        <v>1.0</v>
      </c>
      <c r="F371" t="n" s="8">
        <v>115.0</v>
      </c>
      <c r="G371" t="s" s="8">
        <v>58</v>
      </c>
      <c r="H371" t="s" s="8">
        <v>514</v>
      </c>
      <c r="I371" t="s" s="8">
        <v>541</v>
      </c>
    </row>
    <row r="372" ht="16.0" customHeight="true">
      <c r="A372" t="n" s="7">
        <v>4.6029311E7</v>
      </c>
      <c r="B372" t="s" s="8">
        <v>54</v>
      </c>
      <c r="C372" t="n" s="8">
        <f>IF(false,"005-1261", "005-1261")</f>
      </c>
      <c r="D372" t="s" s="8">
        <v>242</v>
      </c>
      <c r="E372" t="n" s="8">
        <v>1.0</v>
      </c>
      <c r="F372" t="n" s="8">
        <v>184.0</v>
      </c>
      <c r="G372" t="s" s="8">
        <v>53</v>
      </c>
      <c r="H372" t="s" s="8">
        <v>514</v>
      </c>
      <c r="I372" t="s" s="8">
        <v>542</v>
      </c>
    </row>
    <row r="373" ht="16.0" customHeight="true">
      <c r="A373" t="n" s="7">
        <v>4.6013887E7</v>
      </c>
      <c r="B373" t="s" s="8">
        <v>54</v>
      </c>
      <c r="C373" t="n" s="8">
        <f>IF(false,"005-1516", "005-1516")</f>
      </c>
      <c r="D373" t="s" s="8">
        <v>70</v>
      </c>
      <c r="E373" t="n" s="8">
        <v>1.0</v>
      </c>
      <c r="F373" t="n" s="8">
        <v>159.0</v>
      </c>
      <c r="G373" t="s" s="8">
        <v>53</v>
      </c>
      <c r="H373" t="s" s="8">
        <v>514</v>
      </c>
      <c r="I373" t="s" s="8">
        <v>543</v>
      </c>
    </row>
    <row r="374" ht="16.0" customHeight="true">
      <c r="A374" t="n" s="7">
        <v>4.5962345E7</v>
      </c>
      <c r="B374" t="s" s="8">
        <v>54</v>
      </c>
      <c r="C374" t="n" s="8">
        <f>IF(false,"005-1110", "005-1110")</f>
      </c>
      <c r="D374" t="s" s="8">
        <v>351</v>
      </c>
      <c r="E374" t="n" s="8">
        <v>2.0</v>
      </c>
      <c r="F374" t="n" s="8">
        <v>596.0</v>
      </c>
      <c r="G374" t="s" s="8">
        <v>53</v>
      </c>
      <c r="H374" t="s" s="8">
        <v>514</v>
      </c>
      <c r="I374" t="s" s="8">
        <v>544</v>
      </c>
    </row>
    <row r="375" ht="16.0" customHeight="true">
      <c r="A375" t="n" s="7">
        <v>4.6055547E7</v>
      </c>
      <c r="B375" t="s" s="8">
        <v>195</v>
      </c>
      <c r="C375" t="n" s="8">
        <f>IF(false,"005-1514", "005-1514")</f>
      </c>
      <c r="D375" t="s" s="8">
        <v>171</v>
      </c>
      <c r="E375" t="n" s="8">
        <v>1.0</v>
      </c>
      <c r="F375" t="n" s="8">
        <v>190.0</v>
      </c>
      <c r="G375" t="s" s="8">
        <v>53</v>
      </c>
      <c r="H375" t="s" s="8">
        <v>514</v>
      </c>
      <c r="I375" t="s" s="8">
        <v>545</v>
      </c>
    </row>
    <row r="376" ht="16.0" customHeight="true">
      <c r="A376" t="n" s="7">
        <v>4.6080325E7</v>
      </c>
      <c r="B376" t="s" s="8">
        <v>195</v>
      </c>
      <c r="C376" t="n" s="8">
        <f>IF(false,"01-003924", "01-003924")</f>
      </c>
      <c r="D376" t="s" s="8">
        <v>129</v>
      </c>
      <c r="E376" t="n" s="8">
        <v>1.0</v>
      </c>
      <c r="F376" t="n" s="8">
        <v>14.0</v>
      </c>
      <c r="G376" t="s" s="8">
        <v>64</v>
      </c>
      <c r="H376" t="s" s="8">
        <v>514</v>
      </c>
      <c r="I376" t="s" s="8">
        <v>546</v>
      </c>
    </row>
    <row r="377" ht="16.0" customHeight="true">
      <c r="A377" t="n" s="7">
        <v>4.6163513E7</v>
      </c>
      <c r="B377" t="s" s="8">
        <v>380</v>
      </c>
      <c r="C377" t="n" s="8">
        <f>IF(false,"002-106", "002-106")</f>
      </c>
      <c r="D377" t="s" s="8">
        <v>547</v>
      </c>
      <c r="E377" t="n" s="8">
        <v>1.0</v>
      </c>
      <c r="F377" t="n" s="8">
        <v>126.0</v>
      </c>
      <c r="G377" t="s" s="8">
        <v>58</v>
      </c>
      <c r="H377" t="s" s="8">
        <v>514</v>
      </c>
      <c r="I377" t="s" s="8">
        <v>548</v>
      </c>
    </row>
    <row r="378" ht="16.0" customHeight="true">
      <c r="A378" t="n" s="7">
        <v>4.5550249E7</v>
      </c>
      <c r="B378" t="s" s="8">
        <v>62</v>
      </c>
      <c r="C378" t="n" s="8">
        <f>IF(false,"002-101", "002-101")</f>
      </c>
      <c r="D378" t="s" s="8">
        <v>150</v>
      </c>
      <c r="E378" t="n" s="8">
        <v>2.0</v>
      </c>
      <c r="F378" t="n" s="8">
        <v>362.0</v>
      </c>
      <c r="G378" t="s" s="8">
        <v>53</v>
      </c>
      <c r="H378" t="s" s="8">
        <v>514</v>
      </c>
      <c r="I378" t="s" s="8">
        <v>549</v>
      </c>
    </row>
    <row r="379" ht="16.0" customHeight="true">
      <c r="A379" t="n" s="7">
        <v>4.5541846E7</v>
      </c>
      <c r="B379" t="s" s="8">
        <v>62</v>
      </c>
      <c r="C379" t="n" s="8">
        <f>IF(false,"005-1516", "005-1516")</f>
      </c>
      <c r="D379" t="s" s="8">
        <v>70</v>
      </c>
      <c r="E379" t="n" s="8">
        <v>1.0</v>
      </c>
      <c r="F379" t="n" s="8">
        <v>171.0</v>
      </c>
      <c r="G379" t="s" s="8">
        <v>53</v>
      </c>
      <c r="H379" t="s" s="8">
        <v>514</v>
      </c>
      <c r="I379" t="s" s="8">
        <v>550</v>
      </c>
    </row>
    <row r="380" ht="16.0" customHeight="true">
      <c r="A380" t="n" s="7">
        <v>4.5291407E7</v>
      </c>
      <c r="B380" t="s" s="8">
        <v>69</v>
      </c>
      <c r="C380" t="n" s="8">
        <f>IF(false,"000-631", "000-631")</f>
      </c>
      <c r="D380" t="s" s="8">
        <v>119</v>
      </c>
      <c r="E380" t="n" s="8">
        <v>5.0</v>
      </c>
      <c r="F380" t="n" s="8">
        <v>695.0</v>
      </c>
      <c r="G380" t="s" s="8">
        <v>53</v>
      </c>
      <c r="H380" t="s" s="8">
        <v>514</v>
      </c>
      <c r="I380" t="s" s="8">
        <v>551</v>
      </c>
    </row>
    <row r="381" ht="16.0" customHeight="true">
      <c r="A381" t="n" s="7">
        <v>4.6023172E7</v>
      </c>
      <c r="B381" t="s" s="8">
        <v>54</v>
      </c>
      <c r="C381" t="n" s="8">
        <f>IF(false,"120922389", "120922389")</f>
      </c>
      <c r="D381" t="s" s="8">
        <v>391</v>
      </c>
      <c r="E381" t="n" s="8">
        <v>1.0</v>
      </c>
      <c r="F381" t="n" s="8">
        <v>84.0</v>
      </c>
      <c r="G381" t="s" s="8">
        <v>53</v>
      </c>
      <c r="H381" t="s" s="8">
        <v>514</v>
      </c>
      <c r="I381" t="s" s="8">
        <v>552</v>
      </c>
    </row>
    <row r="382" ht="16.0" customHeight="true">
      <c r="A382" t="n" s="7">
        <v>4.6149581E7</v>
      </c>
      <c r="B382" t="s" s="8">
        <v>380</v>
      </c>
      <c r="C382" t="n" s="8">
        <f>IF(false,"120922827", "120922827")</f>
      </c>
      <c r="D382" t="s" s="8">
        <v>553</v>
      </c>
      <c r="E382" t="n" s="8">
        <v>1.0</v>
      </c>
      <c r="F382" t="n" s="8">
        <v>87.0</v>
      </c>
      <c r="G382" t="s" s="8">
        <v>64</v>
      </c>
      <c r="H382" t="s" s="8">
        <v>514</v>
      </c>
      <c r="I382" t="s" s="8">
        <v>554</v>
      </c>
    </row>
    <row r="383" ht="16.0" customHeight="true">
      <c r="A383" t="n" s="7">
        <v>4.586697E7</v>
      </c>
      <c r="B383" t="s" s="8">
        <v>78</v>
      </c>
      <c r="C383" t="n" s="8">
        <f>IF(false,"005-1515", "005-1515")</f>
      </c>
      <c r="D383" t="s" s="8">
        <v>160</v>
      </c>
      <c r="E383" t="n" s="8">
        <v>1.0</v>
      </c>
      <c r="F383" t="n" s="8">
        <v>193.0</v>
      </c>
      <c r="G383" t="s" s="8">
        <v>53</v>
      </c>
      <c r="H383" t="s" s="8">
        <v>514</v>
      </c>
      <c r="I383" t="s" s="8">
        <v>555</v>
      </c>
    </row>
    <row r="384" ht="16.0" customHeight="true">
      <c r="A384" t="n" s="7">
        <v>4.6053027E7</v>
      </c>
      <c r="B384" t="s" s="8">
        <v>195</v>
      </c>
      <c r="C384" t="n" s="8">
        <f>IF(false,"120922351", "120922351")</f>
      </c>
      <c r="D384" t="s" s="8">
        <v>76</v>
      </c>
      <c r="E384" t="n" s="8">
        <v>2.0</v>
      </c>
      <c r="F384" t="n" s="8">
        <v>336.0</v>
      </c>
      <c r="G384" t="s" s="8">
        <v>53</v>
      </c>
      <c r="H384" t="s" s="8">
        <v>514</v>
      </c>
      <c r="I384" t="s" s="8">
        <v>556</v>
      </c>
    </row>
    <row r="385" ht="16.0" customHeight="true">
      <c r="A385" t="n" s="7">
        <v>4.6278661E7</v>
      </c>
      <c r="B385" t="s" s="8">
        <v>514</v>
      </c>
      <c r="C385" t="n" s="8">
        <f>IF(false,"003-283", "003-283")</f>
      </c>
      <c r="D385" t="s" s="8">
        <v>557</v>
      </c>
      <c r="E385" t="n" s="8">
        <v>1.0</v>
      </c>
      <c r="F385" t="n" s="8">
        <v>239.0</v>
      </c>
      <c r="G385" t="s" s="8">
        <v>58</v>
      </c>
      <c r="H385" t="s" s="8">
        <v>514</v>
      </c>
      <c r="I385" t="s" s="8">
        <v>558</v>
      </c>
    </row>
    <row r="386" ht="16.0" customHeight="true">
      <c r="A386" t="n" s="7">
        <v>4.5685234E7</v>
      </c>
      <c r="B386" t="s" s="8">
        <v>56</v>
      </c>
      <c r="C386" t="n" s="8">
        <f>IF(false,"120906023", "120906023")</f>
      </c>
      <c r="D386" t="s" s="8">
        <v>109</v>
      </c>
      <c r="E386" t="n" s="8">
        <v>1.0</v>
      </c>
      <c r="F386" t="n" s="8">
        <v>203.0</v>
      </c>
      <c r="G386" t="s" s="8">
        <v>53</v>
      </c>
      <c r="H386" t="s" s="8">
        <v>514</v>
      </c>
      <c r="I386" t="s" s="8">
        <v>559</v>
      </c>
    </row>
    <row r="387" ht="16.0" customHeight="true">
      <c r="A387" t="n" s="7">
        <v>4.5913352E7</v>
      </c>
      <c r="B387" t="s" s="8">
        <v>78</v>
      </c>
      <c r="C387" t="n" s="8">
        <f>IF(false,"005-1258", "005-1258")</f>
      </c>
      <c r="D387" t="s" s="8">
        <v>233</v>
      </c>
      <c r="E387" t="n" s="8">
        <v>1.0</v>
      </c>
      <c r="F387" t="n" s="8">
        <v>213.0</v>
      </c>
      <c r="G387" t="s" s="8">
        <v>53</v>
      </c>
      <c r="H387" t="s" s="8">
        <v>514</v>
      </c>
      <c r="I387" t="s" s="8">
        <v>560</v>
      </c>
    </row>
    <row r="388" ht="16.0" customHeight="true">
      <c r="A388" t="n" s="7">
        <v>4.5327441E7</v>
      </c>
      <c r="B388" t="s" s="8">
        <v>69</v>
      </c>
      <c r="C388" t="n" s="8">
        <f>IF(false,"005-1506", "005-1506")</f>
      </c>
      <c r="D388" t="s" s="8">
        <v>74</v>
      </c>
      <c r="E388" t="n" s="8">
        <v>1.0</v>
      </c>
      <c r="F388" t="n" s="8">
        <v>101.0</v>
      </c>
      <c r="G388" t="s" s="8">
        <v>53</v>
      </c>
      <c r="H388" t="s" s="8">
        <v>514</v>
      </c>
      <c r="I388" t="s" s="8">
        <v>561</v>
      </c>
    </row>
    <row r="389" ht="16.0" customHeight="true">
      <c r="A389" t="n" s="7">
        <v>4.5916778E7</v>
      </c>
      <c r="B389" t="s" s="8">
        <v>78</v>
      </c>
      <c r="C389" t="n" s="8">
        <f>IF(false,"120921853", "120921853")</f>
      </c>
      <c r="D389" t="s" s="8">
        <v>132</v>
      </c>
      <c r="E389" t="n" s="8">
        <v>2.0</v>
      </c>
      <c r="F389" t="n" s="8">
        <v>310.0</v>
      </c>
      <c r="G389" t="s" s="8">
        <v>53</v>
      </c>
      <c r="H389" t="s" s="8">
        <v>514</v>
      </c>
      <c r="I389" t="s" s="8">
        <v>562</v>
      </c>
    </row>
    <row r="390" ht="16.0" customHeight="true">
      <c r="A390" t="n" s="7">
        <v>4.620778E7</v>
      </c>
      <c r="B390" t="s" s="8">
        <v>380</v>
      </c>
      <c r="C390" t="n" s="8">
        <f>IF(false,"005-1258", "005-1258")</f>
      </c>
      <c r="D390" t="s" s="8">
        <v>233</v>
      </c>
      <c r="E390" t="n" s="8">
        <v>2.0</v>
      </c>
      <c r="F390" t="n" s="8">
        <v>213.0</v>
      </c>
      <c r="G390" t="s" s="8">
        <v>64</v>
      </c>
      <c r="H390" t="s" s="8">
        <v>514</v>
      </c>
      <c r="I390" t="s" s="8">
        <v>563</v>
      </c>
    </row>
    <row r="391" ht="16.0" customHeight="true">
      <c r="A391" t="n" s="7">
        <v>4.6115266E7</v>
      </c>
      <c r="B391" t="s" s="8">
        <v>195</v>
      </c>
      <c r="C391" t="n" s="8">
        <f>IF(false,"005-1255", "005-1255")</f>
      </c>
      <c r="D391" t="s" s="8">
        <v>212</v>
      </c>
      <c r="E391" t="n" s="8">
        <v>1.0</v>
      </c>
      <c r="F391" t="n" s="8">
        <v>352.0</v>
      </c>
      <c r="G391" t="s" s="8">
        <v>64</v>
      </c>
      <c r="H391" t="s" s="8">
        <v>514</v>
      </c>
      <c r="I391" t="s" s="8">
        <v>564</v>
      </c>
    </row>
    <row r="392" ht="16.0" customHeight="true">
      <c r="A392" t="n" s="7">
        <v>4.5301867E7</v>
      </c>
      <c r="B392" t="s" s="8">
        <v>69</v>
      </c>
      <c r="C392" t="n" s="8">
        <f>IF(false,"005-1307", "005-1307")</f>
      </c>
      <c r="D392" t="s" s="8">
        <v>565</v>
      </c>
      <c r="E392" t="n" s="8">
        <v>2.0</v>
      </c>
      <c r="F392" t="n" s="8">
        <v>330.0</v>
      </c>
      <c r="G392" t="s" s="8">
        <v>53</v>
      </c>
      <c r="H392" t="s" s="8">
        <v>514</v>
      </c>
      <c r="I392" t="s" s="8">
        <v>566</v>
      </c>
    </row>
    <row r="393" ht="16.0" customHeight="true">
      <c r="A393" t="n" s="7">
        <v>4.558311E7</v>
      </c>
      <c r="B393" t="s" s="8">
        <v>56</v>
      </c>
      <c r="C393" t="n" s="8">
        <f>IF(false,"002-101", "002-101")</f>
      </c>
      <c r="D393" t="s" s="8">
        <v>150</v>
      </c>
      <c r="E393" t="n" s="8">
        <v>2.0</v>
      </c>
      <c r="F393" t="n" s="8">
        <v>362.0</v>
      </c>
      <c r="G393" t="s" s="8">
        <v>53</v>
      </c>
      <c r="H393" t="s" s="8">
        <v>514</v>
      </c>
      <c r="I393" t="s" s="8">
        <v>567</v>
      </c>
    </row>
    <row r="394" ht="16.0" customHeight="true">
      <c r="A394" t="n" s="7">
        <v>4.5460044E7</v>
      </c>
      <c r="B394" t="s" s="8">
        <v>51</v>
      </c>
      <c r="C394" t="n" s="8">
        <f>IF(false,"005-1516", "005-1516")</f>
      </c>
      <c r="D394" t="s" s="8">
        <v>70</v>
      </c>
      <c r="E394" t="n" s="8">
        <v>4.0</v>
      </c>
      <c r="F394" t="n" s="8">
        <v>684.0</v>
      </c>
      <c r="G394" t="s" s="8">
        <v>53</v>
      </c>
      <c r="H394" t="s" s="8">
        <v>514</v>
      </c>
      <c r="I394" t="s" s="8">
        <v>568</v>
      </c>
    </row>
    <row r="395" ht="16.0" customHeight="true">
      <c r="A395" t="n" s="7">
        <v>4.5959978E7</v>
      </c>
      <c r="B395" t="s" s="8">
        <v>54</v>
      </c>
      <c r="C395" t="n" s="8">
        <f>IF(false,"005-1516", "005-1516")</f>
      </c>
      <c r="D395" t="s" s="8">
        <v>70</v>
      </c>
      <c r="E395" t="n" s="8">
        <v>3.0</v>
      </c>
      <c r="F395" t="n" s="8">
        <v>582.0</v>
      </c>
      <c r="G395" t="s" s="8">
        <v>53</v>
      </c>
      <c r="H395" t="s" s="8">
        <v>514</v>
      </c>
      <c r="I395" t="s" s="8">
        <v>569</v>
      </c>
    </row>
    <row r="396" ht="16.0" customHeight="true">
      <c r="A396" t="n" s="7">
        <v>4.5948957E7</v>
      </c>
      <c r="B396" t="s" s="8">
        <v>54</v>
      </c>
      <c r="C396" t="n" s="8">
        <f>IF(false,"005-1080", "005-1080")</f>
      </c>
      <c r="D396" t="s" s="8">
        <v>319</v>
      </c>
      <c r="E396" t="n" s="8">
        <v>4.0</v>
      </c>
      <c r="F396" t="n" s="8">
        <v>752.0</v>
      </c>
      <c r="G396" t="s" s="8">
        <v>53</v>
      </c>
      <c r="H396" t="s" s="8">
        <v>514</v>
      </c>
      <c r="I396" t="s" s="8">
        <v>570</v>
      </c>
    </row>
    <row r="397" ht="16.0" customHeight="true">
      <c r="A397" t="n" s="7">
        <v>4.6243188E7</v>
      </c>
      <c r="B397" t="s" s="8">
        <v>514</v>
      </c>
      <c r="C397" t="n" s="8">
        <f>IF(false,"120922090", "120922090")</f>
      </c>
      <c r="D397" t="s" s="8">
        <v>571</v>
      </c>
      <c r="E397" t="n" s="8">
        <v>1.0</v>
      </c>
      <c r="F397" t="n" s="8">
        <v>135.0</v>
      </c>
      <c r="G397" t="s" s="8">
        <v>58</v>
      </c>
      <c r="H397" t="s" s="8">
        <v>50</v>
      </c>
      <c r="I397" t="s" s="8">
        <v>572</v>
      </c>
    </row>
    <row r="398" ht="16.0" customHeight="true">
      <c r="A398" t="n" s="7">
        <v>4.6206003E7</v>
      </c>
      <c r="B398" t="s" s="8">
        <v>380</v>
      </c>
      <c r="C398" t="n" s="8">
        <f>IF(false,"120921872", "120921872")</f>
      </c>
      <c r="D398" t="s" s="8">
        <v>256</v>
      </c>
      <c r="E398" t="n" s="8">
        <v>2.0</v>
      </c>
      <c r="F398" t="n" s="8">
        <v>1.0</v>
      </c>
      <c r="G398" t="s" s="8">
        <v>58</v>
      </c>
      <c r="H398" t="s" s="8">
        <v>50</v>
      </c>
      <c r="I398" t="s" s="8">
        <v>573</v>
      </c>
    </row>
    <row r="399" ht="16.0" customHeight="true">
      <c r="A399" t="n" s="7">
        <v>4.6188474E7</v>
      </c>
      <c r="B399" t="s" s="8">
        <v>380</v>
      </c>
      <c r="C399" t="n" s="8">
        <f>IF(false,"120921875", "120921875")</f>
      </c>
      <c r="D399" t="s" s="8">
        <v>574</v>
      </c>
      <c r="E399" t="n" s="8">
        <v>1.0</v>
      </c>
      <c r="F399" t="n" s="8">
        <v>363.0</v>
      </c>
      <c r="G399" t="s" s="8">
        <v>58</v>
      </c>
      <c r="H399" t="s" s="8">
        <v>50</v>
      </c>
      <c r="I399" t="s" s="8">
        <v>575</v>
      </c>
    </row>
    <row r="400" ht="16.0" customHeight="true">
      <c r="A400" t="n" s="7">
        <v>4.6195011E7</v>
      </c>
      <c r="B400" t="s" s="8">
        <v>380</v>
      </c>
      <c r="C400" t="n" s="8">
        <f>IF(false,"120921439", "120921439")</f>
      </c>
      <c r="D400" t="s" s="8">
        <v>154</v>
      </c>
      <c r="E400" t="n" s="8">
        <v>1.0</v>
      </c>
      <c r="F400" t="n" s="8">
        <v>272.0</v>
      </c>
      <c r="G400" t="s" s="8">
        <v>64</v>
      </c>
      <c r="H400" t="s" s="8">
        <v>50</v>
      </c>
      <c r="I400" t="s" s="8">
        <v>576</v>
      </c>
    </row>
    <row r="401" ht="16.0" customHeight="true">
      <c r="A401" t="n" s="7">
        <v>4.6082566E7</v>
      </c>
      <c r="B401" t="s" s="8">
        <v>195</v>
      </c>
      <c r="C401" t="n" s="8">
        <f>IF(false,"120921743", "120921743")</f>
      </c>
      <c r="D401" t="s" s="8">
        <v>156</v>
      </c>
      <c r="E401" t="n" s="8">
        <v>2.0</v>
      </c>
      <c r="F401" t="n" s="8">
        <v>1.0</v>
      </c>
      <c r="G401" t="s" s="8">
        <v>58</v>
      </c>
      <c r="H401" t="s" s="8">
        <v>50</v>
      </c>
      <c r="I401" t="s" s="8">
        <v>577</v>
      </c>
    </row>
    <row r="402" ht="16.0" customHeight="true">
      <c r="A402" t="n" s="7">
        <v>4.6101362E7</v>
      </c>
      <c r="B402" t="s" s="8">
        <v>195</v>
      </c>
      <c r="C402" t="n" s="8">
        <f>IF(false,"120922787", "120922787")</f>
      </c>
      <c r="D402" t="s" s="8">
        <v>578</v>
      </c>
      <c r="E402" t="n" s="8">
        <v>1.0</v>
      </c>
      <c r="F402" t="n" s="8">
        <v>53.0</v>
      </c>
      <c r="G402" t="s" s="8">
        <v>53</v>
      </c>
      <c r="H402" t="s" s="8">
        <v>50</v>
      </c>
      <c r="I402" t="s" s="8">
        <v>579</v>
      </c>
    </row>
    <row r="403" ht="16.0" customHeight="true">
      <c r="A403" t="n" s="7">
        <v>4.6246083E7</v>
      </c>
      <c r="B403" t="s" s="8">
        <v>514</v>
      </c>
      <c r="C403" t="n" s="8">
        <f>IF(false,"01-004117", "01-004117")</f>
      </c>
      <c r="D403" t="s" s="8">
        <v>580</v>
      </c>
      <c r="E403" t="n" s="8">
        <v>2.0</v>
      </c>
      <c r="F403" t="n" s="8">
        <v>392.0</v>
      </c>
      <c r="G403" t="s" s="8">
        <v>53</v>
      </c>
      <c r="H403" t="s" s="8">
        <v>50</v>
      </c>
      <c r="I403" t="s" s="8">
        <v>581</v>
      </c>
    </row>
    <row r="404" ht="16.0" customHeight="true">
      <c r="A404" t="n" s="7">
        <v>4.6162566E7</v>
      </c>
      <c r="B404" t="s" s="8">
        <v>380</v>
      </c>
      <c r="C404" t="n" s="8">
        <f>IF(false,"120921901", "120921901")</f>
      </c>
      <c r="D404" t="s" s="8">
        <v>582</v>
      </c>
      <c r="E404" t="n" s="8">
        <v>2.0</v>
      </c>
      <c r="F404" t="n" s="8">
        <v>1024.0</v>
      </c>
      <c r="G404" t="s" s="8">
        <v>53</v>
      </c>
      <c r="H404" t="s" s="8">
        <v>50</v>
      </c>
      <c r="I404" t="s" s="8">
        <v>583</v>
      </c>
    </row>
    <row r="405" ht="16.0" customHeight="true">
      <c r="A405" t="n" s="7">
        <v>4.627564E7</v>
      </c>
      <c r="B405" t="s" s="8">
        <v>514</v>
      </c>
      <c r="C405" t="n" s="8">
        <f>IF(false,"120921544", "120921544")</f>
      </c>
      <c r="D405" t="s" s="8">
        <v>217</v>
      </c>
      <c r="E405" t="n" s="8">
        <v>4.0</v>
      </c>
      <c r="F405" t="n" s="8">
        <v>1763.0</v>
      </c>
      <c r="G405" t="s" s="8">
        <v>58</v>
      </c>
      <c r="H405" t="s" s="8">
        <v>50</v>
      </c>
      <c r="I405" t="s" s="8">
        <v>584</v>
      </c>
    </row>
    <row r="406" ht="16.0" customHeight="true">
      <c r="A406" t="n" s="7">
        <v>4.6200092E7</v>
      </c>
      <c r="B406" t="s" s="8">
        <v>380</v>
      </c>
      <c r="C406" t="n" s="8">
        <f>IF(false,"120922551", "120922551")</f>
      </c>
      <c r="D406" t="s" s="8">
        <v>502</v>
      </c>
      <c r="E406" t="n" s="8">
        <v>1.0</v>
      </c>
      <c r="F406" t="n" s="8">
        <v>127.0</v>
      </c>
      <c r="G406" t="s" s="8">
        <v>53</v>
      </c>
      <c r="H406" t="s" s="8">
        <v>50</v>
      </c>
      <c r="I406" t="s" s="8">
        <v>585</v>
      </c>
    </row>
    <row r="407" ht="16.0" customHeight="true">
      <c r="A407" t="n" s="7">
        <v>4.620778E7</v>
      </c>
      <c r="B407" t="s" s="8">
        <v>380</v>
      </c>
      <c r="C407" t="n" s="8">
        <f>IF(false,"005-1258", "005-1258")</f>
      </c>
      <c r="D407" t="s" s="8">
        <v>233</v>
      </c>
      <c r="E407" t="n" s="8">
        <v>2.0</v>
      </c>
      <c r="F407" t="n" s="8">
        <v>154.0</v>
      </c>
      <c r="G407" t="s" s="8">
        <v>53</v>
      </c>
      <c r="H407" t="s" s="8">
        <v>50</v>
      </c>
      <c r="I407" t="s" s="8">
        <v>586</v>
      </c>
    </row>
    <row r="408" ht="16.0" customHeight="true">
      <c r="A408" t="n" s="7">
        <v>4.6240828E7</v>
      </c>
      <c r="B408" t="s" s="8">
        <v>514</v>
      </c>
      <c r="C408" t="n" s="8">
        <f>IF(false,"000-631", "000-631")</f>
      </c>
      <c r="D408" t="s" s="8">
        <v>119</v>
      </c>
      <c r="E408" t="n" s="8">
        <v>1.0</v>
      </c>
      <c r="F408" t="n" s="8">
        <v>76.0</v>
      </c>
      <c r="G408" t="s" s="8">
        <v>53</v>
      </c>
      <c r="H408" t="s" s="8">
        <v>50</v>
      </c>
      <c r="I408" t="s" s="8">
        <v>587</v>
      </c>
    </row>
    <row r="409" ht="16.0" customHeight="true">
      <c r="A409" t="n" s="7">
        <v>4.6209637E7</v>
      </c>
      <c r="B409" t="s" s="8">
        <v>380</v>
      </c>
      <c r="C409" t="n" s="8">
        <f>IF(false,"005-1254", "005-1254")</f>
      </c>
      <c r="D409" t="s" s="8">
        <v>299</v>
      </c>
      <c r="E409" t="n" s="8">
        <v>2.0</v>
      </c>
      <c r="F409" t="n" s="8">
        <v>295.0</v>
      </c>
      <c r="G409" t="s" s="8">
        <v>64</v>
      </c>
      <c r="H409" t="s" s="8">
        <v>50</v>
      </c>
      <c r="I409" t="s" s="8">
        <v>588</v>
      </c>
    </row>
    <row r="410" ht="16.0" customHeight="true">
      <c r="A410" t="n" s="7">
        <v>4.6167768E7</v>
      </c>
      <c r="B410" t="s" s="8">
        <v>380</v>
      </c>
      <c r="C410" t="n" s="8">
        <f>IF(false,"120921957", "120921957")</f>
      </c>
      <c r="D410" t="s" s="8">
        <v>116</v>
      </c>
      <c r="E410" t="n" s="8">
        <v>1.0</v>
      </c>
      <c r="F410" t="n" s="8">
        <v>330.0</v>
      </c>
      <c r="G410" t="s" s="8">
        <v>58</v>
      </c>
      <c r="H410" t="s" s="8">
        <v>50</v>
      </c>
      <c r="I410" t="s" s="8">
        <v>589</v>
      </c>
    </row>
    <row r="411" ht="16.0" customHeight="true">
      <c r="A411" t="n" s="7">
        <v>4.6228747E7</v>
      </c>
      <c r="B411" t="s" s="8">
        <v>514</v>
      </c>
      <c r="C411" t="n" s="8">
        <f>IF(false,"120921853", "120921853")</f>
      </c>
      <c r="D411" t="s" s="8">
        <v>132</v>
      </c>
      <c r="E411" t="n" s="8">
        <v>1.0</v>
      </c>
      <c r="F411" t="n" s="8">
        <v>182.0</v>
      </c>
      <c r="G411" t="s" s="8">
        <v>53</v>
      </c>
      <c r="H411" t="s" s="8">
        <v>50</v>
      </c>
      <c r="I411" t="s" s="8">
        <v>590</v>
      </c>
    </row>
    <row r="412" ht="16.0" customHeight="true">
      <c r="A412" t="n" s="7">
        <v>4.6128032E7</v>
      </c>
      <c r="B412" t="s" s="8">
        <v>195</v>
      </c>
      <c r="C412" t="n" s="8">
        <f>IF(false,"1003295", "1003295")</f>
      </c>
      <c r="D412" t="s" s="8">
        <v>591</v>
      </c>
      <c r="E412" t="n" s="8">
        <v>1.0</v>
      </c>
      <c r="F412" t="n" s="8">
        <v>51.0</v>
      </c>
      <c r="G412" t="s" s="8">
        <v>53</v>
      </c>
      <c r="H412" t="s" s="8">
        <v>50</v>
      </c>
      <c r="I412" t="s" s="8">
        <v>592</v>
      </c>
    </row>
    <row r="413" ht="16.0" customHeight="true">
      <c r="A413" t="n" s="7">
        <v>4.6247666E7</v>
      </c>
      <c r="B413" t="s" s="8">
        <v>514</v>
      </c>
      <c r="C413" t="n" s="8">
        <f>IF(false,"01-003810", "01-003810")</f>
      </c>
      <c r="D413" t="s" s="8">
        <v>275</v>
      </c>
      <c r="E413" t="n" s="8">
        <v>1.0</v>
      </c>
      <c r="F413" t="n" s="8">
        <v>73.0</v>
      </c>
      <c r="G413" t="s" s="8">
        <v>53</v>
      </c>
      <c r="H413" t="s" s="8">
        <v>50</v>
      </c>
      <c r="I413" t="s" s="8">
        <v>593</v>
      </c>
    </row>
    <row r="414" ht="16.0" customHeight="true">
      <c r="A414" t="n" s="7">
        <v>4.6157484E7</v>
      </c>
      <c r="B414" t="s" s="8">
        <v>380</v>
      </c>
      <c r="C414" t="n" s="8">
        <f>IF(false,"005-1506", "005-1506")</f>
      </c>
      <c r="D414" t="s" s="8">
        <v>74</v>
      </c>
      <c r="E414" t="n" s="8">
        <v>1.0</v>
      </c>
      <c r="F414" t="n" s="8">
        <v>127.0</v>
      </c>
      <c r="G414" t="s" s="8">
        <v>53</v>
      </c>
      <c r="H414" t="s" s="8">
        <v>50</v>
      </c>
      <c r="I414" t="s" s="8">
        <v>594</v>
      </c>
    </row>
    <row r="415" ht="16.0" customHeight="true">
      <c r="A415" t="n" s="7">
        <v>4.621916E7</v>
      </c>
      <c r="B415" t="s" s="8">
        <v>380</v>
      </c>
      <c r="C415" t="n" s="8">
        <f>IF(false,"01-004071", "01-004071")</f>
      </c>
      <c r="D415" t="s" s="8">
        <v>595</v>
      </c>
      <c r="E415" t="n" s="8">
        <v>1.0</v>
      </c>
      <c r="F415" t="n" s="8">
        <v>120.0</v>
      </c>
      <c r="G415" t="s" s="8">
        <v>53</v>
      </c>
      <c r="H415" t="s" s="8">
        <v>50</v>
      </c>
      <c r="I415" t="s" s="8">
        <v>596</v>
      </c>
    </row>
    <row r="416" ht="16.0" customHeight="true">
      <c r="A416" t="n" s="7">
        <v>4.6098321E7</v>
      </c>
      <c r="B416" t="s" s="8">
        <v>195</v>
      </c>
      <c r="C416" t="n" s="8">
        <f>IF(false,"005-1261", "005-1261")</f>
      </c>
      <c r="D416" t="s" s="8">
        <v>242</v>
      </c>
      <c r="E416" t="n" s="8">
        <v>1.0</v>
      </c>
      <c r="F416" t="n" s="8">
        <v>184.0</v>
      </c>
      <c r="G416" t="s" s="8">
        <v>53</v>
      </c>
      <c r="H416" t="s" s="8">
        <v>50</v>
      </c>
      <c r="I416" t="s" s="8">
        <v>597</v>
      </c>
    </row>
    <row r="417" ht="16.0" customHeight="true">
      <c r="A417" t="n" s="7">
        <v>4.6112446E7</v>
      </c>
      <c r="B417" t="s" s="8">
        <v>195</v>
      </c>
      <c r="C417" t="n" s="8">
        <f>IF(false,"005-1374", "005-1374")</f>
      </c>
      <c r="D417" t="s" s="8">
        <v>297</v>
      </c>
      <c r="E417" t="n" s="8">
        <v>2.0</v>
      </c>
      <c r="F417" t="n" s="8">
        <v>302.0</v>
      </c>
      <c r="G417" t="s" s="8">
        <v>53</v>
      </c>
      <c r="H417" t="s" s="8">
        <v>50</v>
      </c>
      <c r="I417" t="s" s="8">
        <v>598</v>
      </c>
    </row>
    <row r="418" ht="16.0" customHeight="true">
      <c r="A418" t="n" s="7">
        <v>4.5769433E7</v>
      </c>
      <c r="B418" t="s" s="8">
        <v>66</v>
      </c>
      <c r="C418" t="n" s="8">
        <f>IF(false,"003-319", "003-319")</f>
      </c>
      <c r="D418" t="s" s="8">
        <v>152</v>
      </c>
      <c r="E418" t="n" s="8">
        <v>2.0</v>
      </c>
      <c r="F418" t="n" s="8">
        <v>520.0</v>
      </c>
      <c r="G418" t="s" s="8">
        <v>53</v>
      </c>
      <c r="H418" t="s" s="8">
        <v>50</v>
      </c>
      <c r="I418" t="s" s="8">
        <v>599</v>
      </c>
    </row>
    <row r="419" ht="16.0" customHeight="true">
      <c r="A419" t="n" s="7">
        <v>4.5916366E7</v>
      </c>
      <c r="B419" t="s" s="8">
        <v>78</v>
      </c>
      <c r="C419" t="n" s="8">
        <f>IF(false,"005-1515", "005-1515")</f>
      </c>
      <c r="D419" t="s" s="8">
        <v>160</v>
      </c>
      <c r="E419" t="n" s="8">
        <v>1.0</v>
      </c>
      <c r="F419" t="n" s="8">
        <v>276.0</v>
      </c>
      <c r="G419" t="s" s="8">
        <v>53</v>
      </c>
      <c r="H419" t="s" s="8">
        <v>50</v>
      </c>
      <c r="I419" t="s" s="8">
        <v>600</v>
      </c>
    </row>
    <row r="420" ht="16.0" customHeight="true">
      <c r="A420" t="n" s="7">
        <v>4.6107143E7</v>
      </c>
      <c r="B420" t="s" s="8">
        <v>195</v>
      </c>
      <c r="C420" t="n" s="8">
        <f>IF(false,"005-1520", "005-1520")</f>
      </c>
      <c r="D420" t="s" s="8">
        <v>310</v>
      </c>
      <c r="E420" t="n" s="8">
        <v>2.0</v>
      </c>
      <c r="F420" t="n" s="8">
        <v>548.0</v>
      </c>
      <c r="G420" t="s" s="8">
        <v>53</v>
      </c>
      <c r="H420" t="s" s="8">
        <v>50</v>
      </c>
      <c r="I420" t="s" s="8">
        <v>601</v>
      </c>
    </row>
    <row r="421" ht="16.0" customHeight="true">
      <c r="A421" t="n" s="7">
        <v>4.6222542E7</v>
      </c>
      <c r="B421" t="s" s="8">
        <v>380</v>
      </c>
      <c r="C421" t="n" s="8">
        <f>IF(false,"120921370", "120921370")</f>
      </c>
      <c r="D421" t="s" s="8">
        <v>52</v>
      </c>
      <c r="E421" t="n" s="8">
        <v>2.0</v>
      </c>
      <c r="F421" t="n" s="8">
        <v>720.0</v>
      </c>
      <c r="G421" t="s" s="8">
        <v>53</v>
      </c>
      <c r="H421" t="s" s="8">
        <v>50</v>
      </c>
      <c r="I421" t="s" s="8">
        <v>602</v>
      </c>
    </row>
    <row r="422" ht="16.0" customHeight="true">
      <c r="A422" t="n" s="7">
        <v>4.6229438E7</v>
      </c>
      <c r="B422" t="s" s="8">
        <v>514</v>
      </c>
      <c r="C422" t="n" s="8">
        <f>IF(false,"005-1515", "005-1515")</f>
      </c>
      <c r="D422" t="s" s="8">
        <v>160</v>
      </c>
      <c r="E422" t="n" s="8">
        <v>1.0</v>
      </c>
      <c r="F422" t="n" s="8">
        <v>189.0</v>
      </c>
      <c r="G422" t="s" s="8">
        <v>53</v>
      </c>
      <c r="H422" t="s" s="8">
        <v>50</v>
      </c>
      <c r="I422" t="s" s="8">
        <v>603</v>
      </c>
    </row>
    <row r="423" ht="16.0" customHeight="true">
      <c r="A423" t="n" s="7">
        <v>4.6151625E7</v>
      </c>
      <c r="B423" t="s" s="8">
        <v>380</v>
      </c>
      <c r="C423" t="n" s="8">
        <f>IF(false,"005-1312", "005-1312")</f>
      </c>
      <c r="D423" t="s" s="8">
        <v>604</v>
      </c>
      <c r="E423" t="n" s="8">
        <v>2.0</v>
      </c>
      <c r="F423" t="n" s="8">
        <v>352.0</v>
      </c>
      <c r="G423" t="s" s="8">
        <v>53</v>
      </c>
      <c r="H423" t="s" s="8">
        <v>50</v>
      </c>
      <c r="I423" t="s" s="8">
        <v>605</v>
      </c>
    </row>
    <row r="424" ht="16.0" customHeight="true">
      <c r="A424" t="n" s="7">
        <v>4.6222542E7</v>
      </c>
      <c r="B424" t="s" s="8">
        <v>380</v>
      </c>
      <c r="C424" t="n" s="8">
        <f>IF(false,"120921370", "120921370")</f>
      </c>
      <c r="D424" t="s" s="8">
        <v>52</v>
      </c>
      <c r="E424" t="n" s="8">
        <v>2.0</v>
      </c>
      <c r="F424" t="n" s="8">
        <v>861.0</v>
      </c>
      <c r="G424" t="s" s="8">
        <v>64</v>
      </c>
      <c r="H424" t="s" s="8">
        <v>50</v>
      </c>
      <c r="I424" t="s" s="8">
        <v>606</v>
      </c>
    </row>
    <row r="425" ht="16.0" customHeight="true">
      <c r="A425" t="n" s="7">
        <v>4.6227094E7</v>
      </c>
      <c r="B425" t="s" s="8">
        <v>514</v>
      </c>
      <c r="C425" t="n" s="8">
        <f>IF(false,"005-1515", "005-1515")</f>
      </c>
      <c r="D425" t="s" s="8">
        <v>160</v>
      </c>
      <c r="E425" t="n" s="8">
        <v>5.0</v>
      </c>
      <c r="F425" t="n" s="8">
        <v>940.0</v>
      </c>
      <c r="G425" t="s" s="8">
        <v>53</v>
      </c>
      <c r="H425" t="s" s="8">
        <v>50</v>
      </c>
      <c r="I425" t="s" s="8">
        <v>607</v>
      </c>
    </row>
    <row r="426" ht="16.0" customHeight="true">
      <c r="A426" t="n" s="7">
        <v>4.6247813E7</v>
      </c>
      <c r="B426" t="s" s="8">
        <v>514</v>
      </c>
      <c r="C426" t="n" s="8">
        <f>IF(false,"000-631", "000-631")</f>
      </c>
      <c r="D426" t="s" s="8">
        <v>119</v>
      </c>
      <c r="E426" t="n" s="8">
        <v>1.0</v>
      </c>
      <c r="F426" t="n" s="8">
        <v>75.0</v>
      </c>
      <c r="G426" t="s" s="8">
        <v>53</v>
      </c>
      <c r="H426" t="s" s="8">
        <v>50</v>
      </c>
      <c r="I426" t="s" s="8">
        <v>608</v>
      </c>
    </row>
    <row r="427" ht="16.0" customHeight="true">
      <c r="A427" t="n" s="7">
        <v>4.616034E7</v>
      </c>
      <c r="B427" t="s" s="8">
        <v>380</v>
      </c>
      <c r="C427" t="n" s="8">
        <f>IF(false,"005-1515", "005-1515")</f>
      </c>
      <c r="D427" t="s" s="8">
        <v>160</v>
      </c>
      <c r="E427" t="n" s="8">
        <v>1.0</v>
      </c>
      <c r="F427" t="n" s="8">
        <v>193.0</v>
      </c>
      <c r="G427" t="s" s="8">
        <v>53</v>
      </c>
      <c r="H427" t="s" s="8">
        <v>50</v>
      </c>
      <c r="I427" t="s" s="8">
        <v>609</v>
      </c>
    </row>
    <row r="428" ht="16.0" customHeight="true">
      <c r="A428" t="n" s="7">
        <v>4.6156101E7</v>
      </c>
      <c r="B428" t="s" s="8">
        <v>380</v>
      </c>
      <c r="C428" t="n" s="8">
        <f>IF(false,"005-1515", "005-1515")</f>
      </c>
      <c r="D428" t="s" s="8">
        <v>160</v>
      </c>
      <c r="E428" t="n" s="8">
        <v>3.0</v>
      </c>
      <c r="F428" t="n" s="8">
        <v>570.0</v>
      </c>
      <c r="G428" t="s" s="8">
        <v>53</v>
      </c>
      <c r="H428" t="s" s="8">
        <v>50</v>
      </c>
      <c r="I428" t="s" s="8">
        <v>610</v>
      </c>
    </row>
    <row r="429" ht="16.0" customHeight="true">
      <c r="A429" t="n" s="7">
        <v>4.6047573E7</v>
      </c>
      <c r="B429" t="s" s="8">
        <v>195</v>
      </c>
      <c r="C429" t="n" s="8">
        <f>IF(false,"002-098", "002-098")</f>
      </c>
      <c r="D429" t="s" s="8">
        <v>308</v>
      </c>
      <c r="E429" t="n" s="8">
        <v>1.0</v>
      </c>
      <c r="F429" t="n" s="8">
        <v>281.0</v>
      </c>
      <c r="G429" t="s" s="8">
        <v>53</v>
      </c>
      <c r="H429" t="s" s="8">
        <v>50</v>
      </c>
      <c r="I429" t="s" s="8">
        <v>611</v>
      </c>
    </row>
    <row r="430" ht="16.0" customHeight="true">
      <c r="A430" t="n" s="7">
        <v>4.6245979E7</v>
      </c>
      <c r="B430" t="s" s="8">
        <v>514</v>
      </c>
      <c r="C430" t="n" s="8">
        <f>IF(false,"005-1517", "005-1517")</f>
      </c>
      <c r="D430" t="s" s="8">
        <v>612</v>
      </c>
      <c r="E430" t="n" s="8">
        <v>1.0</v>
      </c>
      <c r="F430" t="n" s="8">
        <v>420.0</v>
      </c>
      <c r="G430" t="s" s="8">
        <v>58</v>
      </c>
      <c r="H430" t="s" s="8">
        <v>50</v>
      </c>
      <c r="I430" t="s" s="8">
        <v>613</v>
      </c>
    </row>
    <row r="431" ht="16.0" customHeight="true">
      <c r="A431" t="n" s="7">
        <v>4.6247813E7</v>
      </c>
      <c r="B431" t="s" s="8">
        <v>514</v>
      </c>
      <c r="C431" t="n" s="8">
        <f>IF(false,"000-631", "000-631")</f>
      </c>
      <c r="D431" t="s" s="8">
        <v>119</v>
      </c>
      <c r="E431" t="n" s="8">
        <v>1.0</v>
      </c>
      <c r="F431" t="n" s="8">
        <v>42.0</v>
      </c>
      <c r="G431" t="s" s="8">
        <v>58</v>
      </c>
      <c r="H431" t="s" s="8">
        <v>50</v>
      </c>
      <c r="I431" t="s" s="8">
        <v>614</v>
      </c>
    </row>
    <row r="432" ht="16.0" customHeight="true">
      <c r="A432" t="n" s="7">
        <v>4.6234596E7</v>
      </c>
      <c r="B432" t="s" s="8">
        <v>514</v>
      </c>
      <c r="C432" t="n" s="8">
        <f>IF(false,"005-1515", "005-1515")</f>
      </c>
      <c r="D432" t="s" s="8">
        <v>160</v>
      </c>
      <c r="E432" t="n" s="8">
        <v>1.0</v>
      </c>
      <c r="F432" t="n" s="8">
        <v>660.0</v>
      </c>
      <c r="G432" t="s" s="8">
        <v>58</v>
      </c>
      <c r="H432" t="s" s="8">
        <v>50</v>
      </c>
      <c r="I432" t="s" s="8">
        <v>615</v>
      </c>
    </row>
    <row r="433" ht="16.0" customHeight="true">
      <c r="A433" t="n" s="7">
        <v>4.5989824E7</v>
      </c>
      <c r="B433" t="s" s="8">
        <v>54</v>
      </c>
      <c r="C433" t="n" s="8">
        <f>IF(false,"120921370", "120921370")</f>
      </c>
      <c r="D433" t="s" s="8">
        <v>52</v>
      </c>
      <c r="E433" t="n" s="8">
        <v>1.0</v>
      </c>
      <c r="F433" t="n" s="8">
        <v>361.0</v>
      </c>
      <c r="G433" t="s" s="8">
        <v>53</v>
      </c>
      <c r="H433" t="s" s="8">
        <v>50</v>
      </c>
      <c r="I433" t="s" s="8">
        <v>616</v>
      </c>
    </row>
    <row r="434" ht="16.0" customHeight="true">
      <c r="A434" t="n" s="7">
        <v>4.6186582E7</v>
      </c>
      <c r="B434" t="s" s="8">
        <v>380</v>
      </c>
      <c r="C434" t="n" s="8">
        <f>IF(false,"005-1515", "005-1515")</f>
      </c>
      <c r="D434" t="s" s="8">
        <v>160</v>
      </c>
      <c r="E434" t="n" s="8">
        <v>1.0</v>
      </c>
      <c r="F434" t="n" s="8">
        <v>586.0</v>
      </c>
      <c r="G434" t="s" s="8">
        <v>53</v>
      </c>
      <c r="H434" t="s" s="8">
        <v>50</v>
      </c>
      <c r="I434" t="s" s="8">
        <v>617</v>
      </c>
    </row>
    <row r="435" ht="16.0" customHeight="true">
      <c r="A435" t="n" s="7">
        <v>4.6243188E7</v>
      </c>
      <c r="B435" t="s" s="8">
        <v>514</v>
      </c>
      <c r="C435" t="n" s="8">
        <f>IF(false,"120922090", "120922090")</f>
      </c>
      <c r="D435" t="s" s="8">
        <v>571</v>
      </c>
      <c r="E435" t="n" s="8">
        <v>1.0</v>
      </c>
      <c r="F435" t="n" s="8">
        <v>183.0</v>
      </c>
      <c r="G435" t="s" s="8">
        <v>53</v>
      </c>
      <c r="H435" t="s" s="8">
        <v>50</v>
      </c>
      <c r="I435" t="s" s="8">
        <v>618</v>
      </c>
    </row>
    <row r="436" ht="16.0" customHeight="true">
      <c r="A436" t="n" s="7">
        <v>4.6236154E7</v>
      </c>
      <c r="B436" t="s" s="8">
        <v>514</v>
      </c>
      <c r="C436" t="n" s="8">
        <f>IF(false,"120921544", "120921544")</f>
      </c>
      <c r="D436" t="s" s="8">
        <v>217</v>
      </c>
      <c r="E436" t="n" s="8">
        <v>2.0</v>
      </c>
      <c r="F436" t="n" s="8">
        <v>544.0</v>
      </c>
      <c r="G436" t="s" s="8">
        <v>64</v>
      </c>
      <c r="H436" t="s" s="8">
        <v>50</v>
      </c>
      <c r="I436" t="s" s="8">
        <v>619</v>
      </c>
    </row>
    <row r="437" ht="16.0" customHeight="true">
      <c r="A437" t="n" s="7">
        <v>4.6186582E7</v>
      </c>
      <c r="B437" t="s" s="8">
        <v>380</v>
      </c>
      <c r="C437" t="n" s="8">
        <f>IF(false,"005-1515", "005-1515")</f>
      </c>
      <c r="D437" t="s" s="8">
        <v>160</v>
      </c>
      <c r="E437" t="n" s="8">
        <v>1.0</v>
      </c>
      <c r="F437" t="n" s="8">
        <v>137.0</v>
      </c>
      <c r="G437" t="s" s="8">
        <v>64</v>
      </c>
      <c r="H437" t="s" s="8">
        <v>50</v>
      </c>
      <c r="I437" t="s" s="8">
        <v>620</v>
      </c>
    </row>
    <row r="438" ht="16.0" customHeight="true">
      <c r="A438" t="n" s="7">
        <v>4.6133698E7</v>
      </c>
      <c r="B438" t="s" s="8">
        <v>195</v>
      </c>
      <c r="C438" t="n" s="8">
        <f>IF(false,"120922624", "120922624")</f>
      </c>
      <c r="D438" t="s" s="8">
        <v>621</v>
      </c>
      <c r="E438" t="n" s="8">
        <v>1.0</v>
      </c>
      <c r="F438" t="n" s="8">
        <v>174.0</v>
      </c>
      <c r="G438" t="s" s="8">
        <v>53</v>
      </c>
      <c r="H438" t="s" s="8">
        <v>50</v>
      </c>
      <c r="I438" t="s" s="8">
        <v>622</v>
      </c>
    </row>
    <row r="439" ht="16.0" customHeight="true">
      <c r="A439" t="n" s="7">
        <v>4.6222595E7</v>
      </c>
      <c r="B439" t="s" s="8">
        <v>380</v>
      </c>
      <c r="C439" t="n" s="8">
        <f>IF(false,"120921370", "120921370")</f>
      </c>
      <c r="D439" t="s" s="8">
        <v>52</v>
      </c>
      <c r="E439" t="n" s="8">
        <v>1.0</v>
      </c>
      <c r="F439" t="n" s="8">
        <v>310.0</v>
      </c>
      <c r="G439" t="s" s="8">
        <v>53</v>
      </c>
      <c r="H439" t="s" s="8">
        <v>50</v>
      </c>
      <c r="I439" t="s" s="8">
        <v>623</v>
      </c>
    </row>
    <row r="440" ht="16.0" customHeight="true">
      <c r="A440" t="n" s="7">
        <v>4.6135685E7</v>
      </c>
      <c r="B440" t="s" s="8">
        <v>195</v>
      </c>
      <c r="C440" t="n" s="8">
        <f>IF(false,"005-1595", "005-1595")</f>
      </c>
      <c r="D440" t="s" s="8">
        <v>624</v>
      </c>
      <c r="E440" t="n" s="8">
        <v>1.0</v>
      </c>
      <c r="F440" t="n" s="8">
        <v>188.0</v>
      </c>
      <c r="G440" t="s" s="8">
        <v>53</v>
      </c>
      <c r="H440" t="s" s="8">
        <v>50</v>
      </c>
      <c r="I440" t="s" s="8">
        <v>625</v>
      </c>
    </row>
    <row r="441" ht="16.0" customHeight="true">
      <c r="A441" t="n" s="7">
        <v>4.6144058E7</v>
      </c>
      <c r="B441" t="s" s="8">
        <v>380</v>
      </c>
      <c r="C441" t="n" s="8">
        <f>IF(false,"005-1111", "005-1111")</f>
      </c>
      <c r="D441" t="s" s="8">
        <v>163</v>
      </c>
      <c r="E441" t="n" s="8">
        <v>1.0</v>
      </c>
      <c r="F441" t="n" s="8">
        <v>341.0</v>
      </c>
      <c r="G441" t="s" s="8">
        <v>53</v>
      </c>
      <c r="H441" t="s" s="8">
        <v>50</v>
      </c>
      <c r="I441" t="s" s="8">
        <v>626</v>
      </c>
    </row>
    <row r="442" ht="16.0" customHeight="true">
      <c r="A442" t="n" s="7">
        <v>4.6239795E7</v>
      </c>
      <c r="B442" t="s" s="8">
        <v>514</v>
      </c>
      <c r="C442" t="n" s="8">
        <f>IF(false,"005-1102", "005-1102")</f>
      </c>
      <c r="D442" t="s" s="8">
        <v>627</v>
      </c>
      <c r="E442" t="n" s="8">
        <v>1.0</v>
      </c>
      <c r="F442" t="n" s="8">
        <v>98.0</v>
      </c>
      <c r="G442" t="s" s="8">
        <v>64</v>
      </c>
      <c r="H442" t="s" s="8">
        <v>50</v>
      </c>
      <c r="I442" t="s" s="8">
        <v>628</v>
      </c>
    </row>
    <row r="443" ht="16.0" customHeight="true">
      <c r="A443" t="n" s="7">
        <v>4.6007287E7</v>
      </c>
      <c r="B443" t="s" s="8">
        <v>54</v>
      </c>
      <c r="C443" t="n" s="8">
        <f>IF(false,"005-1111", "005-1111")</f>
      </c>
      <c r="D443" t="s" s="8">
        <v>163</v>
      </c>
      <c r="E443" t="n" s="8">
        <v>1.0</v>
      </c>
      <c r="F443" t="n" s="8">
        <v>343.0</v>
      </c>
      <c r="G443" t="s" s="8">
        <v>53</v>
      </c>
      <c r="H443" t="s" s="8">
        <v>50</v>
      </c>
      <c r="I443" t="s" s="8">
        <v>629</v>
      </c>
    </row>
    <row r="444" ht="16.0" customHeight="true">
      <c r="A444" t="n" s="7">
        <v>4.6007287E7</v>
      </c>
      <c r="B444" t="s" s="8">
        <v>54</v>
      </c>
      <c r="C444" t="n" s="8">
        <f>IF(false,"120921718", "120921718")</f>
      </c>
      <c r="D444" t="s" s="8">
        <v>337</v>
      </c>
      <c r="E444" t="n" s="8">
        <v>1.0</v>
      </c>
      <c r="F444" t="n" s="8">
        <v>343.0</v>
      </c>
      <c r="G444" t="s" s="8">
        <v>53</v>
      </c>
      <c r="H444" t="s" s="8">
        <v>50</v>
      </c>
      <c r="I444" t="s" s="8">
        <v>629</v>
      </c>
    </row>
    <row r="445" ht="16.0" customHeight="true">
      <c r="A445" t="n" s="7">
        <v>4.6007287E7</v>
      </c>
      <c r="B445" t="s" s="8">
        <v>54</v>
      </c>
      <c r="C445" t="n" s="8">
        <f>IF(false,"120922823", "120922823")</f>
      </c>
      <c r="D445" t="s" s="8">
        <v>630</v>
      </c>
      <c r="E445" t="n" s="8">
        <v>1.0</v>
      </c>
      <c r="F445" t="n" s="8">
        <v>76.0</v>
      </c>
      <c r="G445" t="s" s="8">
        <v>53</v>
      </c>
      <c r="H445" t="s" s="8">
        <v>50</v>
      </c>
      <c r="I445" t="s" s="8">
        <v>629</v>
      </c>
    </row>
    <row r="446" ht="16.0" customHeight="true">
      <c r="A446" t="n" s="7">
        <v>4.6140229E7</v>
      </c>
      <c r="B446" t="s" s="8">
        <v>380</v>
      </c>
      <c r="C446" t="n" s="8">
        <f>IF(false,"005-1515", "005-1515")</f>
      </c>
      <c r="D446" t="s" s="8">
        <v>160</v>
      </c>
      <c r="E446" t="n" s="8">
        <v>1.0</v>
      </c>
      <c r="F446" t="n" s="8">
        <v>90.0</v>
      </c>
      <c r="G446" t="s" s="8">
        <v>64</v>
      </c>
      <c r="H446" t="s" s="8">
        <v>50</v>
      </c>
      <c r="I446" t="s" s="8">
        <v>631</v>
      </c>
    </row>
    <row r="447" ht="16.0" customHeight="true">
      <c r="A447" t="n" s="7">
        <v>4.6133698E7</v>
      </c>
      <c r="B447" t="s" s="8">
        <v>195</v>
      </c>
      <c r="C447" t="n" s="8">
        <f>IF(false,"120922624", "120922624")</f>
      </c>
      <c r="D447" t="s" s="8">
        <v>621</v>
      </c>
      <c r="E447" t="n" s="8">
        <v>1.0</v>
      </c>
      <c r="F447" t="n" s="8">
        <v>1574.0</v>
      </c>
      <c r="G447" t="s" s="8">
        <v>58</v>
      </c>
      <c r="H447" t="s" s="8">
        <v>50</v>
      </c>
      <c r="I447" t="s" s="8">
        <v>632</v>
      </c>
    </row>
    <row r="448" ht="16.0" customHeight="true">
      <c r="A448" t="n" s="7">
        <v>4.6235588E7</v>
      </c>
      <c r="B448" t="s" s="8">
        <v>514</v>
      </c>
      <c r="C448" t="n" s="8">
        <f>IF(false,"005-1515", "005-1515")</f>
      </c>
      <c r="D448" t="s" s="8">
        <v>160</v>
      </c>
      <c r="E448" t="n" s="8">
        <v>1.0</v>
      </c>
      <c r="F448" t="n" s="8">
        <v>948.0</v>
      </c>
      <c r="G448" t="s" s="8">
        <v>58</v>
      </c>
      <c r="H448" t="s" s="8">
        <v>50</v>
      </c>
      <c r="I448" t="s" s="8">
        <v>633</v>
      </c>
    </row>
    <row r="449" ht="16.0" customHeight="true">
      <c r="A449" t="n" s="7">
        <v>4.6036192E7</v>
      </c>
      <c r="B449" t="s" s="8">
        <v>195</v>
      </c>
      <c r="C449" t="n" s="8">
        <f>IF(false,"005-1261", "005-1261")</f>
      </c>
      <c r="D449" t="s" s="8">
        <v>242</v>
      </c>
      <c r="E449" t="n" s="8">
        <v>1.0</v>
      </c>
      <c r="F449" t="n" s="8">
        <v>184.0</v>
      </c>
      <c r="G449" t="s" s="8">
        <v>53</v>
      </c>
      <c r="H449" t="s" s="8">
        <v>50</v>
      </c>
      <c r="I449" t="s" s="8">
        <v>634</v>
      </c>
    </row>
    <row r="450" ht="16.0" customHeight="true">
      <c r="A450" t="n" s="7">
        <v>4.623475E7</v>
      </c>
      <c r="B450" t="s" s="8">
        <v>514</v>
      </c>
      <c r="C450" t="n" s="8">
        <f>IF(false,"120922539", "120922539")</f>
      </c>
      <c r="D450" t="s" s="8">
        <v>635</v>
      </c>
      <c r="E450" t="n" s="8">
        <v>1.0</v>
      </c>
      <c r="F450" t="n" s="8">
        <v>27.0</v>
      </c>
      <c r="G450" t="s" s="8">
        <v>64</v>
      </c>
      <c r="H450" t="s" s="8">
        <v>50</v>
      </c>
      <c r="I450" t="s" s="8">
        <v>636</v>
      </c>
    </row>
    <row r="451" ht="16.0" customHeight="true">
      <c r="A451" t="n" s="7">
        <v>4.6230946E7</v>
      </c>
      <c r="B451" t="s" s="8">
        <v>514</v>
      </c>
      <c r="C451" t="n" s="8">
        <f>IF(false,"003-315", "003-315")</f>
      </c>
      <c r="D451" t="s" s="8">
        <v>125</v>
      </c>
      <c r="E451" t="n" s="8">
        <v>1.0</v>
      </c>
      <c r="F451" t="n" s="8">
        <v>279.0</v>
      </c>
      <c r="G451" t="s" s="8">
        <v>64</v>
      </c>
      <c r="H451" t="s" s="8">
        <v>50</v>
      </c>
      <c r="I451" t="s" s="8">
        <v>637</v>
      </c>
    </row>
    <row r="452" ht="16.0" customHeight="true">
      <c r="A452" t="n" s="7">
        <v>4.6183764E7</v>
      </c>
      <c r="B452" t="s" s="8">
        <v>380</v>
      </c>
      <c r="C452" t="n" s="8">
        <f>IF(false,"120921506", "120921506")</f>
      </c>
      <c r="D452" t="s" s="8">
        <v>638</v>
      </c>
      <c r="E452" t="n" s="8">
        <v>1.0</v>
      </c>
      <c r="F452" t="n" s="8">
        <v>100.0</v>
      </c>
      <c r="G452" t="s" s="8">
        <v>53</v>
      </c>
      <c r="H452" t="s" s="8">
        <v>50</v>
      </c>
      <c r="I452" t="s" s="8">
        <v>639</v>
      </c>
    </row>
    <row r="453" ht="16.0" customHeight="true">
      <c r="A453" t="n" s="7">
        <v>4.6166279E7</v>
      </c>
      <c r="B453" t="s" s="8">
        <v>380</v>
      </c>
      <c r="C453" t="n" s="8">
        <f>IF(false,"005-1515", "005-1515")</f>
      </c>
      <c r="D453" t="s" s="8">
        <v>160</v>
      </c>
      <c r="E453" t="n" s="8">
        <v>2.0</v>
      </c>
      <c r="F453" t="n" s="8">
        <v>380.0</v>
      </c>
      <c r="G453" t="s" s="8">
        <v>53</v>
      </c>
      <c r="H453" t="s" s="8">
        <v>50</v>
      </c>
      <c r="I453" t="s" s="8">
        <v>640</v>
      </c>
    </row>
    <row r="454" ht="16.0" customHeight="true">
      <c r="A454" t="n" s="7">
        <v>4.6196846E7</v>
      </c>
      <c r="B454" t="s" s="8">
        <v>380</v>
      </c>
      <c r="C454" t="n" s="8">
        <f>IF(false,"120921439", "120921439")</f>
      </c>
      <c r="D454" t="s" s="8">
        <v>154</v>
      </c>
      <c r="E454" t="n" s="8">
        <v>1.0</v>
      </c>
      <c r="F454" t="n" s="8">
        <v>121.0</v>
      </c>
      <c r="G454" t="s" s="8">
        <v>53</v>
      </c>
      <c r="H454" t="s" s="8">
        <v>50</v>
      </c>
      <c r="I454" t="s" s="8">
        <v>641</v>
      </c>
    </row>
    <row r="455" ht="16.0" customHeight="true">
      <c r="A455" t="n" s="7">
        <v>4.6136455E7</v>
      </c>
      <c r="B455" t="s" s="8">
        <v>195</v>
      </c>
      <c r="C455" t="n" s="8">
        <f>IF(false,"120922480", "120922480")</f>
      </c>
      <c r="D455" t="s" s="8">
        <v>642</v>
      </c>
      <c r="E455" t="n" s="8">
        <v>2.0</v>
      </c>
      <c r="F455" t="n" s="8">
        <v>118.0</v>
      </c>
      <c r="G455" t="s" s="8">
        <v>53</v>
      </c>
      <c r="H455" t="s" s="8">
        <v>50</v>
      </c>
      <c r="I455" t="s" s="8">
        <v>643</v>
      </c>
    </row>
    <row r="456" ht="16.0" customHeight="true">
      <c r="A456" t="n" s="7">
        <v>4.6077539E7</v>
      </c>
      <c r="B456" t="s" s="8">
        <v>195</v>
      </c>
      <c r="C456" t="n" s="8">
        <f>IF(false,"005-1357", "005-1357")</f>
      </c>
      <c r="D456" t="s" s="8">
        <v>134</v>
      </c>
      <c r="E456" t="n" s="8">
        <v>2.0</v>
      </c>
      <c r="F456" t="n" s="8">
        <v>396.0</v>
      </c>
      <c r="G456" t="s" s="8">
        <v>53</v>
      </c>
      <c r="H456" t="s" s="8">
        <v>50</v>
      </c>
      <c r="I456" t="s" s="8">
        <v>644</v>
      </c>
    </row>
    <row r="457" ht="16.0" customHeight="true">
      <c r="A457" t="n" s="7">
        <v>4.6115968E7</v>
      </c>
      <c r="B457" t="s" s="8">
        <v>195</v>
      </c>
      <c r="C457" t="n" s="8">
        <f>IF(false,"005-1211", "005-1211")</f>
      </c>
      <c r="D457" t="s" s="8">
        <v>426</v>
      </c>
      <c r="E457" t="n" s="8">
        <v>1.0</v>
      </c>
      <c r="F457" t="n" s="8">
        <v>114.0</v>
      </c>
      <c r="G457" t="s" s="8">
        <v>53</v>
      </c>
      <c r="H457" t="s" s="8">
        <v>50</v>
      </c>
      <c r="I457" t="s" s="8">
        <v>645</v>
      </c>
    </row>
    <row r="458" ht="16.0" customHeight="true">
      <c r="A458" t="n" s="7">
        <v>4.617368E7</v>
      </c>
      <c r="B458" t="s" s="8">
        <v>380</v>
      </c>
      <c r="C458" t="n" s="8">
        <f>IF(false,"01-003884", "01-003884")</f>
      </c>
      <c r="D458" t="s" s="8">
        <v>288</v>
      </c>
      <c r="E458" t="n" s="8">
        <v>1.0</v>
      </c>
      <c r="F458" t="n" s="8">
        <v>202.0</v>
      </c>
      <c r="G458" t="s" s="8">
        <v>53</v>
      </c>
      <c r="H458" t="s" s="8">
        <v>50</v>
      </c>
      <c r="I458" t="s" s="8">
        <v>646</v>
      </c>
    </row>
    <row r="459" ht="16.0" customHeight="true">
      <c r="A459" t="n" s="7">
        <v>4.6176228E7</v>
      </c>
      <c r="B459" t="s" s="8">
        <v>380</v>
      </c>
      <c r="C459" t="n" s="8">
        <f>IF(false,"000-631", "000-631")</f>
      </c>
      <c r="D459" t="s" s="8">
        <v>119</v>
      </c>
      <c r="E459" t="n" s="8">
        <v>3.0</v>
      </c>
      <c r="F459" t="n" s="8">
        <v>300.0</v>
      </c>
      <c r="G459" t="s" s="8">
        <v>53</v>
      </c>
      <c r="H459" t="s" s="8">
        <v>50</v>
      </c>
      <c r="I459" t="s" s="8">
        <v>647</v>
      </c>
    </row>
    <row r="460" ht="16.0" customHeight="true">
      <c r="A460" t="n" s="7">
        <v>4.6229623E7</v>
      </c>
      <c r="B460" t="s" s="8">
        <v>514</v>
      </c>
      <c r="C460" t="n" s="8">
        <f>IF(false,"120921439", "120921439")</f>
      </c>
      <c r="D460" t="s" s="8">
        <v>154</v>
      </c>
      <c r="E460" t="n" s="8">
        <v>1.0</v>
      </c>
      <c r="F460" t="n" s="8">
        <v>300.0</v>
      </c>
      <c r="G460" t="s" s="8">
        <v>58</v>
      </c>
      <c r="H460" t="s" s="8">
        <v>50</v>
      </c>
      <c r="I460" t="s" s="8">
        <v>648</v>
      </c>
    </row>
    <row r="461" ht="16.0" customHeight="true">
      <c r="A461" t="n" s="7">
        <v>4.6188353E7</v>
      </c>
      <c r="B461" t="s" s="8">
        <v>380</v>
      </c>
      <c r="C461" t="n" s="8">
        <f>IF(false,"120921872", "120921872")</f>
      </c>
      <c r="D461" t="s" s="8">
        <v>256</v>
      </c>
      <c r="E461" t="n" s="8">
        <v>1.0</v>
      </c>
      <c r="F461" t="n" s="8">
        <v>77.0</v>
      </c>
      <c r="G461" t="s" s="8">
        <v>53</v>
      </c>
      <c r="H461" t="s" s="8">
        <v>50</v>
      </c>
      <c r="I461" t="s" s="8">
        <v>649</v>
      </c>
    </row>
    <row r="462" ht="16.0" customHeight="true">
      <c r="A462" t="n" s="7">
        <v>4.6212475E7</v>
      </c>
      <c r="B462" t="s" s="8">
        <v>380</v>
      </c>
      <c r="C462" t="n" s="8">
        <f>IF(false,"120921544", "120921544")</f>
      </c>
      <c r="D462" t="s" s="8">
        <v>217</v>
      </c>
      <c r="E462" t="n" s="8">
        <v>1.0</v>
      </c>
      <c r="F462" t="n" s="8">
        <v>110.0</v>
      </c>
      <c r="G462" t="s" s="8">
        <v>64</v>
      </c>
      <c r="H462" t="s" s="8">
        <v>50</v>
      </c>
      <c r="I462" t="s" s="8">
        <v>650</v>
      </c>
    </row>
    <row r="463" ht="16.0" customHeight="true">
      <c r="A463" t="n" s="7">
        <v>4.6113821E7</v>
      </c>
      <c r="B463" t="s" s="8">
        <v>195</v>
      </c>
      <c r="C463" t="n" s="8">
        <f>IF(false,"1003295", "1003295")</f>
      </c>
      <c r="D463" t="s" s="8">
        <v>591</v>
      </c>
      <c r="E463" t="n" s="8">
        <v>1.0</v>
      </c>
      <c r="F463" t="n" s="8">
        <v>51.0</v>
      </c>
      <c r="G463" t="s" s="8">
        <v>53</v>
      </c>
      <c r="H463" t="s" s="8">
        <v>50</v>
      </c>
      <c r="I463" t="s" s="8">
        <v>651</v>
      </c>
    </row>
    <row r="464" ht="16.0" customHeight="true">
      <c r="A464" t="n" s="7">
        <v>4.6000234E7</v>
      </c>
      <c r="B464" t="s" s="8">
        <v>54</v>
      </c>
      <c r="C464" t="n" s="8">
        <f>IF(false,"000-631", "000-631")</f>
      </c>
      <c r="D464" t="s" s="8">
        <v>119</v>
      </c>
      <c r="E464" t="n" s="8">
        <v>1.0</v>
      </c>
      <c r="F464" t="n" s="8">
        <v>88.0</v>
      </c>
      <c r="G464" t="s" s="8">
        <v>53</v>
      </c>
      <c r="H464" t="s" s="8">
        <v>50</v>
      </c>
      <c r="I464" t="s" s="8">
        <v>652</v>
      </c>
    </row>
    <row r="465" ht="16.0" customHeight="true">
      <c r="A465" t="n" s="7">
        <v>4.575019E7</v>
      </c>
      <c r="B465" t="s" s="8">
        <v>66</v>
      </c>
      <c r="C465" t="n" s="8">
        <f>IF(false,"120921370", "120921370")</f>
      </c>
      <c r="D465" t="s" s="8">
        <v>52</v>
      </c>
      <c r="E465" t="n" s="8">
        <v>2.0</v>
      </c>
      <c r="F465" t="n" s="8">
        <v>252.0</v>
      </c>
      <c r="G465" t="s" s="8">
        <v>53</v>
      </c>
      <c r="H465" t="s" s="8">
        <v>50</v>
      </c>
      <c r="I465" t="s" s="8">
        <v>653</v>
      </c>
    </row>
    <row r="466" ht="16.0" customHeight="true">
      <c r="A466" t="n" s="7">
        <v>4.6225658E7</v>
      </c>
      <c r="B466" t="s" s="8">
        <v>380</v>
      </c>
      <c r="C466" t="n" s="8">
        <f>IF(false,"005-1110", "005-1110")</f>
      </c>
      <c r="D466" t="s" s="8">
        <v>351</v>
      </c>
      <c r="E466" t="n" s="8">
        <v>1.0</v>
      </c>
      <c r="F466" t="n" s="8">
        <v>299.0</v>
      </c>
      <c r="G466" t="s" s="8">
        <v>53</v>
      </c>
      <c r="H466" t="s" s="8">
        <v>50</v>
      </c>
      <c r="I466" t="s" s="8">
        <v>654</v>
      </c>
    </row>
    <row r="467" ht="16.0" customHeight="true">
      <c r="A467" t="n" s="7">
        <v>4.6167011E7</v>
      </c>
      <c r="B467" t="s" s="8">
        <v>380</v>
      </c>
      <c r="C467" t="n" s="8">
        <f>IF(false,"005-1515", "005-1515")</f>
      </c>
      <c r="D467" t="s" s="8">
        <v>160</v>
      </c>
      <c r="E467" t="n" s="8">
        <v>5.0</v>
      </c>
      <c r="F467" t="n" s="8">
        <v>950.0</v>
      </c>
      <c r="G467" t="s" s="8">
        <v>53</v>
      </c>
      <c r="H467" t="s" s="8">
        <v>50</v>
      </c>
      <c r="I467" t="s" s="8">
        <v>655</v>
      </c>
    </row>
    <row r="468" ht="16.0" customHeight="true">
      <c r="A468" t="n" s="7">
        <v>4.6178451E7</v>
      </c>
      <c r="B468" t="s" s="8">
        <v>380</v>
      </c>
      <c r="C468" t="n" s="8">
        <f>IF(false,"005-1522", "005-1522")</f>
      </c>
      <c r="D468" t="s" s="8">
        <v>656</v>
      </c>
      <c r="E468" t="n" s="8">
        <v>1.0</v>
      </c>
      <c r="F468" t="n" s="8">
        <v>49.0</v>
      </c>
      <c r="G468" t="s" s="8">
        <v>53</v>
      </c>
      <c r="H468" t="s" s="8">
        <v>50</v>
      </c>
      <c r="I468" t="s" s="8">
        <v>657</v>
      </c>
    </row>
    <row r="469" ht="16.0" customHeight="true">
      <c r="A469" t="n" s="7">
        <v>4.6208948E7</v>
      </c>
      <c r="B469" t="s" s="8">
        <v>380</v>
      </c>
      <c r="C469" t="n" s="8">
        <f>IF(false,"005-1254", "005-1254")</f>
      </c>
      <c r="D469" t="s" s="8">
        <v>299</v>
      </c>
      <c r="E469" t="n" s="8">
        <v>1.0</v>
      </c>
      <c r="F469" t="n" s="8">
        <v>124.0</v>
      </c>
      <c r="G469" t="s" s="8">
        <v>53</v>
      </c>
      <c r="H469" t="s" s="8">
        <v>50</v>
      </c>
      <c r="I469" t="s" s="8">
        <v>658</v>
      </c>
    </row>
    <row r="470" ht="16.0" customHeight="true">
      <c r="A470" t="n" s="7">
        <v>4.6166877E7</v>
      </c>
      <c r="B470" t="s" s="8">
        <v>380</v>
      </c>
      <c r="C470" t="n" s="8">
        <f>IF(false,"120922621", "120922621")</f>
      </c>
      <c r="D470" t="s" s="8">
        <v>522</v>
      </c>
      <c r="E470" t="n" s="8">
        <v>1.0</v>
      </c>
      <c r="F470" t="n" s="8">
        <v>47.0</v>
      </c>
      <c r="G470" t="s" s="8">
        <v>53</v>
      </c>
      <c r="H470" t="s" s="8">
        <v>50</v>
      </c>
      <c r="I470" t="s" s="8">
        <v>659</v>
      </c>
    </row>
    <row r="471" ht="16.0" customHeight="true">
      <c r="A471" t="n" s="7">
        <v>4.611191E7</v>
      </c>
      <c r="B471" t="s" s="8">
        <v>195</v>
      </c>
      <c r="C471" t="n" s="8">
        <f>IF(false,"01-004071", "01-004071")</f>
      </c>
      <c r="D471" t="s" s="8">
        <v>595</v>
      </c>
      <c r="E471" t="n" s="8">
        <v>1.0</v>
      </c>
      <c r="F471" t="n" s="8">
        <v>119.0</v>
      </c>
      <c r="G471" t="s" s="8">
        <v>53</v>
      </c>
      <c r="H471" t="s" s="8">
        <v>50</v>
      </c>
      <c r="I471" t="s" s="8">
        <v>660</v>
      </c>
    </row>
    <row r="472" ht="16.0" customHeight="true">
      <c r="A472" t="n" s="7">
        <v>4.6205251E7</v>
      </c>
      <c r="B472" t="s" s="8">
        <v>380</v>
      </c>
      <c r="C472" t="n" s="8">
        <f>IF(false,"005-1380", "005-1380")</f>
      </c>
      <c r="D472" t="s" s="8">
        <v>67</v>
      </c>
      <c r="E472" t="n" s="8">
        <v>1.0</v>
      </c>
      <c r="F472" t="n" s="8">
        <v>109.0</v>
      </c>
      <c r="G472" t="s" s="8">
        <v>53</v>
      </c>
      <c r="H472" t="s" s="8">
        <v>50</v>
      </c>
      <c r="I472" t="s" s="8">
        <v>661</v>
      </c>
    </row>
    <row r="473" ht="16.0" customHeight="true">
      <c r="A473" t="n" s="7">
        <v>4.6251907E7</v>
      </c>
      <c r="B473" t="s" s="8">
        <v>514</v>
      </c>
      <c r="C473" t="n" s="8">
        <f>IF(false,"1003343", "1003343")</f>
      </c>
      <c r="D473" t="s" s="8">
        <v>662</v>
      </c>
      <c r="E473" t="n" s="8">
        <v>1.0</v>
      </c>
      <c r="F473" t="n" s="8">
        <v>34.0</v>
      </c>
      <c r="G473" t="s" s="8">
        <v>58</v>
      </c>
      <c r="H473" t="s" s="8">
        <v>50</v>
      </c>
      <c r="I473" t="s" s="8">
        <v>663</v>
      </c>
    </row>
    <row r="474" ht="16.0" customHeight="true">
      <c r="A474" t="n" s="7">
        <v>4.6310933E7</v>
      </c>
      <c r="B474" t="s" s="8">
        <v>514</v>
      </c>
      <c r="C474" t="n" s="8">
        <f>IF(false,"005-1359", "005-1359")</f>
      </c>
      <c r="D474" t="s" s="8">
        <v>92</v>
      </c>
      <c r="E474" t="n" s="8">
        <v>1.0</v>
      </c>
      <c r="F474" t="n" s="8">
        <v>153.0</v>
      </c>
      <c r="G474" t="s" s="8">
        <v>58</v>
      </c>
      <c r="H474" t="s" s="8">
        <v>50</v>
      </c>
      <c r="I474" t="s" s="8">
        <v>664</v>
      </c>
    </row>
    <row r="475" ht="16.0" customHeight="true">
      <c r="A475" t="n" s="7">
        <v>4.6253256E7</v>
      </c>
      <c r="B475" t="s" s="8">
        <v>514</v>
      </c>
      <c r="C475" t="n" s="8">
        <f>IF(false,"002-101", "002-101")</f>
      </c>
      <c r="D475" t="s" s="8">
        <v>150</v>
      </c>
      <c r="E475" t="n" s="8">
        <v>1.0</v>
      </c>
      <c r="F475" t="n" s="8">
        <v>128.0</v>
      </c>
      <c r="G475" t="s" s="8">
        <v>64</v>
      </c>
      <c r="H475" t="s" s="8">
        <v>50</v>
      </c>
      <c r="I475" t="s" s="8">
        <v>665</v>
      </c>
    </row>
    <row r="476" ht="16.0" customHeight="true">
      <c r="A476" t="n" s="7">
        <v>4.6234897E7</v>
      </c>
      <c r="B476" t="s" s="8">
        <v>514</v>
      </c>
      <c r="C476" t="n" s="8">
        <f>IF(false,"005-1358", "005-1358")</f>
      </c>
      <c r="D476" t="s" s="8">
        <v>269</v>
      </c>
      <c r="E476" t="n" s="8">
        <v>1.0</v>
      </c>
      <c r="F476" t="n" s="8">
        <v>778.0</v>
      </c>
      <c r="G476" t="s" s="8">
        <v>64</v>
      </c>
      <c r="H476" t="s" s="8">
        <v>50</v>
      </c>
      <c r="I476" t="s" s="8">
        <v>666</v>
      </c>
    </row>
    <row r="477" ht="16.0" customHeight="true">
      <c r="A477" t="n" s="7">
        <v>4.6096188E7</v>
      </c>
      <c r="B477" t="s" s="8">
        <v>195</v>
      </c>
      <c r="C477" t="n" s="8">
        <f>IF(false,"120921370", "120921370")</f>
      </c>
      <c r="D477" t="s" s="8">
        <v>52</v>
      </c>
      <c r="E477" t="n" s="8">
        <v>1.0</v>
      </c>
      <c r="F477" t="n" s="8">
        <v>411.0</v>
      </c>
      <c r="G477" t="s" s="8">
        <v>64</v>
      </c>
      <c r="H477" t="s" s="8">
        <v>50</v>
      </c>
      <c r="I477" t="s" s="8">
        <v>667</v>
      </c>
    </row>
    <row r="478" ht="16.0" customHeight="true">
      <c r="A478" t="n" s="7">
        <v>4.6075167E7</v>
      </c>
      <c r="B478" t="s" s="8">
        <v>195</v>
      </c>
      <c r="C478" t="n" s="8">
        <f>IF(false,"005-1380", "005-1380")</f>
      </c>
      <c r="D478" t="s" s="8">
        <v>67</v>
      </c>
      <c r="E478" t="n" s="8">
        <v>1.0</v>
      </c>
      <c r="F478" t="n" s="8">
        <v>165.0</v>
      </c>
      <c r="G478" t="s" s="8">
        <v>58</v>
      </c>
      <c r="H478" t="s" s="8">
        <v>50</v>
      </c>
      <c r="I478" t="s" s="8">
        <v>668</v>
      </c>
    </row>
    <row r="479" ht="16.0" customHeight="true"/>
    <row r="480" ht="16.0" customHeight="true">
      <c r="A480" t="s" s="1">
        <v>37</v>
      </c>
      <c r="B480" s="1"/>
      <c r="C480" s="1"/>
      <c r="D480" s="1"/>
      <c r="E480" s="1"/>
      <c r="F480" t="n" s="8">
        <v>152742.39</v>
      </c>
      <c r="G480" s="2"/>
    </row>
    <row r="481" ht="16.0" customHeight="true"/>
    <row r="482" ht="16.0" customHeight="true">
      <c r="A482" t="s" s="1">
        <v>36</v>
      </c>
    </row>
    <row r="483" ht="34.0" customHeight="true">
      <c r="A483" t="s" s="9">
        <v>38</v>
      </c>
      <c r="B483" t="s" s="9">
        <v>0</v>
      </c>
      <c r="C483" t="s" s="9">
        <v>43</v>
      </c>
      <c r="D483" t="s" s="9">
        <v>1</v>
      </c>
      <c r="E483" t="s" s="9">
        <v>2</v>
      </c>
      <c r="F483" t="s" s="9">
        <v>39</v>
      </c>
      <c r="G483" t="s" s="9">
        <v>5</v>
      </c>
      <c r="H483" t="s" s="9">
        <v>3</v>
      </c>
      <c r="I483" t="s" s="9">
        <v>4</v>
      </c>
    </row>
    <row r="484" ht="16.0" customHeight="true">
      <c r="A484" t="n" s="8">
        <v>4.547987E7</v>
      </c>
      <c r="B484" t="s" s="8">
        <v>62</v>
      </c>
      <c r="C484" t="n" s="8">
        <f>IF(false,"005-1357", "005-1357")</f>
      </c>
      <c r="D484" t="s" s="8">
        <v>134</v>
      </c>
      <c r="E484" t="n" s="8">
        <v>1.0</v>
      </c>
      <c r="F484" t="n" s="8">
        <v>-188.0</v>
      </c>
      <c r="G484" t="s" s="8">
        <v>669</v>
      </c>
      <c r="H484" t="s" s="8">
        <v>54</v>
      </c>
      <c r="I484" t="s" s="8">
        <v>670</v>
      </c>
    </row>
    <row r="485" ht="16.0" customHeight="true">
      <c r="A485" t="n" s="8">
        <v>4.5615373E7</v>
      </c>
      <c r="B485" t="s" s="8">
        <v>56</v>
      </c>
      <c r="C485" t="n" s="8">
        <f>IF(false,"120906023", "120906023")</f>
      </c>
      <c r="D485" t="s" s="8">
        <v>109</v>
      </c>
      <c r="E485" t="n" s="8">
        <v>1.0</v>
      </c>
      <c r="F485" t="n" s="8">
        <v>-1.0</v>
      </c>
      <c r="G485" t="s" s="8">
        <v>671</v>
      </c>
      <c r="H485" t="s" s="8">
        <v>54</v>
      </c>
      <c r="I485" t="s" s="8">
        <v>672</v>
      </c>
    </row>
    <row r="486" ht="16.0" customHeight="true">
      <c r="A486" t="n" s="8">
        <v>4.5686245E7</v>
      </c>
      <c r="B486" t="s" s="8">
        <v>56</v>
      </c>
      <c r="C486" t="n" s="8">
        <f>IF(false,"005-1357", "005-1357")</f>
      </c>
      <c r="D486" t="s" s="8">
        <v>134</v>
      </c>
      <c r="E486" t="n" s="8">
        <v>1.0</v>
      </c>
      <c r="F486" t="n" s="8">
        <v>-188.0</v>
      </c>
      <c r="G486" t="s" s="8">
        <v>669</v>
      </c>
      <c r="H486" t="s" s="8">
        <v>54</v>
      </c>
      <c r="I486" t="s" s="8">
        <v>673</v>
      </c>
    </row>
    <row r="487" ht="16.0" customHeight="true">
      <c r="A487" t="n" s="8">
        <v>4.5246008E7</v>
      </c>
      <c r="B487" t="s" s="8">
        <v>60</v>
      </c>
      <c r="C487" t="n" s="8">
        <f>IF(false,"005-1250", "005-1250")</f>
      </c>
      <c r="D487" t="s" s="8">
        <v>83</v>
      </c>
      <c r="E487" t="n" s="8">
        <v>1.0</v>
      </c>
      <c r="F487" t="n" s="8">
        <v>-132.0</v>
      </c>
      <c r="G487" t="s" s="8">
        <v>671</v>
      </c>
      <c r="H487" t="s" s="8">
        <v>380</v>
      </c>
      <c r="I487" t="s" s="8">
        <v>674</v>
      </c>
    </row>
    <row r="488" ht="16.0" customHeight="true">
      <c r="A488" t="n" s="8">
        <v>4.6003616E7</v>
      </c>
      <c r="B488" t="s" s="8">
        <v>54</v>
      </c>
      <c r="C488" t="n" s="8">
        <f>IF(false,"005-1218", "005-1218")</f>
      </c>
      <c r="D488" t="s" s="8">
        <v>496</v>
      </c>
      <c r="E488" t="n" s="8">
        <v>1.0</v>
      </c>
      <c r="F488" t="n" s="8">
        <v>-165.0</v>
      </c>
      <c r="G488" t="s" s="8">
        <v>669</v>
      </c>
      <c r="H488" t="s" s="8">
        <v>514</v>
      </c>
      <c r="I488" t="s" s="8">
        <v>675</v>
      </c>
    </row>
    <row r="489" ht="16.0" customHeight="true"/>
    <row r="490" ht="16.0" customHeight="true">
      <c r="A490" t="s" s="1">
        <v>37</v>
      </c>
      <c r="F490" t="n" s="8">
        <v>-674.0</v>
      </c>
      <c r="G490" s="2"/>
      <c r="H490" s="0"/>
      <c r="I490" s="0"/>
    </row>
    <row r="491" ht="16.0" customHeight="true">
      <c r="A491" s="1"/>
      <c r="B491" s="1"/>
      <c r="C491" s="1"/>
      <c r="D491" s="1"/>
      <c r="E491" s="1"/>
      <c r="F491" s="1"/>
      <c r="G491" s="1"/>
      <c r="H491" s="1"/>
      <c r="I491" s="1"/>
    </row>
    <row r="492" ht="16.0" customHeight="true">
      <c r="A492" t="s" s="1">
        <v>40</v>
      </c>
    </row>
    <row r="493" ht="34.0" customHeight="true">
      <c r="A493" t="s" s="9">
        <v>47</v>
      </c>
      <c r="B493" t="s" s="9">
        <v>48</v>
      </c>
      <c r="C493" s="9"/>
      <c r="D493" s="9"/>
      <c r="E493" s="9"/>
      <c r="F493" t="s" s="9">
        <v>39</v>
      </c>
      <c r="G493" t="s" s="9">
        <v>5</v>
      </c>
      <c r="H493" t="s" s="9">
        <v>3</v>
      </c>
      <c r="I493" t="s" s="9">
        <v>4</v>
      </c>
    </row>
    <row r="494" ht="16.0" customHeight="true"/>
    <row r="495" ht="16.0" customHeight="true">
      <c r="A495" t="s" s="1">
        <v>37</v>
      </c>
      <c r="F495" t="n" s="8">
        <v>0.0</v>
      </c>
      <c r="G495" s="2"/>
      <c r="H495" s="0"/>
      <c r="I495" s="0"/>
    </row>
    <row r="496" ht="16.0" customHeight="true">
      <c r="A496" s="1"/>
      <c r="B496" s="1"/>
      <c r="C496" s="1"/>
      <c r="D496" s="1"/>
      <c r="E496" s="1"/>
      <c r="F496" s="1"/>
      <c r="G496" s="1"/>
      <c r="H496" s="1"/>
      <c r="I496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