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>
    <mc:Choice Requires="x15">
      <x15ac:absPath xmlns:x15ac="http://schemas.microsoft.com/office/spreadsheetml/2010/11/ac" url="/Users/don-dron/arc/arcadia/market/mbi/mbi/report-generator/src/main/resources/netting/"/>
    </mc:Choice>
  </mc:AlternateContent>
  <xr:revisionPtr revIDLastSave="0" documentId="13_ncr:1_{9CEDBCEF-C0B0-B647-B3B4-482DD0A79DAD}" xr6:coauthVersionLast="46" xr6:coauthVersionMax="46" xr10:uidLastSave="{00000000-0000-0000-0000-000000000000}"/>
  <bookViews>
    <workbookView xWindow="0" yWindow="460" windowWidth="28800" windowHeight="14180" xr2:uid="{00000000-000D-0000-FFFF-FFFF00000000}"/>
  </bookViews>
  <sheets>
    <sheet name="Отчет по одному ПП" sheetId="2" r:id="rId1"/>
  </sheets>
  <calcPr calcId="152511" calcOnSave="0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 Illarionov</author>
  </authors>
  <commentList/>
</comments>
</file>

<file path=xl/sharedStrings.xml><?xml version="1.0" encoding="utf-8"?>
<sst xmlns="http://schemas.openxmlformats.org/spreadsheetml/2006/main" count="2202" uniqueCount="359">
  <si>
    <t>Дата оформления</t>
  </si>
  <si>
    <t>Название товара</t>
  </si>
  <si>
    <t>Количество</t>
  </si>
  <si>
    <t>Дата транзакции</t>
  </si>
  <si>
    <t>ID транзакции</t>
  </si>
  <si>
    <t>Источник транзакции</t>
  </si>
  <si>
    <t>${header.date}</t>
  </si>
  <si>
    <t>${header.bankOrderId}</t>
  </si>
  <si>
    <t>${header.sum}</t>
  </si>
  <si>
    <t>${payment.orderId}</t>
  </si>
  <si>
    <t>${payment.creationDate}</t>
  </si>
  <si>
    <t>${payment.offerName}</t>
  </si>
  <si>
    <t>${payment.itemCount}</t>
  </si>
  <si>
    <t>${payment.itemSum}</t>
  </si>
  <si>
    <t>${payment.paymentType}</t>
  </si>
  <si>
    <t>${payment.trantime}</t>
  </si>
  <si>
    <t>${payment.trustId}</t>
  </si>
  <si>
    <t>${header.paymentSum}</t>
  </si>
  <si>
    <t>${refund.orderId}</t>
  </si>
  <si>
    <t>${refund.creationDate}</t>
  </si>
  <si>
    <t>${refund.offerName}</t>
  </si>
  <si>
    <t>${refund.itemCount}</t>
  </si>
  <si>
    <t>${refund.itemSum}</t>
  </si>
  <si>
    <t>${refund.paymentType}</t>
  </si>
  <si>
    <t>${refund.trantime}</t>
  </si>
  <si>
    <t>${refund.trustId}</t>
  </si>
  <si>
    <t>${header.refundSum}</t>
  </si>
  <si>
    <t>${commission.itemSum}</t>
  </si>
  <si>
    <t>${commission.paymentType}</t>
  </si>
  <si>
    <t>${commission.trantime}</t>
  </si>
  <si>
    <t>${commission.trustId}</t>
  </si>
  <si>
    <t>${header.commissionSum}</t>
  </si>
  <si>
    <t>Дата платёжного поручения</t>
  </si>
  <si>
    <t>Номер платёжного поручения</t>
  </si>
  <si>
    <t>Сумма платёжного поручения</t>
  </si>
  <si>
    <t>Начисления</t>
  </si>
  <si>
    <t>Возвраты и компенсации покупателям</t>
  </si>
  <si>
    <t>Всего</t>
  </si>
  <si>
    <t>Номер заказа</t>
  </si>
  <si>
    <t>Сумма транзакции, руб.</t>
  </si>
  <si>
    <t>Удержания для оплаты услуг</t>
  </si>
  <si>
    <t>$[IF(${header.whiteMarket},"${payment.offerId}", "${payment.shopSku}")]</t>
  </si>
  <si>
    <t>$[IF(${header.whiteMarket},"${refund.offerId}", "${refund.shopSku}")]</t>
  </si>
  <si>
    <t>Ваш SKU</t>
  </si>
  <si>
    <t>${commission.orderId}</t>
  </si>
  <si>
    <t>${commission.creationDate}</t>
  </si>
  <si>
    <t>Отчет о платежном поручении</t>
  </si>
  <si>
    <t>Номер акта об оказанных услугах</t>
  </si>
  <si>
    <t>Дата акта об оказанных услугах</t>
  </si>
  <si>
    <t/>
  </si>
  <si>
    <t>28.06.2021</t>
  </si>
  <si>
    <t>24.06.2021</t>
  </si>
  <si>
    <t>Ёkitto трусики М (5-10 кг) 52 шт.</t>
  </si>
  <si>
    <t>Платёж за скидку по бонусам СберСпасибо</t>
  </si>
  <si>
    <t>25.06.2021</t>
  </si>
  <si>
    <t>60d484257153b3370e2dfbd5</t>
  </si>
  <si>
    <t>23.06.2021</t>
  </si>
  <si>
    <t>Смесь Kabrita 3 GOLD для комфортного пищеварения, старше 12 месяцев, 800 г</t>
  </si>
  <si>
    <t>60d2663bf78dba294d35f0af</t>
  </si>
  <si>
    <t>Merries подгузники L (9-14 кг), 54 шт.</t>
  </si>
  <si>
    <t>Платёж за скидку по баллам Яндекс.Плюса</t>
  </si>
  <si>
    <t>60d42a522af6cd553362d075</t>
  </si>
  <si>
    <t>Satisfyer Вибромассажер из силикона с вакуумно-волновой клиторальной стимуляцией Pro G-Spot Rabbit 22 см, белый</t>
  </si>
  <si>
    <t>Платёж за скидку маркетплейса</t>
  </si>
  <si>
    <t>60d566ca6a864311a934a6bf</t>
  </si>
  <si>
    <t>22.06.2021</t>
  </si>
  <si>
    <t>Набор Esthetic House CP-1 Intense nourishing v2.0, шампунь, 500 мл и кондиционер, 500 мл</t>
  </si>
  <si>
    <t>60d1e5c483b1f243f7e91e25</t>
  </si>
  <si>
    <t>60d41e5b3620c27bf344a736</t>
  </si>
  <si>
    <t>Satisfyer Вибратор силиконовый Yummy Sunshine 22.5 см, желтый</t>
  </si>
  <si>
    <t>60d1adf18927ca67739cd44e</t>
  </si>
  <si>
    <t>Протеин Optimum Nutrition 100% Whey Gold Standard (2100-2353 г) клубника</t>
  </si>
  <si>
    <t>60d569cff78dba02d186990c</t>
  </si>
  <si>
    <t>21.06.2021</t>
  </si>
  <si>
    <t>Pigeon Бутылочка Перистальтик Плюс с широким горлом PP, 160 мл, с рождения, бесцветный</t>
  </si>
  <si>
    <t>60d569d5f78dba55d886990d</t>
  </si>
  <si>
    <t>YokoSun подгузники Premium M (5-10 кг) 62 шт.</t>
  </si>
  <si>
    <t>60d569de04e9433c6d1cf896</t>
  </si>
  <si>
    <t>Biore мусс для умывания с увлажняющим эффектом, 150 мл</t>
  </si>
  <si>
    <t>60d569eb7153b3118cd58b73</t>
  </si>
  <si>
    <t>Pigeon Бутылочка Перистальтик Плюс с широким горлом PP, 240 мл, с 3 месяцев, бесцветный</t>
  </si>
  <si>
    <t>60d569f803c378534e1a69dd</t>
  </si>
  <si>
    <t>60d231ce94d527b30de8fbf3</t>
  </si>
  <si>
    <t>Протеин Optimum Nutrition 100% Whey Gold Standard (4545-4704 г) клубника</t>
  </si>
  <si>
    <t>60d0387232da83bf682c2cd6</t>
  </si>
  <si>
    <t>20.06.2021</t>
  </si>
  <si>
    <t>YokoSun трусики Eco L (9-14 кг), 44 шт.</t>
  </si>
  <si>
    <t>60d56bd7f4c0cb4aa4ad8ff0</t>
  </si>
  <si>
    <t>60d56c20792ab10d0395367a</t>
  </si>
  <si>
    <t>Merries подгузники XL (12-20 кг), 44 шт.</t>
  </si>
  <si>
    <t>60d41dd6dff13b34685268c2</t>
  </si>
  <si>
    <t>60d39197c3080ffcceb4cef9</t>
  </si>
  <si>
    <t>60d4c8c383b1f25b2c6043a8</t>
  </si>
  <si>
    <t>YokoSun трусики XXL (15-23 кг) 28 шт.</t>
  </si>
  <si>
    <t>60d4e44532da832af0086d0f</t>
  </si>
  <si>
    <t>12.06.2021</t>
  </si>
  <si>
    <t>YokoSun подгузники M (5-10 кг), 62 шт.</t>
  </si>
  <si>
    <t>60d5b2bb4f5c6e72350d2877</t>
  </si>
  <si>
    <t>14.06.2021</t>
  </si>
  <si>
    <t>Гейнер Optimum Nutrition Serious Mass (5.44 кг) банан</t>
  </si>
  <si>
    <t>60d5c532fbacea44252c5898</t>
  </si>
  <si>
    <t>Гель для стирки Kao Attack Bio EX, 0.88 кг, бутылка</t>
  </si>
  <si>
    <t>60d47156c5311b2866700277</t>
  </si>
  <si>
    <t>Joonies трусики Comfort L (9-14 кг), 44 шт., 2 уп.</t>
  </si>
  <si>
    <t>60d089ae03c378526d80551a</t>
  </si>
  <si>
    <t>Протеин Optimum Nutrition 100% Whey Gold Standard (2100-2353 г) французский ванильный крем</t>
  </si>
  <si>
    <t>60d093932fe098218cd83253</t>
  </si>
  <si>
    <t>60d2c96abed21e4ab29059af</t>
  </si>
  <si>
    <t>19.06.2021</t>
  </si>
  <si>
    <t>60d5f6b894d5272c5c7de644</t>
  </si>
  <si>
    <t>60d613315a39515ca44c6980</t>
  </si>
  <si>
    <t>Satisfyer Стимулятор Traveler, aubergine/rosegold</t>
  </si>
  <si>
    <t>60d61346f4c0cb2068ad8ff9</t>
  </si>
  <si>
    <t>Ёkitto трусики L (9-14 кг) 44 шт.</t>
  </si>
  <si>
    <t>60d0d27873990131e233c3a8</t>
  </si>
  <si>
    <t>Joonies трусики Premium Soft L (9-14 кг), 176 шт.</t>
  </si>
  <si>
    <t>60d61ecddff13b29e5f743b0</t>
  </si>
  <si>
    <t>15.06.2021</t>
  </si>
  <si>
    <t>Merries трусики XXL (15-28 кг), 32 шт.</t>
  </si>
  <si>
    <t>60d620f85a3951b98b4c6983</t>
  </si>
  <si>
    <t>60d6211e20d51d4e74ea8757</t>
  </si>
  <si>
    <t>Набор Esthetic House CP-1 Intense nourishing v2.0 mini</t>
  </si>
  <si>
    <t>60d1d373c3080fb06008ff40</t>
  </si>
  <si>
    <t>60d62effdff13b05b2f743b2</t>
  </si>
  <si>
    <t>Joonies подгузники Premium Soft M (6-11 кг), 58 шт.</t>
  </si>
  <si>
    <t>60d6319620d51d5d18ea8756</t>
  </si>
  <si>
    <t>16.06.2021</t>
  </si>
  <si>
    <t>Крем-гель для душа Lion Рисовое молочко, 750 мл</t>
  </si>
  <si>
    <t>60d631b003c378bac21a69de</t>
  </si>
  <si>
    <t>Соска Pigeon Peristaltic PLUS S 1м+, 2 шт. бесцветный</t>
  </si>
  <si>
    <t>60d631ddbed21e44f65b913e</t>
  </si>
  <si>
    <t>60d4ed4a03c378741d6ae9b3</t>
  </si>
  <si>
    <t>Pigeon Ножницы 15122 белый</t>
  </si>
  <si>
    <t>60d0f153b9f8edbeef860364</t>
  </si>
  <si>
    <t>26.06.2021</t>
  </si>
  <si>
    <t>60d644595a395129d34c6980</t>
  </si>
  <si>
    <t>Гейнер Optimum Nutrition Serious Mass (2.72 кг) шоколад</t>
  </si>
  <si>
    <t>60d644e0dff13b4fa1f743ce</t>
  </si>
  <si>
    <t>Смесь Kabrita 2 GOLD для комфортного пищеварения, 6-12 месяцев, 400 г</t>
  </si>
  <si>
    <t>60d650b9863e4e492b00f5d2</t>
  </si>
  <si>
    <t>60d654a76a864354db34a6bd</t>
  </si>
  <si>
    <t>60d659b104e94380a71cf888</t>
  </si>
  <si>
    <t>60d3626c2fe0982c722a3552</t>
  </si>
  <si>
    <t>60d65c658927ca0f9c9da784</t>
  </si>
  <si>
    <t>YokoSun трусики L (9-14 кг), 44 шт.</t>
  </si>
  <si>
    <t>60d660b99066f47c102ced39</t>
  </si>
  <si>
    <t>Lion Очарование гель (апельсин) для посудомоечной машины, 0.84 кг</t>
  </si>
  <si>
    <t>60d66360792ab1025a95366e</t>
  </si>
  <si>
    <t>60d4c11c94d52736dfcc224a</t>
  </si>
  <si>
    <t>60d60fe44f5c6e043cf0f259</t>
  </si>
  <si>
    <t>Biore мицеллярная вода, запасной блок, 290 мл</t>
  </si>
  <si>
    <t>60d687227153b3de28d58b73</t>
  </si>
  <si>
    <t>60d41abc2af6cd3b3a62d0b1</t>
  </si>
  <si>
    <t>Deoproce шампунь Argan Silky Moisture с аргановым маслом, 200 мл</t>
  </si>
  <si>
    <t>60d693c173990159ebadbf9b</t>
  </si>
  <si>
    <t>60d6942e3b31762a1ee6b606</t>
  </si>
  <si>
    <t>60d39160dff13b2500526780</t>
  </si>
  <si>
    <t>60d356b02fe098403d2a3622</t>
  </si>
  <si>
    <t>Biore мусс для умывания с увлажняющим эффектом, 130 мл</t>
  </si>
  <si>
    <t>60d6a1386a8643452b34a6c2</t>
  </si>
  <si>
    <t>Farmstay Патчи для глаз Collagen Water full hydrogel eye patch, 60 шт.</t>
  </si>
  <si>
    <t>60d6ab5c99d6ef7238fc0c0f</t>
  </si>
  <si>
    <t>Смесь Kabrita 2 GOLD для комфортного пищеварения, 6-12 месяцев, 800 г</t>
  </si>
  <si>
    <t>60d6add00fe99512110c0cb1</t>
  </si>
  <si>
    <t>60d1cd4220d51d639cbd8b88</t>
  </si>
  <si>
    <t>YokoSun трусики Econom L (9-14 кг), 44 шт.</t>
  </si>
  <si>
    <t>60d251786a86436b024305d0</t>
  </si>
  <si>
    <t>60d6c19a8927ca5c679da77e</t>
  </si>
  <si>
    <t>60d6413403c3782d8c6aea15</t>
  </si>
  <si>
    <t>60d38473f78dba7b08b6d633</t>
  </si>
  <si>
    <t>60d1a5409066f42d3067ec4e</t>
  </si>
  <si>
    <t>Goo.N трусики Ultra XXL (13-25 кг) 36 шт.</t>
  </si>
  <si>
    <t>60d1bd86c5311b5c714e4540</t>
  </si>
  <si>
    <t>60d70958b9f8ed498e2c22b7</t>
  </si>
  <si>
    <t>60d711092fe0983243af8223</t>
  </si>
  <si>
    <t>Satisfyer Стимулятор Number One Air Pulse (Next Gen), розовое золото</t>
  </si>
  <si>
    <t>60d20e2c9066f421d967ecb4</t>
  </si>
  <si>
    <t>Joonies трусики Premium Soft XL (12-17 кг), 152 шт.</t>
  </si>
  <si>
    <t>60d4ba3d04e9438f71672295</t>
  </si>
  <si>
    <t>60d5a7e80fe9952870864d48</t>
  </si>
  <si>
    <t>Pigeon Щетка для бутылочек с губкой, зеленый</t>
  </si>
  <si>
    <t>60d73d0c04e943cf181cf891</t>
  </si>
  <si>
    <t>60d7530edbdc31c2177e9445</t>
  </si>
  <si>
    <t>60d76847c3080f092ea0c9a5</t>
  </si>
  <si>
    <t>60d7728f2fe098429eaf8229</t>
  </si>
  <si>
    <t>Biore мицеллярная вода, 320 мл</t>
  </si>
  <si>
    <t>60d7804ec3080f068ba0c9a6</t>
  </si>
  <si>
    <t>YokoSun трусики Premium L (9-14 кг) 44 шт.</t>
  </si>
  <si>
    <t>60d780afdbdc3116207e944d</t>
  </si>
  <si>
    <t>27.06.2021</t>
  </si>
  <si>
    <t>60d79e158927ca94309da77c</t>
  </si>
  <si>
    <t>60d5e6b9dbdc313c321fb4bf</t>
  </si>
  <si>
    <t>Jigott Collagen Healing Cream Ночной омолаживающий лечебный крем для лица с коллагеном, 100 г</t>
  </si>
  <si>
    <t>60d7a51403c37808981a69df</t>
  </si>
  <si>
    <t>Стиральный порошок FUNS Clean с ферментом яичного белка, картонная пачка, 0.9 кг</t>
  </si>
  <si>
    <t>60d7a9f93b31767cbee6b612</t>
  </si>
  <si>
    <t>Протеин Optimum Nutrition 100% Whey Gold Standard (2100-2353 г) мокко-капучино</t>
  </si>
  <si>
    <t>60d65a917399011286d93997</t>
  </si>
  <si>
    <t>Трубка газоотводная Windi для новорожденных, 10 шт.</t>
  </si>
  <si>
    <t>60d7b1032af6cd1c61848e67</t>
  </si>
  <si>
    <t>60d66ab903c37855516ae95d</t>
  </si>
  <si>
    <t>John Frieda шампунь Full Repair Strengthen + Restore укрепляющий + восстанавливающий, 250 мл</t>
  </si>
  <si>
    <t>60d4a05bb9f8ed8d4eb4b737</t>
  </si>
  <si>
    <t>Vivienne Sabo Тушь для ресниц Cabaret Waterproof, black</t>
  </si>
  <si>
    <t>60d57788f9880165bd76fb39</t>
  </si>
  <si>
    <t>Joonies трусики Comfort XL (12-17 кг), 38 шт., 3 уп.</t>
  </si>
  <si>
    <t>60d7b80b32da83a4e8050c20</t>
  </si>
  <si>
    <t>60d6f58af98801420976fbff</t>
  </si>
  <si>
    <t>60d6ef44b9f8ed8df3b4b68f</t>
  </si>
  <si>
    <t>60d7b941dbdc31a7c47e944a</t>
  </si>
  <si>
    <t>60d6ebef94d527ed5bcc2180</t>
  </si>
  <si>
    <t>60d7be325a395137a54c6983</t>
  </si>
  <si>
    <t>Смесь БИБИКОЛЬ Нэнни 4, с 18 месяцев, 800 г</t>
  </si>
  <si>
    <t>60d7c2a44f5c6e6f2f0d2811</t>
  </si>
  <si>
    <t>60d7cbbc9066f418742ced30</t>
  </si>
  <si>
    <t>Biore увлажняющая сыворотка для умывания и снятия макияжа, 210 мл</t>
  </si>
  <si>
    <t>60d641f44f5c6e2a2bf0f317</t>
  </si>
  <si>
    <t>J:ON Альгинатная маска против акне и для контроля жирности кожи лица Anti-Acne &amp; Sebum Control Modeling Pack, 18 г</t>
  </si>
  <si>
    <t>60d6de026a86431c707cc77b</t>
  </si>
  <si>
    <t>60d5d33e99d6ef5b538f2d6a</t>
  </si>
  <si>
    <t>Vivienne Sabo Тушь для ресниц Cabaret Premiere, 04 фиолетовый</t>
  </si>
  <si>
    <t>60d7d481bed21e04525b9136</t>
  </si>
  <si>
    <t>Esthetic House Formula Ampoule Collagen Сыворотка для лица, 80 мл</t>
  </si>
  <si>
    <t>60d7d5a62af6cd376f848e5f</t>
  </si>
  <si>
    <t>60d4867b4f5c6e73f9f4fa10</t>
  </si>
  <si>
    <t>60d3b3503b317662043f8245</t>
  </si>
  <si>
    <t>Joonies трусики Premium Soft XL (12-17 кг), 38 шт.</t>
  </si>
  <si>
    <t>60d7282e94d5279641cc22a0</t>
  </si>
  <si>
    <t>Joonies трусики Comfort L (9-14 кг), 44 шт.</t>
  </si>
  <si>
    <t>60d75f7794d5273426cc224f</t>
  </si>
  <si>
    <t>Гейнер Optimum Nutrition Serious Mass (5.44 кг) клубника</t>
  </si>
  <si>
    <t>60d7544f954f6bd9988e9cfa</t>
  </si>
  <si>
    <t>60d7e419863e4e4b2100f5c6</t>
  </si>
  <si>
    <t>Meine Liebe, Карандаш-пятновыводитель кислородный универсальный</t>
  </si>
  <si>
    <t>60d6b793f98801708376fb3d</t>
  </si>
  <si>
    <t>60d7e53d94d52711687de640</t>
  </si>
  <si>
    <t>60d47a3b739901445ed93a2a</t>
  </si>
  <si>
    <t>60d43bc05a3951491a26a4b9</t>
  </si>
  <si>
    <t>60d7e662c3080f1482a0c998</t>
  </si>
  <si>
    <t>60d71330c3080facc8b4cf3f</t>
  </si>
  <si>
    <t>Goo.N подгузники S (4-8 кг), 84 шт.</t>
  </si>
  <si>
    <t>60d41d4704e9432e4b6721f7</t>
  </si>
  <si>
    <t>60d727a68927ca91e6fdcba3</t>
  </si>
  <si>
    <t>60d5f93df9880196dc76fc1c</t>
  </si>
  <si>
    <t>60d4c87b94d5273aab2a48fe</t>
  </si>
  <si>
    <t>60d805193620c26837c2409f</t>
  </si>
  <si>
    <t>60d805c804e94303151cf890</t>
  </si>
  <si>
    <t>Laurier ночные тонкие гигиенические прокладки с крылышками 30 см, 6 капель, 10 шт</t>
  </si>
  <si>
    <t>60d4144d792ab126bc74ad63</t>
  </si>
  <si>
    <t>Гейнер Optimum Nutrition Serious Mass (2.72 кг) банан</t>
  </si>
  <si>
    <t>60d808a15a395169c04c6988</t>
  </si>
  <si>
    <t>60d346455a395135b426a4bb</t>
  </si>
  <si>
    <t>YokoSun подгузники L (9-13 кг), 54 шт.</t>
  </si>
  <si>
    <t>60d7127a3b3176610f3f8230</t>
  </si>
  <si>
    <t>60d80fac954f6bf0fc1960b4</t>
  </si>
  <si>
    <t>Satisfyer Стимулятор Pro2 Air Pulse (Next Gen), белый/розовый</t>
  </si>
  <si>
    <t>60d6005e3b317605773f8291</t>
  </si>
  <si>
    <t>60d76056f9880197ad76fac9</t>
  </si>
  <si>
    <t>60d6dd227399010c32d93978</t>
  </si>
  <si>
    <t>60d2ed91954f6bd66793f1d5</t>
  </si>
  <si>
    <t>Скраб-мыло для тела Mukunghwa Jeju volcanic scoria body soap с вулканической солью, 100 г</t>
  </si>
  <si>
    <t>60d853d499d6ef4005fc0c61</t>
  </si>
  <si>
    <t>Мыло-скраб Mukunghwa Noni&amp;Foremost Mugwort</t>
  </si>
  <si>
    <t>60d85ab18927ca07fd9da775</t>
  </si>
  <si>
    <t>60d3266edbdc3188ac1fb542</t>
  </si>
  <si>
    <t>60d5cdf099d6ef7cff8f2d9e</t>
  </si>
  <si>
    <t>60d8950a03c37850011a69e7</t>
  </si>
  <si>
    <t>60d89516b9f8ed34422c2269</t>
  </si>
  <si>
    <t>60d899ec8927ca1c819da782</t>
  </si>
  <si>
    <t>60d89eba94d527cf387de64a</t>
  </si>
  <si>
    <t>60d8bccd32da832688050c13</t>
  </si>
  <si>
    <t>LG H&amp;H салфетки Tech Revolution Свежий аромат (автомат), картонная пачка, 36 шт.</t>
  </si>
  <si>
    <t>60d8c467c3080fab6ba0c9a5</t>
  </si>
  <si>
    <t>Эссенция для тела Frudia My Orchard Peach, 200 мл</t>
  </si>
  <si>
    <t>60d6e1ae7399011e81d93a3c</t>
  </si>
  <si>
    <t>60d8d98403c378dd191a69e1</t>
  </si>
  <si>
    <t>60d8eeaa0fe995221c0c0ca7</t>
  </si>
  <si>
    <t>60d8eee6c3080f99eca0c99a</t>
  </si>
  <si>
    <t>Satisfyer Вибратор из силикона Sexy Secret Panty 8.2 см, красный</t>
  </si>
  <si>
    <t>60d5762d954f6b72558e9e7c</t>
  </si>
  <si>
    <t>Гель для стирки Kao Attack Bio EX, 0.77 кг, дой-пак</t>
  </si>
  <si>
    <t>60d8f4296a8643275d34a6bd</t>
  </si>
  <si>
    <t>60d5c11903c378c2d66ae9ed</t>
  </si>
  <si>
    <t>60d72ed18927cadaadfdcc39</t>
  </si>
  <si>
    <t>60d8f77020d51d5aafea8760</t>
  </si>
  <si>
    <t>60d6d2017399010bddd939a0</t>
  </si>
  <si>
    <t>YokoSun подгузники Premium NB (0-5 кг) 36 шт.</t>
  </si>
  <si>
    <t>60d837db7153b3072f2dfa85</t>
  </si>
  <si>
    <t>60d62facf4c0cb67fca3e923</t>
  </si>
  <si>
    <t>60d901d3f78dba02e2869905</t>
  </si>
  <si>
    <t>Lactoflorene Холестерол Комплекс для снижения холестерина порошок пакетики 3,6 г х 20 шт</t>
  </si>
  <si>
    <t>60d9025b3b31760f82e6b60a</t>
  </si>
  <si>
    <t>60d7622f5a395122e526a5c1</t>
  </si>
  <si>
    <t>Goo.N трусики S (5-9 кг) 62 шт.</t>
  </si>
  <si>
    <t>60d903bfc3080f04fea0c995</t>
  </si>
  <si>
    <t>Joonies трусики Premium Soft L (9-14 кг), 44 шт.</t>
  </si>
  <si>
    <t>60d903f05a3951eb144c6983</t>
  </si>
  <si>
    <t>60d906f3c3080f1170a0c997</t>
  </si>
  <si>
    <t>Biore мусс для умывания Экстра увлажнение, 150 мл</t>
  </si>
  <si>
    <t>60d90985954f6b01511960af</t>
  </si>
  <si>
    <t>60d90a0c03c37897141a69dc</t>
  </si>
  <si>
    <t>60d90a1f4f5c6e223f0d2812</t>
  </si>
  <si>
    <t>60d5ef40c5311b4edc7002da</t>
  </si>
  <si>
    <t>60d90c31b9f8ed40b12c226b</t>
  </si>
  <si>
    <t>Esthetic House Набор Шампунь + кондиционер для волос CP-1, 500 мл + 100 мл</t>
  </si>
  <si>
    <t>60d91092c3080f27c9a0c99e</t>
  </si>
  <si>
    <t>60d707fb03c37887e26ae94a</t>
  </si>
  <si>
    <t>60d6f1ca94d52775a62a4a5d</t>
  </si>
  <si>
    <t>60d91316792ab13865953671</t>
  </si>
  <si>
    <t>60d914acf4c0cb53dfad8fe8</t>
  </si>
  <si>
    <t>Lion Средство для выведения пятен Fight, 425 мл</t>
  </si>
  <si>
    <t>60d8b49cf9880125a076fb57</t>
  </si>
  <si>
    <t>60d8181a99d6ef14888f2dbb</t>
  </si>
  <si>
    <t>60d914e1f98801cb88e388b8</t>
  </si>
  <si>
    <t>60d7275fc3080f1cfab4cef0</t>
  </si>
  <si>
    <t>60d9154b8927cae75c9da77a</t>
  </si>
  <si>
    <t>60d6e09a73990103acd939b5</t>
  </si>
  <si>
    <t>60d915d33b317640c2e6b60d</t>
  </si>
  <si>
    <t>Meine Liebe, гель для мытья овощей, фруктов, детской посуды и игрушек, 485 мл</t>
  </si>
  <si>
    <t>60d91d0c83b1f245629f7848</t>
  </si>
  <si>
    <t>Japan Gals маска Placenta + Коллаген, 7 шт.</t>
  </si>
  <si>
    <t>60d91e0e9066f447142ced31</t>
  </si>
  <si>
    <t>60d762ad5a395165a026a591</t>
  </si>
  <si>
    <t>60d92042954f6b5d3c1960b8</t>
  </si>
  <si>
    <t>60d920474f5c6e34f50d2810</t>
  </si>
  <si>
    <t>Ёkitto трусики XXL (15+ кг) 34 шт.</t>
  </si>
  <si>
    <t>60d925a1954f6bf21a1960b3</t>
  </si>
  <si>
    <t>60d8b31f954f6b49818e9d31</t>
  </si>
  <si>
    <t>60d926d573990147c0adbf9a</t>
  </si>
  <si>
    <t>60d6ebb5863e4e2a9062a68d</t>
  </si>
  <si>
    <t>60d5930003c378364b6ae8e7</t>
  </si>
  <si>
    <t>60d4ea887399015e53d939d8</t>
  </si>
  <si>
    <t>60d6e08a03c3780ca16ae8d1</t>
  </si>
  <si>
    <t>60d419f25a3951a2ee26a5a5</t>
  </si>
  <si>
    <t>60d6e4c49066f47db5e62c39</t>
  </si>
  <si>
    <t>I'm Sorry for My Skin Успокаивающая тканевая маска с охлаждающим действием S.O.S. Jelly Mask Soothing, 33 мл х 1 шт</t>
  </si>
  <si>
    <t>60d78afa04e94378c8672290</t>
  </si>
  <si>
    <t>Hello Beauty Сыворотка для лица матирующая с экстрактом королевской сахарной ламинарии, 30 мл</t>
  </si>
  <si>
    <t>60d8c0adc5311b59bd700251</t>
  </si>
  <si>
    <t>60d93e80f98801c5bee388b8</t>
  </si>
  <si>
    <t>60d94537c3080f1ccda0c996</t>
  </si>
  <si>
    <t>60d9464a6a864321f434a6b4</t>
  </si>
  <si>
    <t>60d9474620d51d1016ea874f</t>
  </si>
  <si>
    <t>60d947bffbacea3bdf2c589f</t>
  </si>
  <si>
    <t>Satisfyer Стимулятор Penguin Air Pulse, черный/белый</t>
  </si>
  <si>
    <t>Возврат платежа за скидку по бонусам СберСпасибо</t>
  </si>
  <si>
    <t>60d5ad5932da834d34086e5a</t>
  </si>
  <si>
    <t>60d5fc6f94d5271df12a495d</t>
  </si>
  <si>
    <t>Возврат платежа за скидку маркетплейса</t>
  </si>
  <si>
    <t>60d6b769c5311b1819eff6c1</t>
  </si>
  <si>
    <t>Возврат платежа за скидку по баллам Яндекс.Плюса</t>
  </si>
  <si>
    <t>60d6de2e6a86431c707cc79a</t>
  </si>
  <si>
    <t>60d730f304e94307061cf88c</t>
  </si>
  <si>
    <t>60d73f91c3080f19f1b4ceed</t>
  </si>
  <si>
    <t>60d7405c5a3951cbd726a4b0</t>
  </si>
  <si>
    <t>60d8859adff13b17da526870</t>
  </si>
  <si>
    <t>60d8b15403c3786d9f6aea71</t>
  </si>
  <si>
    <t>60d8e97bdbdc3105121fb473</t>
  </si>
  <si>
    <t>60d8e97c5a3951e6c94c6981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</si>
</sst>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  <charset val="204"/>
    </font>
    <font>
      <b/>
      <sz val="9"/>
      <color rgb="FF000000"/>
      <name val="Tahoma"/>
      <family val="2"/>
      <charset val="204"/>
    </font>
    <font>
      <b/>
      <sz val="18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DBEEF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quotePrefix="1" applyFont="1"/>
    <xf numFmtId="0" fontId="1" fillId="0" borderId="0" xfId="0" applyFont="1"/>
    <xf numFmtId="14" fontId="3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1" fontId="3" fillId="0" borderId="0" xfId="0" applyNumberFormat="1" applyFont="1" applyAlignment="1">
      <alignment vertical="top"/>
    </xf>
    <xf numFmtId="0" fontId="0" fillId="0" borderId="0" xfId="0" applyFont="1" applyFill="1" applyBorder="1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/>
    </xf>
    <xf numFmtId="2" fontId="3" fillId="0" borderId="0" xfId="0" applyNumberFormat="1" applyFont="1" applyAlignment="1">
      <alignment vertical="top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7"/>
  <sheetViews>
    <sheetView tabSelected="1" workbookViewId="0">
      <selection activeCell="B5" sqref="B5"/>
    </sheetView>
  </sheetViews>
  <sheetFormatPr baseColWidth="10" defaultColWidth="11" defaultRowHeight="16" x14ac:dyDescent="0.2"/>
  <cols>
    <col min="1" max="1" customWidth="true" width="29.33203125" collapsed="false"/>
    <col min="2" max="2" customWidth="true" width="22.1640625" collapsed="false"/>
    <col min="3" max="3" customWidth="true" width="16.5" collapsed="false"/>
    <col min="4" max="4" customWidth="true" width="19.0" collapsed="false"/>
    <col min="5" max="5" customWidth="true" width="18.1640625" collapsed="false"/>
    <col min="6" max="6" customWidth="true" width="22.1640625" collapsed="false"/>
    <col min="7" max="7" customWidth="true" width="23.1640625" collapsed="false"/>
    <col min="8" max="8" customWidth="true" width="20.83203125" collapsed="false"/>
    <col min="9" max="9" customWidth="true" width="24.0" collapsed="false"/>
  </cols>
  <sheetData>
    <row r="1" spans="1:9" s="3" customFormat="1" ht="24" x14ac:dyDescent="0.3">
      <c r="A1" s="11" t="s">
        <v>46</v>
      </c>
      <c r="B1" s="12"/>
      <c r="C1" s="12"/>
    </row>
    <row r="2" spans="1:9" s="3" customFormat="1" x14ac:dyDescent="0.2" ht="16.0" customHeight="true">
      <c r="A2" s="3" t="s">
        <v>32</v>
      </c>
      <c r="B2" s="4" t="s">
        <v>50</v>
      </c>
    </row>
    <row r="3" spans="1:9" s="3" customFormat="1" x14ac:dyDescent="0.2" ht="16.0" customHeight="true">
      <c r="A3" s="3" t="s">
        <v>33</v>
      </c>
      <c r="B3" s="5" t="n">
        <v>412757.0</v>
      </c>
    </row>
    <row r="4" spans="1:9" s="3" customFormat="1" x14ac:dyDescent="0.2" ht="16.0" customHeight="true">
      <c r="A4" s="3" t="s">
        <v>34</v>
      </c>
      <c r="B4" s="10" t="n">
        <v>80037.0</v>
      </c>
    </row>
    <row r="5" spans="1:9" x14ac:dyDescent="0.2" ht="16.0" customHeight="true">
      <c r="A5" s="3"/>
      <c r="B5" s="6"/>
      <c r="C5" s="3"/>
      <c r="D5" s="3"/>
      <c r="E5" s="3"/>
      <c r="F5" s="3"/>
      <c r="G5" s="3"/>
      <c r="H5" s="3"/>
      <c r="I5" s="3"/>
    </row>
    <row r="6" spans="1:9" ht="19.0" customHeight="true" x14ac:dyDescent="0.2">
      <c r="A6" s="3" t="s">
        <v>35</v>
      </c>
    </row>
    <row r="7" spans="1:9" s="8" customFormat="1" ht="34.0" x14ac:dyDescent="0.2" customHeight="true">
      <c r="A7" s="9" t="s">
        <v>38</v>
      </c>
      <c r="B7" s="9" t="s">
        <v>0</v>
      </c>
      <c r="C7" s="9" t="s">
        <v>43</v>
      </c>
      <c r="D7" s="9" t="s">
        <v>1</v>
      </c>
      <c r="E7" s="9" t="s">
        <v>2</v>
      </c>
      <c r="F7" s="9" t="s">
        <v>39</v>
      </c>
      <c r="G7" s="9" t="s">
        <v>5</v>
      </c>
      <c r="H7" s="9" t="s">
        <v>3</v>
      </c>
      <c r="I7" s="9" t="s">
        <v>4</v>
      </c>
    </row>
    <row r="8" spans="1:9" x14ac:dyDescent="0.2" ht="16.0" customHeight="true">
      <c r="A8" s="7" t="n">
        <v>5.2123596E7</v>
      </c>
      <c r="B8" s="8" t="s">
        <v>51</v>
      </c>
      <c r="C8" s="8" t="n">
        <f>IF(false,"120921543", "120921543")</f>
      </c>
      <c r="D8" s="8" t="s">
        <v>52</v>
      </c>
      <c r="E8" s="8" t="n">
        <v>1.0</v>
      </c>
      <c r="F8" s="8" t="n">
        <v>667.0</v>
      </c>
      <c r="G8" s="8" t="s">
        <v>53</v>
      </c>
      <c r="H8" s="8" t="s">
        <v>54</v>
      </c>
      <c r="I8" s="8" t="s">
        <v>55</v>
      </c>
    </row>
    <row r="9" ht="16.0" customHeight="true">
      <c r="A9" t="n" s="7">
        <v>5.1902354E7</v>
      </c>
      <c r="B9" t="s" s="8">
        <v>56</v>
      </c>
      <c r="C9" t="n" s="8">
        <f>IF(false,"120921202", "120921202")</f>
      </c>
      <c r="D9" t="s" s="8">
        <v>57</v>
      </c>
      <c r="E9" t="n" s="8">
        <v>1.0</v>
      </c>
      <c r="F9" t="n" s="8">
        <v>1429.0</v>
      </c>
      <c r="G9" t="s" s="8">
        <v>53</v>
      </c>
      <c r="H9" t="s" s="8">
        <v>54</v>
      </c>
      <c r="I9" t="s" s="8">
        <v>58</v>
      </c>
    </row>
    <row r="10" spans="1:9" x14ac:dyDescent="0.2" ht="16.0" customHeight="true">
      <c r="A10" s="7" t="n">
        <v>5.2065235E7</v>
      </c>
      <c r="B10" s="8" t="s">
        <v>51</v>
      </c>
      <c r="C10" s="8" t="n">
        <f>IF(false,"003-315", "003-315")</f>
      </c>
      <c r="D10" s="8" t="s">
        <v>59</v>
      </c>
      <c r="E10" s="8" t="n">
        <v>1.0</v>
      </c>
      <c r="F10" s="8" t="n">
        <v>54.0</v>
      </c>
      <c r="G10" s="8" t="s">
        <v>60</v>
      </c>
      <c r="H10" t="s" s="8">
        <v>54</v>
      </c>
      <c r="I10" t="s" s="8">
        <v>61</v>
      </c>
    </row>
    <row r="11" ht="16.0" customHeight="true">
      <c r="A11" t="n" s="7">
        <v>5.2060079E7</v>
      </c>
      <c r="B11" t="s" s="8">
        <v>51</v>
      </c>
      <c r="C11" t="n" s="8">
        <f>IF(false,"120922460", "120922460")</f>
      </c>
      <c r="D11" t="s" s="8">
        <v>62</v>
      </c>
      <c r="E11" t="n" s="8">
        <v>1.0</v>
      </c>
      <c r="F11" t="n" s="8">
        <v>500.0</v>
      </c>
      <c r="G11" t="s" s="8">
        <v>63</v>
      </c>
      <c r="H11" t="s" s="8">
        <v>54</v>
      </c>
      <c r="I11" t="s" s="8">
        <v>64</v>
      </c>
    </row>
    <row r="12" spans="1:9" x14ac:dyDescent="0.2" ht="16.0" customHeight="true">
      <c r="A12" s="7" t="n">
        <v>5.184187E7</v>
      </c>
      <c r="B12" t="s" s="8">
        <v>65</v>
      </c>
      <c r="C12" t="n" s="8">
        <f>IF(false,"120921942", "120921942")</f>
      </c>
      <c r="D12" t="s" s="8">
        <v>66</v>
      </c>
      <c r="E12" t="n" s="8">
        <v>1.0</v>
      </c>
      <c r="F12" t="n" s="8">
        <v>1685.0</v>
      </c>
      <c r="G12" t="s" s="8">
        <v>53</v>
      </c>
      <c r="H12" t="s" s="8">
        <v>54</v>
      </c>
      <c r="I12" t="s" s="8">
        <v>67</v>
      </c>
    </row>
    <row r="13" spans="1:9" s="8" customFormat="1" ht="16.0" x14ac:dyDescent="0.2" customHeight="true">
      <c r="A13" s="7" t="n">
        <v>5.2060079E7</v>
      </c>
      <c r="B13" s="8" t="s">
        <v>51</v>
      </c>
      <c r="C13" s="8" t="n">
        <f>IF(false,"120922460", "120922460")</f>
      </c>
      <c r="D13" s="8" t="s">
        <v>62</v>
      </c>
      <c r="E13" s="8" t="n">
        <v>1.0</v>
      </c>
      <c r="F13" s="8" t="n">
        <v>1966.0</v>
      </c>
      <c r="G13" s="8" t="s">
        <v>53</v>
      </c>
      <c r="H13" s="8" t="s">
        <v>54</v>
      </c>
      <c r="I13" s="8" t="s">
        <v>68</v>
      </c>
    </row>
    <row r="14" spans="1:9" x14ac:dyDescent="0.2" ht="16.0" customHeight="true">
      <c r="A14" s="7" t="n">
        <v>5.1808238E7</v>
      </c>
      <c r="B14" s="8" t="s">
        <v>65</v>
      </c>
      <c r="C14" s="8" t="n">
        <f>IF(false,"120922941", "120922941")</f>
      </c>
      <c r="D14" s="8" t="s">
        <v>69</v>
      </c>
      <c r="E14" s="8" t="n">
        <v>1.0</v>
      </c>
      <c r="F14" s="8" t="n">
        <v>335.0</v>
      </c>
      <c r="G14" s="8" t="s">
        <v>60</v>
      </c>
      <c r="H14" s="8" t="s">
        <v>54</v>
      </c>
      <c r="I14" s="8" t="s">
        <v>70</v>
      </c>
    </row>
    <row r="15" ht="16.0" customHeight="true">
      <c r="A15" t="n" s="7">
        <v>5.1876246E7</v>
      </c>
      <c r="B15" t="s" s="8">
        <v>65</v>
      </c>
      <c r="C15" t="n" s="8">
        <f>IF(false,"120922979", "120922979")</f>
      </c>
      <c r="D15" t="s" s="8">
        <v>71</v>
      </c>
      <c r="E15" t="n" s="8">
        <v>1.0</v>
      </c>
      <c r="F15" t="n" s="8">
        <v>200.0</v>
      </c>
      <c r="G15" t="s" s="8">
        <v>63</v>
      </c>
      <c r="H15" t="s" s="8">
        <v>54</v>
      </c>
      <c r="I15" t="s" s="8">
        <v>72</v>
      </c>
    </row>
    <row r="16" spans="1:9" s="1" customFormat="1" x14ac:dyDescent="0.2" ht="16.0" customHeight="true">
      <c r="A16" s="7" t="n">
        <v>5.1727106E7</v>
      </c>
      <c r="B16" t="s" s="8">
        <v>73</v>
      </c>
      <c r="C16" t="n" s="8">
        <f>IF(false,"005-1255", "005-1255")</f>
      </c>
      <c r="D16" t="s" s="8">
        <v>74</v>
      </c>
      <c r="E16" t="n" s="8">
        <v>2.0</v>
      </c>
      <c r="F16" s="8" t="n">
        <v>136.0</v>
      </c>
      <c r="G16" s="8" t="s">
        <v>63</v>
      </c>
      <c r="H16" s="8" t="s">
        <v>54</v>
      </c>
      <c r="I16" s="8" t="s">
        <v>75</v>
      </c>
    </row>
    <row r="17" spans="1:9" x14ac:dyDescent="0.2" ht="16.0" customHeight="true">
      <c r="A17" s="7" t="n">
        <v>5.1893013E7</v>
      </c>
      <c r="B17" s="8" t="s">
        <v>65</v>
      </c>
      <c r="C17" s="8" t="n">
        <f>IF(false,"120921898", "120921898")</f>
      </c>
      <c r="D17" s="8" t="s">
        <v>76</v>
      </c>
      <c r="E17" s="8" t="n">
        <v>3.0</v>
      </c>
      <c r="F17" s="8" t="n">
        <v>777.0</v>
      </c>
      <c r="G17" s="8" t="s">
        <v>63</v>
      </c>
      <c r="H17" s="8" t="s">
        <v>54</v>
      </c>
      <c r="I17" s="8" t="s">
        <v>77</v>
      </c>
    </row>
    <row r="18" spans="1:9" x14ac:dyDescent="0.2" ht="16.0" customHeight="true">
      <c r="A18" s="7" t="n">
        <v>5.1882287E7</v>
      </c>
      <c r="B18" t="s" s="8">
        <v>65</v>
      </c>
      <c r="C18" t="n" s="8">
        <f>IF(false,"005-1377", "005-1377")</f>
      </c>
      <c r="D18" t="s" s="8">
        <v>78</v>
      </c>
      <c r="E18" t="n" s="8">
        <v>1.0</v>
      </c>
      <c r="F18" t="n" s="8">
        <v>150.0</v>
      </c>
      <c r="G18" t="s" s="8">
        <v>63</v>
      </c>
      <c r="H18" t="s" s="8">
        <v>54</v>
      </c>
      <c r="I18" t="s" s="8">
        <v>79</v>
      </c>
    </row>
    <row r="19" spans="1:9" ht="16.0" x14ac:dyDescent="0.2" customHeight="true">
      <c r="A19" s="7" t="n">
        <v>5.1863218E7</v>
      </c>
      <c r="B19" s="8" t="s">
        <v>65</v>
      </c>
      <c r="C19" s="8" t="n">
        <f>IF(false,"005-1254", "005-1254")</f>
      </c>
      <c r="D19" s="8" t="s">
        <v>80</v>
      </c>
      <c r="E19" s="8" t="n">
        <v>1.0</v>
      </c>
      <c r="F19" s="8" t="n">
        <v>270.0</v>
      </c>
      <c r="G19" s="8" t="s">
        <v>63</v>
      </c>
      <c r="H19" s="8" t="s">
        <v>54</v>
      </c>
      <c r="I19" s="8" t="s">
        <v>81</v>
      </c>
    </row>
    <row r="20" spans="1:9" x14ac:dyDescent="0.2" ht="16.0" customHeight="true">
      <c r="A20" s="7" t="n">
        <v>5.1882287E7</v>
      </c>
      <c r="B20" s="8" t="s">
        <v>65</v>
      </c>
      <c r="C20" s="8" t="n">
        <f>IF(false,"005-1377", "005-1377")</f>
      </c>
      <c r="D20" s="8" t="s">
        <v>78</v>
      </c>
      <c r="E20" s="8" t="n">
        <v>1.0</v>
      </c>
      <c r="F20" s="8" t="n">
        <v>275.0</v>
      </c>
      <c r="G20" s="8" t="s">
        <v>53</v>
      </c>
      <c r="H20" s="8" t="s">
        <v>54</v>
      </c>
      <c r="I20" s="8" t="s">
        <v>82</v>
      </c>
    </row>
    <row r="21" ht="16.0" customHeight="true">
      <c r="A21" t="n" s="7">
        <v>5.1644011E7</v>
      </c>
      <c r="B21" t="s" s="8">
        <v>73</v>
      </c>
      <c r="C21" t="n" s="8">
        <f>IF(false,"120923130", "120923130")</f>
      </c>
      <c r="D21" t="s" s="8">
        <v>83</v>
      </c>
      <c r="E21" t="n" s="8">
        <v>1.0</v>
      </c>
      <c r="F21" t="n" s="8">
        <v>379.0</v>
      </c>
      <c r="G21" t="s" s="8">
        <v>60</v>
      </c>
      <c r="H21" t="s" s="8">
        <v>54</v>
      </c>
      <c r="I21" t="s" s="8">
        <v>84</v>
      </c>
    </row>
    <row r="22" spans="1:9" s="1" customFormat="1" x14ac:dyDescent="0.2" ht="16.0" customHeight="true">
      <c r="A22" s="7" t="n">
        <v>5.1599411E7</v>
      </c>
      <c r="B22" t="s" s="8">
        <v>85</v>
      </c>
      <c r="C22" t="n" s="8">
        <f>IF(false,"120922769", "120922769")</f>
      </c>
      <c r="D22" t="s" s="8">
        <v>86</v>
      </c>
      <c r="E22" t="n" s="8">
        <v>4.0</v>
      </c>
      <c r="F22" s="8" t="n">
        <v>636.0</v>
      </c>
      <c r="G22" s="8" t="s">
        <v>63</v>
      </c>
      <c r="H22" s="8" t="s">
        <v>54</v>
      </c>
      <c r="I22" s="8" t="s">
        <v>87</v>
      </c>
    </row>
    <row r="23" spans="1:9" x14ac:dyDescent="0.2" ht="16.0" customHeight="true">
      <c r="A23" s="7" t="n">
        <v>5.1838468E7</v>
      </c>
      <c r="B23" s="8" t="s">
        <v>65</v>
      </c>
      <c r="C23" s="8" t="n">
        <f>IF(false,"120921898", "120921898")</f>
      </c>
      <c r="D23" s="8" t="s">
        <v>76</v>
      </c>
      <c r="E23" s="8" t="n">
        <v>1.0</v>
      </c>
      <c r="F23" s="8" t="n">
        <v>259.0</v>
      </c>
      <c r="G23" s="8" t="s">
        <v>63</v>
      </c>
      <c r="H23" s="8" t="s">
        <v>54</v>
      </c>
      <c r="I23" s="8" t="s">
        <v>88</v>
      </c>
    </row>
    <row r="24" ht="16.0" customHeight="true">
      <c r="A24" t="n" s="7">
        <v>5.205983E7</v>
      </c>
      <c r="B24" t="s" s="8">
        <v>51</v>
      </c>
      <c r="C24" t="n" s="8">
        <f>IF(false,"003-318", "003-318")</f>
      </c>
      <c r="D24" t="s" s="8">
        <v>89</v>
      </c>
      <c r="E24" t="n" s="8">
        <v>1.0</v>
      </c>
      <c r="F24" t="n" s="8">
        <v>876.0</v>
      </c>
      <c r="G24" t="s" s="8">
        <v>53</v>
      </c>
      <c r="H24" t="s" s="8">
        <v>54</v>
      </c>
      <c r="I24" t="s" s="8">
        <v>90</v>
      </c>
    </row>
    <row r="25" spans="1:9" s="1" customFormat="1" x14ac:dyDescent="0.2" ht="16.0" customHeight="true">
      <c r="A25" t="n" s="7">
        <v>5.2035157E7</v>
      </c>
      <c r="B25" t="s" s="8">
        <v>56</v>
      </c>
      <c r="C25" t="n" s="8">
        <f>IF(false,"120921202", "120921202")</f>
      </c>
      <c r="D25" t="s" s="8">
        <v>57</v>
      </c>
      <c r="E25" t="n" s="8">
        <v>1.0</v>
      </c>
      <c r="F25" t="n" s="8">
        <v>50.0</v>
      </c>
      <c r="G25" t="s" s="8">
        <v>53</v>
      </c>
      <c r="H25" t="s" s="8">
        <v>54</v>
      </c>
      <c r="I25" t="s" s="8">
        <v>91</v>
      </c>
    </row>
    <row r="26" ht="16.0" customHeight="true">
      <c r="A26" t="n" s="7">
        <v>5.2156225E7</v>
      </c>
      <c r="B26" t="s" s="8">
        <v>51</v>
      </c>
      <c r="C26" t="n" s="8">
        <f>IF(false,"003-315", "003-315")</f>
      </c>
      <c r="D26" t="s" s="8">
        <v>59</v>
      </c>
      <c r="E26" t="n" s="8">
        <v>1.0</v>
      </c>
      <c r="F26" t="n" s="8">
        <v>69.0</v>
      </c>
      <c r="G26" t="s" s="8">
        <v>60</v>
      </c>
      <c r="H26" t="s" s="8">
        <v>54</v>
      </c>
      <c r="I26" t="s" s="8">
        <v>92</v>
      </c>
    </row>
    <row r="27" ht="16.0" customHeight="true">
      <c r="A27" t="n" s="7">
        <v>5.2169062E7</v>
      </c>
      <c r="B27" t="s" s="8">
        <v>51</v>
      </c>
      <c r="C27" t="n" s="8">
        <f>IF(false,"005-1517", "005-1517")</f>
      </c>
      <c r="D27" t="s" s="8">
        <v>93</v>
      </c>
      <c r="E27" t="n" s="8">
        <v>2.0</v>
      </c>
      <c r="F27" t="n" s="8">
        <v>322.0</v>
      </c>
      <c r="G27" t="s" s="8">
        <v>60</v>
      </c>
      <c r="H27" t="s" s="8">
        <v>54</v>
      </c>
      <c r="I27" t="s" s="8">
        <v>94</v>
      </c>
    </row>
    <row r="28" ht="16.0" customHeight="true">
      <c r="A28" t="n" s="7">
        <v>5.052142E7</v>
      </c>
      <c r="B28" t="s" s="8">
        <v>95</v>
      </c>
      <c r="C28" t="n" s="8">
        <f>IF(false,"005-1512", "005-1512")</f>
      </c>
      <c r="D28" t="s" s="8">
        <v>96</v>
      </c>
      <c r="E28" t="n" s="8">
        <v>1.0</v>
      </c>
      <c r="F28" t="n" s="8">
        <v>97.0</v>
      </c>
      <c r="G28" t="s" s="8">
        <v>63</v>
      </c>
      <c r="H28" t="s" s="8">
        <v>54</v>
      </c>
      <c r="I28" t="s" s="8">
        <v>97</v>
      </c>
    </row>
    <row r="29" spans="1:9" s="1" customFormat="1" x14ac:dyDescent="0.2" ht="16.0" customHeight="true">
      <c r="A29" t="n" s="7">
        <v>5.0681419E7</v>
      </c>
      <c r="B29" t="s" s="8">
        <v>98</v>
      </c>
      <c r="C29" t="n" s="8">
        <f>IF(false,"120923124", "120923124")</f>
      </c>
      <c r="D29" t="s" s="8">
        <v>99</v>
      </c>
      <c r="E29" t="n" s="8">
        <v>1.0</v>
      </c>
      <c r="F29" t="n" s="8">
        <v>329.0</v>
      </c>
      <c r="G29" s="8" t="s">
        <v>63</v>
      </c>
      <c r="H29" t="s" s="8">
        <v>54</v>
      </c>
      <c r="I29" s="8" t="s">
        <v>100</v>
      </c>
    </row>
    <row r="30" ht="16.0" customHeight="true">
      <c r="A30" t="n" s="7">
        <v>5.2108619E7</v>
      </c>
      <c r="B30" t="s" s="8">
        <v>51</v>
      </c>
      <c r="C30" t="n" s="8">
        <f>IF(false,"120922877", "120922877")</f>
      </c>
      <c r="D30" t="s" s="8">
        <v>101</v>
      </c>
      <c r="E30" t="n" s="8">
        <v>1.0</v>
      </c>
      <c r="F30" t="n" s="8">
        <v>499.0</v>
      </c>
      <c r="G30" t="s" s="8">
        <v>53</v>
      </c>
      <c r="H30" t="s" s="8">
        <v>54</v>
      </c>
      <c r="I30" t="s" s="8">
        <v>102</v>
      </c>
    </row>
    <row r="31" ht="16.0" customHeight="true">
      <c r="A31" t="n" s="7">
        <v>5.1696667E7</v>
      </c>
      <c r="B31" t="s" s="8">
        <v>73</v>
      </c>
      <c r="C31" t="n" s="8">
        <f>IF(false,"120922760", "120922760")</f>
      </c>
      <c r="D31" t="s" s="8">
        <v>103</v>
      </c>
      <c r="E31" t="n" s="8">
        <v>1.0</v>
      </c>
      <c r="F31" t="n" s="8">
        <v>800.0</v>
      </c>
      <c r="G31" t="s" s="8">
        <v>53</v>
      </c>
      <c r="H31" t="s" s="8">
        <v>54</v>
      </c>
      <c r="I31" t="s" s="8">
        <v>104</v>
      </c>
    </row>
    <row r="32" ht="16.0" customHeight="true">
      <c r="A32" t="n" s="7">
        <v>5.1703036E7</v>
      </c>
      <c r="B32" t="s" s="8">
        <v>73</v>
      </c>
      <c r="C32" t="n" s="8">
        <f>IF(false,"120922870", "120922870")</f>
      </c>
      <c r="D32" t="s" s="8">
        <v>105</v>
      </c>
      <c r="E32" t="n" s="8">
        <v>1.0</v>
      </c>
      <c r="F32" t="n" s="8">
        <v>401.0</v>
      </c>
      <c r="G32" t="s" s="8">
        <v>60</v>
      </c>
      <c r="H32" t="s" s="8">
        <v>54</v>
      </c>
      <c r="I32" t="s" s="8">
        <v>106</v>
      </c>
    </row>
    <row r="33" ht="16.0" customHeight="true">
      <c r="A33" t="n" s="7">
        <v>5.1913185E7</v>
      </c>
      <c r="B33" t="s" s="8">
        <v>56</v>
      </c>
      <c r="C33" t="n" s="8">
        <f>IF(false,"005-1377", "005-1377")</f>
      </c>
      <c r="D33" t="s" s="8">
        <v>78</v>
      </c>
      <c r="E33" t="n" s="8">
        <v>1.0</v>
      </c>
      <c r="F33" t="n" s="8">
        <v>647.0</v>
      </c>
      <c r="G33" t="s" s="8">
        <v>53</v>
      </c>
      <c r="H33" t="s" s="8">
        <v>54</v>
      </c>
      <c r="I33" t="s" s="8">
        <v>107</v>
      </c>
    </row>
    <row r="34" ht="16.0" customHeight="true">
      <c r="A34" t="n" s="7">
        <v>5.1456165E7</v>
      </c>
      <c r="B34" t="s" s="8">
        <v>108</v>
      </c>
      <c r="C34" t="n" s="8">
        <f>IF(false,"003-318", "003-318")</f>
      </c>
      <c r="D34" t="s" s="8">
        <v>89</v>
      </c>
      <c r="E34" t="n" s="8">
        <v>1.0</v>
      </c>
      <c r="F34" t="n" s="8">
        <v>94.0</v>
      </c>
      <c r="G34" t="s" s="8">
        <v>63</v>
      </c>
      <c r="H34" t="s" s="8">
        <v>54</v>
      </c>
      <c r="I34" t="s" s="8">
        <v>109</v>
      </c>
    </row>
    <row r="35" ht="16.0" customHeight="true">
      <c r="A35" t="n" s="7">
        <v>5.1816263E7</v>
      </c>
      <c r="B35" t="s" s="8">
        <v>65</v>
      </c>
      <c r="C35" t="n" s="8">
        <f>IF(false,"005-1254", "005-1254")</f>
      </c>
      <c r="D35" t="s" s="8">
        <v>80</v>
      </c>
      <c r="E35" t="n" s="8">
        <v>1.0</v>
      </c>
      <c r="F35" t="n" s="8">
        <v>215.0</v>
      </c>
      <c r="G35" t="s" s="8">
        <v>63</v>
      </c>
      <c r="H35" t="s" s="8">
        <v>54</v>
      </c>
      <c r="I35" t="s" s="8">
        <v>110</v>
      </c>
    </row>
    <row r="36" ht="16.0" customHeight="true">
      <c r="A36" t="n" s="7">
        <v>5.1568255E7</v>
      </c>
      <c r="B36" t="s" s="8">
        <v>85</v>
      </c>
      <c r="C36" t="n" s="8">
        <f>IF(false,"120922950", "120922950")</f>
      </c>
      <c r="D36" t="s" s="8">
        <v>111</v>
      </c>
      <c r="E36" t="n" s="8">
        <v>1.0</v>
      </c>
      <c r="F36" t="n" s="8">
        <v>46.0</v>
      </c>
      <c r="G36" t="s" s="8">
        <v>63</v>
      </c>
      <c r="H36" t="s" s="8">
        <v>54</v>
      </c>
      <c r="I36" t="s" s="8">
        <v>112</v>
      </c>
    </row>
    <row r="37" ht="16.0" customHeight="true">
      <c r="A37" t="n" s="7">
        <v>5.1737535E7</v>
      </c>
      <c r="B37" t="s" s="8">
        <v>73</v>
      </c>
      <c r="C37" t="n" s="8">
        <f>IF(false,"120921544", "120921544")</f>
      </c>
      <c r="D37" t="s" s="8">
        <v>113</v>
      </c>
      <c r="E37" t="n" s="8">
        <v>1.0</v>
      </c>
      <c r="F37" t="n" s="8">
        <v>226.0</v>
      </c>
      <c r="G37" t="s" s="8">
        <v>53</v>
      </c>
      <c r="H37" t="s" s="8">
        <v>54</v>
      </c>
      <c r="I37" t="s" s="8">
        <v>114</v>
      </c>
    </row>
    <row r="38" ht="16.0" customHeight="true">
      <c r="A38" t="n" s="7">
        <v>5.1755277E7</v>
      </c>
      <c r="B38" t="s" s="8">
        <v>73</v>
      </c>
      <c r="C38" t="n" s="8">
        <f>IF(false,"120922763", "120922763")</f>
      </c>
      <c r="D38" t="s" s="8">
        <v>115</v>
      </c>
      <c r="E38" t="n" s="8">
        <v>1.0</v>
      </c>
      <c r="F38" t="n" s="8">
        <v>617.0</v>
      </c>
      <c r="G38" t="s" s="8">
        <v>63</v>
      </c>
      <c r="H38" t="s" s="8">
        <v>54</v>
      </c>
      <c r="I38" t="s" s="8">
        <v>116</v>
      </c>
    </row>
    <row r="39" ht="16.0" customHeight="true">
      <c r="A39" t="n" s="7">
        <v>5.0812572E7</v>
      </c>
      <c r="B39" t="s" s="8">
        <v>117</v>
      </c>
      <c r="C39" t="n" s="8">
        <f>IF(false,"120921370", "120921370")</f>
      </c>
      <c r="D39" t="s" s="8">
        <v>118</v>
      </c>
      <c r="E39" t="n" s="8">
        <v>3.0</v>
      </c>
      <c r="F39" t="n" s="8">
        <v>660.0</v>
      </c>
      <c r="G39" t="s" s="8">
        <v>63</v>
      </c>
      <c r="H39" t="s" s="8">
        <v>54</v>
      </c>
      <c r="I39" t="s" s="8">
        <v>119</v>
      </c>
    </row>
    <row r="40" ht="16.0" customHeight="true">
      <c r="A40" t="n" s="7">
        <v>5.1823588E7</v>
      </c>
      <c r="B40" t="s" s="8">
        <v>65</v>
      </c>
      <c r="C40" t="n" s="8">
        <f>IF(false,"120921942", "120921942")</f>
      </c>
      <c r="D40" t="s" s="8">
        <v>66</v>
      </c>
      <c r="E40" t="n" s="8">
        <v>1.0</v>
      </c>
      <c r="F40" t="n" s="8">
        <v>254.0</v>
      </c>
      <c r="G40" t="s" s="8">
        <v>63</v>
      </c>
      <c r="H40" t="s" s="8">
        <v>54</v>
      </c>
      <c r="I40" t="s" s="8">
        <v>120</v>
      </c>
    </row>
    <row r="41" ht="16.0" customHeight="true">
      <c r="A41" t="n" s="7">
        <v>5.1831279E7</v>
      </c>
      <c r="B41" t="s" s="8">
        <v>65</v>
      </c>
      <c r="C41" t="n" s="8">
        <f>IF(false,"120921945", "120921945")</f>
      </c>
      <c r="D41" t="s" s="8">
        <v>121</v>
      </c>
      <c r="E41" t="n" s="8">
        <v>1.0</v>
      </c>
      <c r="F41" t="n" s="8">
        <v>654.0</v>
      </c>
      <c r="G41" t="s" s="8">
        <v>60</v>
      </c>
      <c r="H41" t="s" s="8">
        <v>54</v>
      </c>
      <c r="I41" t="s" s="8">
        <v>122</v>
      </c>
    </row>
    <row r="42" ht="16.0" customHeight="true">
      <c r="A42" t="n" s="7">
        <v>5.1892129E7</v>
      </c>
      <c r="B42" t="s" s="8">
        <v>65</v>
      </c>
      <c r="C42" t="n" s="8">
        <f>IF(false,"005-1254", "005-1254")</f>
      </c>
      <c r="D42" t="s" s="8">
        <v>80</v>
      </c>
      <c r="E42" t="n" s="8">
        <v>2.0</v>
      </c>
      <c r="F42" t="n" s="8">
        <v>430.0</v>
      </c>
      <c r="G42" t="s" s="8">
        <v>63</v>
      </c>
      <c r="H42" t="s" s="8">
        <v>54</v>
      </c>
      <c r="I42" t="s" s="8">
        <v>123</v>
      </c>
    </row>
    <row r="43" ht="16.0" customHeight="true">
      <c r="A43" t="n" s="7">
        <v>5.1760702E7</v>
      </c>
      <c r="B43" t="s" s="8">
        <v>73</v>
      </c>
      <c r="C43" t="n" s="8">
        <f>IF(false,"120921957", "120921957")</f>
      </c>
      <c r="D43" t="s" s="8">
        <v>124</v>
      </c>
      <c r="E43" t="n" s="8">
        <v>1.0</v>
      </c>
      <c r="F43" t="n" s="8">
        <v>198.0</v>
      </c>
      <c r="G43" t="s" s="8">
        <v>63</v>
      </c>
      <c r="H43" t="s" s="8">
        <v>54</v>
      </c>
      <c r="I43" t="s" s="8">
        <v>125</v>
      </c>
    </row>
    <row r="44" ht="16.0" customHeight="true">
      <c r="A44" t="n" s="7">
        <v>5.1062336E7</v>
      </c>
      <c r="B44" t="s" s="8">
        <v>126</v>
      </c>
      <c r="C44" t="n" s="8">
        <f>IF(false,"120922892", "120922892")</f>
      </c>
      <c r="D44" t="s" s="8">
        <v>127</v>
      </c>
      <c r="E44" t="n" s="8">
        <v>1.0</v>
      </c>
      <c r="F44" t="n" s="8">
        <v>26.0</v>
      </c>
      <c r="G44" t="s" s="8">
        <v>63</v>
      </c>
      <c r="H44" t="s" s="8">
        <v>54</v>
      </c>
      <c r="I44" t="s" s="8">
        <v>128</v>
      </c>
    </row>
    <row r="45" ht="16.0" customHeight="true">
      <c r="A45" t="n" s="7">
        <v>5.1727458E7</v>
      </c>
      <c r="B45" t="s" s="8">
        <v>73</v>
      </c>
      <c r="C45" t="n" s="8">
        <f>IF(false,"005-1256", "005-1256")</f>
      </c>
      <c r="D45" t="s" s="8">
        <v>129</v>
      </c>
      <c r="E45" t="n" s="8">
        <v>1.0</v>
      </c>
      <c r="F45" t="n" s="8">
        <v>116.0</v>
      </c>
      <c r="G45" t="s" s="8">
        <v>63</v>
      </c>
      <c r="H45" t="s" s="8">
        <v>54</v>
      </c>
      <c r="I45" t="s" s="8">
        <v>130</v>
      </c>
    </row>
    <row r="46" ht="16.0" customHeight="true">
      <c r="A46" t="n" s="7">
        <v>5.2172915E7</v>
      </c>
      <c r="B46" t="s" s="8">
        <v>51</v>
      </c>
      <c r="C46" t="n" s="8">
        <f>IF(false,"003-318", "003-318")</f>
      </c>
      <c r="D46" t="s" s="8">
        <v>89</v>
      </c>
      <c r="E46" t="n" s="8">
        <v>1.0</v>
      </c>
      <c r="F46" t="n" s="8">
        <v>434.0</v>
      </c>
      <c r="G46" t="s" s="8">
        <v>60</v>
      </c>
      <c r="H46" t="s" s="8">
        <v>54</v>
      </c>
      <c r="I46" t="s" s="8">
        <v>131</v>
      </c>
    </row>
    <row r="47" ht="16.0" customHeight="true">
      <c r="A47" t="n" s="7">
        <v>5.1755309E7</v>
      </c>
      <c r="B47" t="s" s="8">
        <v>73</v>
      </c>
      <c r="C47" t="n" s="8">
        <f>IF(false,"005-1273", "005-1273")</f>
      </c>
      <c r="D47" t="s" s="8">
        <v>132</v>
      </c>
      <c r="E47" t="n" s="8">
        <v>1.0</v>
      </c>
      <c r="F47" t="n" s="8">
        <v>0.0</v>
      </c>
      <c r="G47" t="s" s="8">
        <v>53</v>
      </c>
      <c r="H47" t="s" s="8">
        <v>54</v>
      </c>
      <c r="I47" t="s" s="8">
        <v>133</v>
      </c>
    </row>
    <row r="48" ht="16.0" customHeight="true">
      <c r="A48" t="n" s="7">
        <v>5.1911054E7</v>
      </c>
      <c r="B48" t="s" s="8">
        <v>56</v>
      </c>
      <c r="C48" t="n" s="8">
        <f>IF(false,"005-1254", "005-1254")</f>
      </c>
      <c r="D48" t="s" s="8">
        <v>80</v>
      </c>
      <c r="E48" t="n" s="8">
        <v>1.0</v>
      </c>
      <c r="F48" t="n" s="8">
        <v>215.0</v>
      </c>
      <c r="G48" t="s" s="8">
        <v>63</v>
      </c>
      <c r="H48" t="s" s="8">
        <v>134</v>
      </c>
      <c r="I48" t="s" s="8">
        <v>135</v>
      </c>
    </row>
    <row r="49" ht="16.0" customHeight="true">
      <c r="A49" t="n" s="7">
        <v>5.1639291E7</v>
      </c>
      <c r="B49" t="s" s="8">
        <v>73</v>
      </c>
      <c r="C49" t="n" s="8">
        <f>IF(false,"120923136", "120923136")</f>
      </c>
      <c r="D49" t="s" s="8">
        <v>136</v>
      </c>
      <c r="E49" t="n" s="8">
        <v>1.0</v>
      </c>
      <c r="F49" t="n" s="8">
        <v>85.0</v>
      </c>
      <c r="G49" t="s" s="8">
        <v>63</v>
      </c>
      <c r="H49" t="s" s="8">
        <v>134</v>
      </c>
      <c r="I49" t="s" s="8">
        <v>137</v>
      </c>
    </row>
    <row r="50" ht="16.0" customHeight="true">
      <c r="A50" t="n" s="7">
        <v>5.1628534E7</v>
      </c>
      <c r="B50" t="s" s="8">
        <v>73</v>
      </c>
      <c r="C50" t="n" s="8">
        <f>IF(false,"120906022", "120906022")</f>
      </c>
      <c r="D50" t="s" s="8">
        <v>138</v>
      </c>
      <c r="E50" t="n" s="8">
        <v>1.0</v>
      </c>
      <c r="F50" t="n" s="8">
        <v>77.0</v>
      </c>
      <c r="G50" t="s" s="8">
        <v>63</v>
      </c>
      <c r="H50" t="s" s="8">
        <v>134</v>
      </c>
      <c r="I50" t="s" s="8">
        <v>139</v>
      </c>
    </row>
    <row r="51" ht="16.0" customHeight="true">
      <c r="A51" t="n" s="7">
        <v>5.18971E7</v>
      </c>
      <c r="B51" t="s" s="8">
        <v>65</v>
      </c>
      <c r="C51" t="n" s="8">
        <f>IF(false,"005-1255", "005-1255")</f>
      </c>
      <c r="D51" t="s" s="8">
        <v>74</v>
      </c>
      <c r="E51" t="n" s="8">
        <v>1.0</v>
      </c>
      <c r="F51" t="n" s="8">
        <v>160.0</v>
      </c>
      <c r="G51" t="s" s="8">
        <v>63</v>
      </c>
      <c r="H51" t="s" s="8">
        <v>134</v>
      </c>
      <c r="I51" t="s" s="8">
        <v>140</v>
      </c>
    </row>
    <row r="52" ht="16.0" customHeight="true">
      <c r="A52" t="n" s="7">
        <v>5.2009884E7</v>
      </c>
      <c r="B52" t="s" s="8">
        <v>56</v>
      </c>
      <c r="C52" t="n" s="8">
        <f>IF(false,"005-1273", "005-1273")</f>
      </c>
      <c r="D52" t="s" s="8">
        <v>132</v>
      </c>
      <c r="E52" t="n" s="8">
        <v>1.0</v>
      </c>
      <c r="F52" t="n" s="8">
        <v>169.0</v>
      </c>
      <c r="G52" t="s" s="8">
        <v>63</v>
      </c>
      <c r="H52" t="s" s="8">
        <v>134</v>
      </c>
      <c r="I52" t="s" s="8">
        <v>141</v>
      </c>
    </row>
    <row r="53" ht="16.0" customHeight="true">
      <c r="A53" t="n" s="7">
        <v>5.2009884E7</v>
      </c>
      <c r="B53" t="s" s="8">
        <v>56</v>
      </c>
      <c r="C53" t="n" s="8">
        <f>IF(false,"005-1273", "005-1273")</f>
      </c>
      <c r="D53" t="s" s="8">
        <v>132</v>
      </c>
      <c r="E53" t="n" s="8">
        <v>1.0</v>
      </c>
      <c r="F53" t="n" s="8">
        <v>698.0</v>
      </c>
      <c r="G53" t="s" s="8">
        <v>60</v>
      </c>
      <c r="H53" t="s" s="8">
        <v>134</v>
      </c>
      <c r="I53" t="s" s="8">
        <v>142</v>
      </c>
    </row>
    <row r="54" ht="16.0" customHeight="true">
      <c r="A54" t="n" s="7">
        <v>5.1877942E7</v>
      </c>
      <c r="B54" t="s" s="8">
        <v>65</v>
      </c>
      <c r="C54" t="n" s="8">
        <f>IF(false,"005-1377", "005-1377")</f>
      </c>
      <c r="D54" t="s" s="8">
        <v>78</v>
      </c>
      <c r="E54" t="n" s="8">
        <v>1.0</v>
      </c>
      <c r="F54" t="n" s="8">
        <v>238.0</v>
      </c>
      <c r="G54" t="s" s="8">
        <v>63</v>
      </c>
      <c r="H54" t="s" s="8">
        <v>134</v>
      </c>
      <c r="I54" t="s" s="8">
        <v>143</v>
      </c>
    </row>
    <row r="55" ht="16.0" customHeight="true">
      <c r="A55" t="n" s="7">
        <v>5.2005171E7</v>
      </c>
      <c r="B55" t="s" s="8">
        <v>56</v>
      </c>
      <c r="C55" t="n" s="8">
        <f>IF(false,"005-1515", "005-1515")</f>
      </c>
      <c r="D55" t="s" s="8">
        <v>144</v>
      </c>
      <c r="E55" t="n" s="8">
        <v>2.0</v>
      </c>
      <c r="F55" t="n" s="8">
        <v>120.0</v>
      </c>
      <c r="G55" t="s" s="8">
        <v>63</v>
      </c>
      <c r="H55" t="s" s="8">
        <v>134</v>
      </c>
      <c r="I55" t="s" s="8">
        <v>145</v>
      </c>
    </row>
    <row r="56" ht="16.0" customHeight="true">
      <c r="A56" t="n" s="7">
        <v>5.186164E7</v>
      </c>
      <c r="B56" t="s" s="8">
        <v>65</v>
      </c>
      <c r="C56" t="n" s="8">
        <f>IF(false,"002-904", "002-904")</f>
      </c>
      <c r="D56" t="s" s="8">
        <v>146</v>
      </c>
      <c r="E56" t="n" s="8">
        <v>1.0</v>
      </c>
      <c r="F56" t="n" s="8">
        <v>166.0</v>
      </c>
      <c r="G56" t="s" s="8">
        <v>63</v>
      </c>
      <c r="H56" t="s" s="8">
        <v>134</v>
      </c>
      <c r="I56" t="s" s="8">
        <v>147</v>
      </c>
    </row>
    <row r="57" ht="16.0" customHeight="true">
      <c r="A57" t="n" s="7">
        <v>5.2152512E7</v>
      </c>
      <c r="B57" t="s" s="8">
        <v>51</v>
      </c>
      <c r="C57" t="n" s="8">
        <f>IF(false,"120921543", "120921543")</f>
      </c>
      <c r="D57" t="s" s="8">
        <v>52</v>
      </c>
      <c r="E57" t="n" s="8">
        <v>1.0</v>
      </c>
      <c r="F57" t="n" s="8">
        <v>869.0</v>
      </c>
      <c r="G57" t="s" s="8">
        <v>53</v>
      </c>
      <c r="H57" t="s" s="8">
        <v>134</v>
      </c>
      <c r="I57" t="s" s="8">
        <v>148</v>
      </c>
    </row>
    <row r="58" ht="16.0" customHeight="true">
      <c r="A58" t="n" s="7">
        <v>5.2273776E7</v>
      </c>
      <c r="B58" t="s" s="8">
        <v>54</v>
      </c>
      <c r="C58" t="n" s="8">
        <f>IF(false,"005-1255", "005-1255")</f>
      </c>
      <c r="D58" t="s" s="8">
        <v>74</v>
      </c>
      <c r="E58" t="n" s="8">
        <v>1.0</v>
      </c>
      <c r="F58" t="n" s="8">
        <v>169.0</v>
      </c>
      <c r="G58" t="s" s="8">
        <v>53</v>
      </c>
      <c r="H58" t="s" s="8">
        <v>134</v>
      </c>
      <c r="I58" t="s" s="8">
        <v>149</v>
      </c>
    </row>
    <row r="59" ht="16.0" customHeight="true">
      <c r="A59" t="n" s="7">
        <v>5.2058817E7</v>
      </c>
      <c r="B59" t="s" s="8">
        <v>51</v>
      </c>
      <c r="C59" t="n" s="8">
        <f>IF(false,"005-1380", "005-1380")</f>
      </c>
      <c r="D59" t="s" s="8">
        <v>150</v>
      </c>
      <c r="E59" t="n" s="8">
        <v>1.0</v>
      </c>
      <c r="F59" t="n" s="8">
        <v>163.0</v>
      </c>
      <c r="G59" t="s" s="8">
        <v>63</v>
      </c>
      <c r="H59" t="s" s="8">
        <v>134</v>
      </c>
      <c r="I59" t="s" s="8">
        <v>151</v>
      </c>
    </row>
    <row r="60" ht="16.0" customHeight="true">
      <c r="A60" t="n" s="7">
        <v>5.2058817E7</v>
      </c>
      <c r="B60" t="s" s="8">
        <v>51</v>
      </c>
      <c r="C60" t="n" s="8">
        <f>IF(false,"005-1380", "005-1380")</f>
      </c>
      <c r="D60" t="s" s="8">
        <v>150</v>
      </c>
      <c r="E60" t="n" s="8">
        <v>1.0</v>
      </c>
      <c r="F60" t="n" s="8">
        <v>51.0</v>
      </c>
      <c r="G60" t="s" s="8">
        <v>60</v>
      </c>
      <c r="H60" t="s" s="8">
        <v>134</v>
      </c>
      <c r="I60" t="s" s="8">
        <v>152</v>
      </c>
    </row>
    <row r="61" ht="16.0" customHeight="true">
      <c r="A61" t="n" s="7">
        <v>5.1494235E7</v>
      </c>
      <c r="B61" t="s" s="8">
        <v>85</v>
      </c>
      <c r="C61" t="n" s="8">
        <f>IF(false,"120922966", "120922966")</f>
      </c>
      <c r="D61" t="s" s="8">
        <v>153</v>
      </c>
      <c r="E61" t="n" s="8">
        <v>1.0</v>
      </c>
      <c r="F61" t="n" s="8">
        <v>44.0</v>
      </c>
      <c r="G61" t="s" s="8">
        <v>63</v>
      </c>
      <c r="H61" t="s" s="8">
        <v>134</v>
      </c>
      <c r="I61" t="s" s="8">
        <v>154</v>
      </c>
    </row>
    <row r="62" ht="16.0" customHeight="true">
      <c r="A62" t="n" s="7">
        <v>5.2035093E7</v>
      </c>
      <c r="B62" t="s" s="8">
        <v>56</v>
      </c>
      <c r="C62" t="n" s="8">
        <f>IF(false,"005-1254", "005-1254")</f>
      </c>
      <c r="D62" t="s" s="8">
        <v>80</v>
      </c>
      <c r="E62" t="n" s="8">
        <v>2.0</v>
      </c>
      <c r="F62" t="n" s="8">
        <v>430.0</v>
      </c>
      <c r="G62" t="s" s="8">
        <v>63</v>
      </c>
      <c r="H62" t="s" s="8">
        <v>134</v>
      </c>
      <c r="I62" t="s" s="8">
        <v>155</v>
      </c>
    </row>
    <row r="63" ht="16.0" customHeight="true">
      <c r="A63" t="n" s="7">
        <v>5.2035093E7</v>
      </c>
      <c r="B63" t="s" s="8">
        <v>56</v>
      </c>
      <c r="C63" t="n" s="8">
        <f>IF(false,"005-1254", "005-1254")</f>
      </c>
      <c r="D63" t="s" s="8">
        <v>80</v>
      </c>
      <c r="E63" t="n" s="8">
        <v>2.0</v>
      </c>
      <c r="F63" t="n" s="8">
        <v>280.0</v>
      </c>
      <c r="G63" t="s" s="8">
        <v>60</v>
      </c>
      <c r="H63" t="s" s="8">
        <v>134</v>
      </c>
      <c r="I63" t="s" s="8">
        <v>156</v>
      </c>
    </row>
    <row r="64" ht="16.0" customHeight="true">
      <c r="A64" t="n" s="7">
        <v>5.20038E7</v>
      </c>
      <c r="B64" t="s" s="8">
        <v>56</v>
      </c>
      <c r="C64" t="n" s="8">
        <f>IF(false,"120921202", "120921202")</f>
      </c>
      <c r="D64" t="s" s="8">
        <v>57</v>
      </c>
      <c r="E64" t="n" s="8">
        <v>3.0</v>
      </c>
      <c r="F64" t="n" s="8">
        <v>373.0</v>
      </c>
      <c r="G64" t="s" s="8">
        <v>60</v>
      </c>
      <c r="H64" t="s" s="8">
        <v>134</v>
      </c>
      <c r="I64" t="s" s="8">
        <v>157</v>
      </c>
    </row>
    <row r="65" ht="16.0" customHeight="true">
      <c r="A65" t="n" s="7">
        <v>5.1438733E7</v>
      </c>
      <c r="B65" t="s" s="8">
        <v>108</v>
      </c>
      <c r="C65" t="n" s="8">
        <f>IF(false,"120921815", "120921815")</f>
      </c>
      <c r="D65" t="s" s="8">
        <v>158</v>
      </c>
      <c r="E65" t="n" s="8">
        <v>1.0</v>
      </c>
      <c r="F65" t="n" s="8">
        <v>248.0</v>
      </c>
      <c r="G65" t="s" s="8">
        <v>63</v>
      </c>
      <c r="H65" t="s" s="8">
        <v>134</v>
      </c>
      <c r="I65" t="s" s="8">
        <v>159</v>
      </c>
    </row>
    <row r="66" ht="16.0" customHeight="true">
      <c r="A66" t="n" s="7">
        <v>5.169921E7</v>
      </c>
      <c r="B66" t="s" s="8">
        <v>73</v>
      </c>
      <c r="C66" t="n" s="8">
        <f>IF(false,"1003328", "1003328")</f>
      </c>
      <c r="D66" t="s" s="8">
        <v>160</v>
      </c>
      <c r="E66" t="n" s="8">
        <v>1.0</v>
      </c>
      <c r="F66" t="n" s="8">
        <v>118.0</v>
      </c>
      <c r="G66" t="s" s="8">
        <v>63</v>
      </c>
      <c r="H66" t="s" s="8">
        <v>134</v>
      </c>
      <c r="I66" t="s" s="8">
        <v>161</v>
      </c>
    </row>
    <row r="67" ht="16.0" customHeight="true">
      <c r="A67" t="n" s="7">
        <v>5.2029355E7</v>
      </c>
      <c r="B67" t="s" s="8">
        <v>56</v>
      </c>
      <c r="C67" t="n" s="8">
        <f>IF(false,"120921201", "120921201")</f>
      </c>
      <c r="D67" t="s" s="8">
        <v>162</v>
      </c>
      <c r="E67" t="n" s="8">
        <v>3.0</v>
      </c>
      <c r="F67" t="n" s="8">
        <v>201.0</v>
      </c>
      <c r="G67" t="s" s="8">
        <v>63</v>
      </c>
      <c r="H67" t="s" s="8">
        <v>134</v>
      </c>
      <c r="I67" t="s" s="8">
        <v>163</v>
      </c>
    </row>
    <row r="68" ht="16.0" customHeight="true">
      <c r="A68" t="n" s="7">
        <v>5.1827529E7</v>
      </c>
      <c r="B68" t="s" s="8">
        <v>65</v>
      </c>
      <c r="C68" t="n" s="8">
        <f>IF(false,"120921957", "120921957")</f>
      </c>
      <c r="D68" t="s" s="8">
        <v>124</v>
      </c>
      <c r="E68" t="n" s="8">
        <v>2.0</v>
      </c>
      <c r="F68" t="n" s="8">
        <v>462.0</v>
      </c>
      <c r="G68" t="s" s="8">
        <v>60</v>
      </c>
      <c r="H68" t="s" s="8">
        <v>134</v>
      </c>
      <c r="I68" t="s" s="8">
        <v>164</v>
      </c>
    </row>
    <row r="69" ht="16.0" customHeight="true">
      <c r="A69" t="n" s="7">
        <v>5.1897789E7</v>
      </c>
      <c r="B69" t="s" s="8">
        <v>56</v>
      </c>
      <c r="C69" t="n" s="8">
        <f>IF(false,"120921903", "120921903")</f>
      </c>
      <c r="D69" t="s" s="8">
        <v>165</v>
      </c>
      <c r="E69" t="n" s="8">
        <v>2.0</v>
      </c>
      <c r="F69" t="n" s="8">
        <v>455.0</v>
      </c>
      <c r="G69" t="s" s="8">
        <v>60</v>
      </c>
      <c r="H69" t="s" s="8">
        <v>134</v>
      </c>
      <c r="I69" t="s" s="8">
        <v>166</v>
      </c>
    </row>
    <row r="70" ht="16.0" customHeight="true">
      <c r="A70" t="n" s="7">
        <v>5.182734E7</v>
      </c>
      <c r="B70" t="s" s="8">
        <v>65</v>
      </c>
      <c r="C70" t="n" s="8">
        <f>IF(false,"005-1254", "005-1254")</f>
      </c>
      <c r="D70" t="s" s="8">
        <v>80</v>
      </c>
      <c r="E70" t="n" s="8">
        <v>1.0</v>
      </c>
      <c r="F70" t="n" s="8">
        <v>215.0</v>
      </c>
      <c r="G70" t="s" s="8">
        <v>63</v>
      </c>
      <c r="H70" t="s" s="8">
        <v>134</v>
      </c>
      <c r="I70" t="s" s="8">
        <v>167</v>
      </c>
    </row>
    <row r="71" ht="16.0" customHeight="true">
      <c r="A71" t="n" s="7">
        <v>5.2294423E7</v>
      </c>
      <c r="B71" t="s" s="8">
        <v>54</v>
      </c>
      <c r="C71" t="n" s="8">
        <f>IF(false,"120921202", "120921202")</f>
      </c>
      <c r="D71" t="s" s="8">
        <v>57</v>
      </c>
      <c r="E71" t="n" s="8">
        <v>2.0</v>
      </c>
      <c r="F71" t="n" s="8">
        <v>357.0</v>
      </c>
      <c r="G71" t="s" s="8">
        <v>60</v>
      </c>
      <c r="H71" t="s" s="8">
        <v>134</v>
      </c>
      <c r="I71" t="s" s="8">
        <v>168</v>
      </c>
    </row>
    <row r="72" ht="16.0" customHeight="true">
      <c r="A72" t="n" s="7">
        <v>5.2027911E7</v>
      </c>
      <c r="B72" t="s" s="8">
        <v>56</v>
      </c>
      <c r="C72" t="n" s="8">
        <f>IF(false,"120921201", "120921201")</f>
      </c>
      <c r="D72" t="s" s="8">
        <v>162</v>
      </c>
      <c r="E72" t="n" s="8">
        <v>2.0</v>
      </c>
      <c r="F72" t="n" s="8">
        <v>1037.0</v>
      </c>
      <c r="G72" t="s" s="8">
        <v>53</v>
      </c>
      <c r="H72" t="s" s="8">
        <v>134</v>
      </c>
      <c r="I72" t="s" s="8">
        <v>169</v>
      </c>
    </row>
    <row r="73" ht="16.0" customHeight="true">
      <c r="A73" t="n" s="7">
        <v>5.1802991E7</v>
      </c>
      <c r="B73" t="s" s="8">
        <v>65</v>
      </c>
      <c r="C73" t="n" s="8">
        <f>IF(false,"120921942", "120921942")</f>
      </c>
      <c r="D73" t="s" s="8">
        <v>66</v>
      </c>
      <c r="E73" t="n" s="8">
        <v>1.0</v>
      </c>
      <c r="F73" t="n" s="8">
        <v>794.0</v>
      </c>
      <c r="G73" t="s" s="8">
        <v>60</v>
      </c>
      <c r="H73" t="s" s="8">
        <v>134</v>
      </c>
      <c r="I73" t="s" s="8">
        <v>170</v>
      </c>
    </row>
    <row r="74" ht="16.0" customHeight="true">
      <c r="A74" t="n" s="7">
        <v>5.1817936E7</v>
      </c>
      <c r="B74" t="s" s="8">
        <v>65</v>
      </c>
      <c r="C74" t="n" s="8">
        <f>IF(false,"120922005", "120922005")</f>
      </c>
      <c r="D74" t="s" s="8">
        <v>171</v>
      </c>
      <c r="E74" t="n" s="8">
        <v>5.0</v>
      </c>
      <c r="F74" t="n" s="8">
        <v>24.0</v>
      </c>
      <c r="G74" t="s" s="8">
        <v>60</v>
      </c>
      <c r="H74" t="s" s="8">
        <v>134</v>
      </c>
      <c r="I74" t="s" s="8">
        <v>172</v>
      </c>
    </row>
    <row r="75" ht="16.0" customHeight="true">
      <c r="A75" t="n" s="7">
        <v>5.1628188E7</v>
      </c>
      <c r="B75" t="s" s="8">
        <v>73</v>
      </c>
      <c r="C75" t="n" s="8">
        <f>IF(false,"005-1512", "005-1512")</f>
      </c>
      <c r="D75" t="s" s="8">
        <v>96</v>
      </c>
      <c r="E75" t="n" s="8">
        <v>1.0</v>
      </c>
      <c r="F75" t="n" s="8">
        <v>130.0</v>
      </c>
      <c r="G75" t="s" s="8">
        <v>63</v>
      </c>
      <c r="H75" t="s" s="8">
        <v>134</v>
      </c>
      <c r="I75" t="s" s="8">
        <v>173</v>
      </c>
    </row>
    <row r="76" ht="16.0" customHeight="true">
      <c r="A76" t="n" s="7">
        <v>5.0816067E7</v>
      </c>
      <c r="B76" t="s" s="8">
        <v>117</v>
      </c>
      <c r="C76" t="n" s="8">
        <f>IF(false,"005-1255", "005-1255")</f>
      </c>
      <c r="D76" t="s" s="8">
        <v>74</v>
      </c>
      <c r="E76" t="n" s="8">
        <v>1.0</v>
      </c>
      <c r="F76" t="n" s="8">
        <v>170.0</v>
      </c>
      <c r="G76" t="s" s="8">
        <v>63</v>
      </c>
      <c r="H76" t="s" s="8">
        <v>134</v>
      </c>
      <c r="I76" t="s" s="8">
        <v>174</v>
      </c>
    </row>
    <row r="77" ht="16.0" customHeight="true">
      <c r="A77" t="n" s="7">
        <v>5.1863601E7</v>
      </c>
      <c r="B77" t="s" s="8">
        <v>65</v>
      </c>
      <c r="C77" t="n" s="8">
        <f>IF(false,"120922954", "120922954")</f>
      </c>
      <c r="D77" t="s" s="8">
        <v>175</v>
      </c>
      <c r="E77" t="n" s="8">
        <v>1.0</v>
      </c>
      <c r="F77" t="n" s="8">
        <v>658.0</v>
      </c>
      <c r="G77" t="s" s="8">
        <v>53</v>
      </c>
      <c r="H77" t="s" s="8">
        <v>134</v>
      </c>
      <c r="I77" t="s" s="8">
        <v>176</v>
      </c>
    </row>
    <row r="78" ht="16.0" customHeight="true">
      <c r="A78" t="n" s="7">
        <v>5.2149516E7</v>
      </c>
      <c r="B78" t="s" s="8">
        <v>51</v>
      </c>
      <c r="C78" t="n" s="8">
        <f>IF(false,"120922756", "120922756")</f>
      </c>
      <c r="D78" t="s" s="8">
        <v>177</v>
      </c>
      <c r="E78" t="n" s="8">
        <v>1.0</v>
      </c>
      <c r="F78" t="n" s="8">
        <v>432.0</v>
      </c>
      <c r="G78" t="s" s="8">
        <v>53</v>
      </c>
      <c r="H78" t="s" s="8">
        <v>134</v>
      </c>
      <c r="I78" t="s" s="8">
        <v>178</v>
      </c>
    </row>
    <row r="79" ht="16.0" customHeight="true">
      <c r="A79" t="n" s="7">
        <v>5.2220477E7</v>
      </c>
      <c r="B79" t="s" s="8">
        <v>54</v>
      </c>
      <c r="C79" t="n" s="8">
        <f>IF(false,"120922756", "120922756")</f>
      </c>
      <c r="D79" t="s" s="8">
        <v>177</v>
      </c>
      <c r="E79" t="n" s="8">
        <v>1.0</v>
      </c>
      <c r="F79" t="n" s="8">
        <v>703.0</v>
      </c>
      <c r="G79" t="s" s="8">
        <v>53</v>
      </c>
      <c r="H79" t="s" s="8">
        <v>134</v>
      </c>
      <c r="I79" t="s" s="8">
        <v>179</v>
      </c>
    </row>
    <row r="80" ht="16.0" customHeight="true">
      <c r="A80" t="n" s="7">
        <v>5.2009761E7</v>
      </c>
      <c r="B80" t="s" s="8">
        <v>56</v>
      </c>
      <c r="C80" t="n" s="8">
        <f>IF(false,"005-1264", "005-1264")</f>
      </c>
      <c r="D80" t="s" s="8">
        <v>180</v>
      </c>
      <c r="E80" t="n" s="8">
        <v>1.0</v>
      </c>
      <c r="F80" t="n" s="8">
        <v>119.0</v>
      </c>
      <c r="G80" t="s" s="8">
        <v>63</v>
      </c>
      <c r="H80" t="s" s="8">
        <v>134</v>
      </c>
      <c r="I80" t="s" s="8">
        <v>181</v>
      </c>
    </row>
    <row r="81" ht="16.0" customHeight="true">
      <c r="A81" t="n" s="7">
        <v>5.1557208E7</v>
      </c>
      <c r="B81" t="s" s="8">
        <v>85</v>
      </c>
      <c r="C81" t="n" s="8">
        <f>IF(false,"120921945", "120921945")</f>
      </c>
      <c r="D81" t="s" s="8">
        <v>121</v>
      </c>
      <c r="E81" t="n" s="8">
        <v>1.0</v>
      </c>
      <c r="F81" t="n" s="8">
        <v>34.0</v>
      </c>
      <c r="G81" t="s" s="8">
        <v>63</v>
      </c>
      <c r="H81" t="s" s="8">
        <v>134</v>
      </c>
      <c r="I81" t="s" s="8">
        <v>182</v>
      </c>
    </row>
    <row r="82" ht="16.0" customHeight="true">
      <c r="A82" t="n" s="7">
        <v>5.1709967E7</v>
      </c>
      <c r="B82" t="s" s="8">
        <v>73</v>
      </c>
      <c r="C82" t="n" s="8">
        <f>IF(false,"005-1273", "005-1273")</f>
      </c>
      <c r="D82" t="s" s="8">
        <v>132</v>
      </c>
      <c r="E82" t="n" s="8">
        <v>1.0</v>
      </c>
      <c r="F82" t="n" s="8">
        <v>169.0</v>
      </c>
      <c r="G82" t="s" s="8">
        <v>63</v>
      </c>
      <c r="H82" t="s" s="8">
        <v>134</v>
      </c>
      <c r="I82" t="s" s="8">
        <v>183</v>
      </c>
    </row>
    <row r="83" ht="16.0" customHeight="true">
      <c r="A83" t="n" s="7">
        <v>5.1907145E7</v>
      </c>
      <c r="B83" t="s" s="8">
        <v>56</v>
      </c>
      <c r="C83" t="n" s="8">
        <f>IF(false,"120922877", "120922877")</f>
      </c>
      <c r="D83" t="s" s="8">
        <v>101</v>
      </c>
      <c r="E83" t="n" s="8">
        <v>2.0</v>
      </c>
      <c r="F83" t="n" s="8">
        <v>200.0</v>
      </c>
      <c r="G83" t="s" s="8">
        <v>63</v>
      </c>
      <c r="H83" t="s" s="8">
        <v>134</v>
      </c>
      <c r="I83" t="s" s="8">
        <v>184</v>
      </c>
    </row>
    <row r="84" ht="16.0" customHeight="true">
      <c r="A84" t="n" s="7">
        <v>5.1390544E7</v>
      </c>
      <c r="B84" t="s" s="8">
        <v>108</v>
      </c>
      <c r="C84" t="n" s="8">
        <f>IF(false,"005-1379", "005-1379")</f>
      </c>
      <c r="D84" t="s" s="8">
        <v>185</v>
      </c>
      <c r="E84" t="n" s="8">
        <v>1.0</v>
      </c>
      <c r="F84" t="n" s="8">
        <v>161.0</v>
      </c>
      <c r="G84" t="s" s="8">
        <v>63</v>
      </c>
      <c r="H84" t="s" s="8">
        <v>134</v>
      </c>
      <c r="I84" t="s" s="8">
        <v>186</v>
      </c>
    </row>
    <row r="85" ht="16.0" customHeight="true">
      <c r="A85" t="n" s="7">
        <v>5.2030525E7</v>
      </c>
      <c r="B85" t="s" s="8">
        <v>56</v>
      </c>
      <c r="C85" t="n" s="8">
        <f>IF(false,"120921995", "120921995")</f>
      </c>
      <c r="D85" t="s" s="8">
        <v>187</v>
      </c>
      <c r="E85" t="n" s="8">
        <v>4.0</v>
      </c>
      <c r="F85" t="n" s="8">
        <v>596.0</v>
      </c>
      <c r="G85" t="s" s="8">
        <v>63</v>
      </c>
      <c r="H85" t="s" s="8">
        <v>134</v>
      </c>
      <c r="I85" t="s" s="8">
        <v>188</v>
      </c>
    </row>
    <row r="86" ht="16.0" customHeight="true">
      <c r="A86" t="n" s="7">
        <v>5.2003261E7</v>
      </c>
      <c r="B86" t="s" s="8">
        <v>56</v>
      </c>
      <c r="C86" t="n" s="8">
        <f>IF(false,"120921202", "120921202")</f>
      </c>
      <c r="D86" t="s" s="8">
        <v>57</v>
      </c>
      <c r="E86" t="n" s="8">
        <v>3.0</v>
      </c>
      <c r="F86" t="n" s="8">
        <v>201.0</v>
      </c>
      <c r="G86" t="s" s="8">
        <v>63</v>
      </c>
      <c r="H86" t="s" s="8">
        <v>189</v>
      </c>
      <c r="I86" t="s" s="8">
        <v>190</v>
      </c>
    </row>
    <row r="87" ht="16.0" customHeight="true">
      <c r="A87" t="n" s="7">
        <v>5.2255121E7</v>
      </c>
      <c r="B87" t="s" s="8">
        <v>54</v>
      </c>
      <c r="C87" t="n" s="8">
        <f>IF(false,"120922460", "120922460")</f>
      </c>
      <c r="D87" t="s" s="8">
        <v>62</v>
      </c>
      <c r="E87" t="n" s="8">
        <v>1.0</v>
      </c>
      <c r="F87" t="n" s="8">
        <v>226.0</v>
      </c>
      <c r="G87" t="s" s="8">
        <v>53</v>
      </c>
      <c r="H87" t="s" s="8">
        <v>189</v>
      </c>
      <c r="I87" t="s" s="8">
        <v>191</v>
      </c>
    </row>
    <row r="88" ht="16.0" customHeight="true">
      <c r="A88" t="n" s="7">
        <v>5.2028157E7</v>
      </c>
      <c r="B88" t="s" s="8">
        <v>56</v>
      </c>
      <c r="C88" t="n" s="8">
        <f>IF(false,"120921872", "120921872")</f>
      </c>
      <c r="D88" t="s" s="8">
        <v>192</v>
      </c>
      <c r="E88" t="n" s="8">
        <v>1.0</v>
      </c>
      <c r="F88" t="n" s="8">
        <v>24.0</v>
      </c>
      <c r="G88" t="s" s="8">
        <v>63</v>
      </c>
      <c r="H88" t="s" s="8">
        <v>189</v>
      </c>
      <c r="I88" t="s" s="8">
        <v>193</v>
      </c>
    </row>
    <row r="89" ht="16.0" customHeight="true">
      <c r="A89" t="n" s="7">
        <v>5.223559E7</v>
      </c>
      <c r="B89" t="s" s="8">
        <v>54</v>
      </c>
      <c r="C89" t="n" s="8">
        <f>IF(false,"120922783", "120922783")</f>
      </c>
      <c r="D89" t="s" s="8">
        <v>194</v>
      </c>
      <c r="E89" t="n" s="8">
        <v>1.0</v>
      </c>
      <c r="F89" t="n" s="8">
        <v>84.0</v>
      </c>
      <c r="G89" t="s" s="8">
        <v>63</v>
      </c>
      <c r="H89" t="s" s="8">
        <v>189</v>
      </c>
      <c r="I89" t="s" s="8">
        <v>195</v>
      </c>
    </row>
    <row r="90" ht="16.0" customHeight="true">
      <c r="A90" t="n" s="7">
        <v>5.2299926E7</v>
      </c>
      <c r="B90" t="s" s="8">
        <v>134</v>
      </c>
      <c r="C90" t="n" s="8">
        <f>IF(false,"120922871", "120922871")</f>
      </c>
      <c r="D90" t="s" s="8">
        <v>196</v>
      </c>
      <c r="E90" t="n" s="8">
        <v>1.0</v>
      </c>
      <c r="F90" t="n" s="8">
        <v>730.0</v>
      </c>
      <c r="G90" t="s" s="8">
        <v>60</v>
      </c>
      <c r="H90" t="s" s="8">
        <v>189</v>
      </c>
      <c r="I90" t="s" s="8">
        <v>197</v>
      </c>
    </row>
    <row r="91" ht="16.0" customHeight="true">
      <c r="A91" t="n" s="7">
        <v>5.2301337E7</v>
      </c>
      <c r="B91" t="s" s="8">
        <v>134</v>
      </c>
      <c r="C91" t="n" s="8">
        <f>IF(false,"005-1181", "005-1181")</f>
      </c>
      <c r="D91" t="s" s="8">
        <v>198</v>
      </c>
      <c r="E91" t="n" s="8">
        <v>1.0</v>
      </c>
      <c r="F91" t="n" s="8">
        <v>251.0</v>
      </c>
      <c r="G91" t="s" s="8">
        <v>63</v>
      </c>
      <c r="H91" t="s" s="8">
        <v>189</v>
      </c>
      <c r="I91" t="s" s="8">
        <v>199</v>
      </c>
    </row>
    <row r="92" ht="16.0" customHeight="true">
      <c r="A92" t="n" s="7">
        <v>5.2301337E7</v>
      </c>
      <c r="B92" t="s" s="8">
        <v>134</v>
      </c>
      <c r="C92" t="n" s="8">
        <f>IF(false,"005-1181", "005-1181")</f>
      </c>
      <c r="D92" t="s" s="8">
        <v>198</v>
      </c>
      <c r="E92" t="n" s="8">
        <v>1.0</v>
      </c>
      <c r="F92" t="n" s="8">
        <v>798.0</v>
      </c>
      <c r="G92" t="s" s="8">
        <v>53</v>
      </c>
      <c r="H92" t="s" s="8">
        <v>189</v>
      </c>
      <c r="I92" t="s" s="8">
        <v>200</v>
      </c>
    </row>
    <row r="93" ht="16.0" customHeight="true">
      <c r="A93" t="n" s="7">
        <v>5.2137738E7</v>
      </c>
      <c r="B93" t="s" s="8">
        <v>51</v>
      </c>
      <c r="C93" t="n" s="8">
        <f>IF(false,"005-1416", "005-1416")</f>
      </c>
      <c r="D93" t="s" s="8">
        <v>201</v>
      </c>
      <c r="E93" t="n" s="8">
        <v>1.0</v>
      </c>
      <c r="F93" t="n" s="8">
        <v>593.0</v>
      </c>
      <c r="G93" t="s" s="8">
        <v>53</v>
      </c>
      <c r="H93" t="s" s="8">
        <v>189</v>
      </c>
      <c r="I93" t="s" s="8">
        <v>202</v>
      </c>
    </row>
    <row r="94" ht="16.0" customHeight="true">
      <c r="A94" t="n" s="7">
        <v>5.2194657E7</v>
      </c>
      <c r="B94" t="s" s="8">
        <v>54</v>
      </c>
      <c r="C94" t="n" s="8">
        <f>IF(false,"120922393", "120922393")</f>
      </c>
      <c r="D94" t="s" s="8">
        <v>203</v>
      </c>
      <c r="E94" t="n" s="8">
        <v>1.0</v>
      </c>
      <c r="F94" t="n" s="8">
        <v>86.0</v>
      </c>
      <c r="G94" t="s" s="8">
        <v>53</v>
      </c>
      <c r="H94" t="s" s="8">
        <v>189</v>
      </c>
      <c r="I94" t="s" s="8">
        <v>204</v>
      </c>
    </row>
    <row r="95" ht="16.0" customHeight="true">
      <c r="A95" t="n" s="7">
        <v>5.2184513E7</v>
      </c>
      <c r="B95" t="s" s="8">
        <v>54</v>
      </c>
      <c r="C95" t="n" s="8">
        <f>IF(false,"120922761", "120922761")</f>
      </c>
      <c r="D95" t="s" s="8">
        <v>205</v>
      </c>
      <c r="E95" t="n" s="8">
        <v>2.0</v>
      </c>
      <c r="F95" t="n" s="8">
        <v>714.0</v>
      </c>
      <c r="G95" t="s" s="8">
        <v>63</v>
      </c>
      <c r="H95" t="s" s="8">
        <v>189</v>
      </c>
      <c r="I95" t="s" s="8">
        <v>206</v>
      </c>
    </row>
    <row r="96" ht="16.0" customHeight="true">
      <c r="A96" t="n" s="7">
        <v>5.2336196E7</v>
      </c>
      <c r="B96" t="s" s="8">
        <v>134</v>
      </c>
      <c r="C96" t="n" s="8">
        <f>IF(false,"120921202", "120921202")</f>
      </c>
      <c r="D96" t="s" s="8">
        <v>57</v>
      </c>
      <c r="E96" t="n" s="8">
        <v>1.0</v>
      </c>
      <c r="F96" t="n" s="8">
        <v>218.0</v>
      </c>
      <c r="G96" t="s" s="8">
        <v>53</v>
      </c>
      <c r="H96" t="s" s="8">
        <v>189</v>
      </c>
      <c r="I96" t="s" s="8">
        <v>207</v>
      </c>
    </row>
    <row r="97" ht="16.0" customHeight="true">
      <c r="A97" t="n" s="7">
        <v>5.2332591E7</v>
      </c>
      <c r="B97" t="s" s="8">
        <v>134</v>
      </c>
      <c r="C97" t="n" s="8">
        <f>IF(false,"120922783", "120922783")</f>
      </c>
      <c r="D97" t="s" s="8">
        <v>194</v>
      </c>
      <c r="E97" t="n" s="8">
        <v>1.0</v>
      </c>
      <c r="F97" t="n" s="8">
        <v>80.0</v>
      </c>
      <c r="G97" t="s" s="8">
        <v>60</v>
      </c>
      <c r="H97" t="s" s="8">
        <v>189</v>
      </c>
      <c r="I97" t="s" s="8">
        <v>208</v>
      </c>
    </row>
    <row r="98" ht="16.0" customHeight="true">
      <c r="A98" t="n" s="7">
        <v>5.2299926E7</v>
      </c>
      <c r="B98" t="s" s="8">
        <v>134</v>
      </c>
      <c r="C98" t="n" s="8">
        <f>IF(false,"120922871", "120922871")</f>
      </c>
      <c r="D98" t="s" s="8">
        <v>196</v>
      </c>
      <c r="E98" t="n" s="8">
        <v>1.0</v>
      </c>
      <c r="F98" t="n" s="8">
        <v>373.0</v>
      </c>
      <c r="G98" t="s" s="8">
        <v>63</v>
      </c>
      <c r="H98" t="s" s="8">
        <v>189</v>
      </c>
      <c r="I98" t="s" s="8">
        <v>209</v>
      </c>
    </row>
    <row r="99" ht="16.0" customHeight="true">
      <c r="A99" t="n" s="7">
        <v>5.2330742E7</v>
      </c>
      <c r="B99" t="s" s="8">
        <v>134</v>
      </c>
      <c r="C99" t="n" s="8">
        <f>IF(false,"120922871", "120922871")</f>
      </c>
      <c r="D99" t="s" s="8">
        <v>196</v>
      </c>
      <c r="E99" t="n" s="8">
        <v>1.0</v>
      </c>
      <c r="F99" t="n" s="8">
        <v>743.0</v>
      </c>
      <c r="G99" t="s" s="8">
        <v>60</v>
      </c>
      <c r="H99" t="s" s="8">
        <v>189</v>
      </c>
      <c r="I99" t="s" s="8">
        <v>210</v>
      </c>
    </row>
    <row r="100" ht="16.0" customHeight="true">
      <c r="A100" t="n" s="7">
        <v>5.2233563E7</v>
      </c>
      <c r="B100" t="s" s="8">
        <v>54</v>
      </c>
      <c r="C100" t="n" s="8">
        <f>IF(false,"120922763", "120922763")</f>
      </c>
      <c r="D100" t="s" s="8">
        <v>115</v>
      </c>
      <c r="E100" t="n" s="8">
        <v>1.0</v>
      </c>
      <c r="F100" t="n" s="8">
        <v>539.0</v>
      </c>
      <c r="G100" t="s" s="8">
        <v>63</v>
      </c>
      <c r="H100" t="s" s="8">
        <v>189</v>
      </c>
      <c r="I100" t="s" s="8">
        <v>211</v>
      </c>
    </row>
    <row r="101" ht="16.0" customHeight="true">
      <c r="A101" t="n" s="7">
        <v>5.2156775E7</v>
      </c>
      <c r="B101" t="s" s="8">
        <v>51</v>
      </c>
      <c r="C101" t="n" s="8">
        <f>IF(false,"120921956", "120921956")</f>
      </c>
      <c r="D101" t="s" s="8">
        <v>212</v>
      </c>
      <c r="E101" t="n" s="8">
        <v>1.0</v>
      </c>
      <c r="F101" t="n" s="8">
        <v>541.0</v>
      </c>
      <c r="G101" t="s" s="8">
        <v>63</v>
      </c>
      <c r="H101" t="s" s="8">
        <v>189</v>
      </c>
      <c r="I101" t="s" s="8">
        <v>213</v>
      </c>
    </row>
    <row r="102" ht="16.0" customHeight="true">
      <c r="A102" t="n" s="7">
        <v>5.2095686E7</v>
      </c>
      <c r="B102" t="s" s="8">
        <v>51</v>
      </c>
      <c r="C102" t="n" s="8">
        <f>IF(false,"120921202", "120921202")</f>
      </c>
      <c r="D102" t="s" s="8">
        <v>57</v>
      </c>
      <c r="E102" t="n" s="8">
        <v>2.0</v>
      </c>
      <c r="F102" t="n" s="8">
        <v>552.0</v>
      </c>
      <c r="G102" t="s" s="8">
        <v>63</v>
      </c>
      <c r="H102" t="s" s="8">
        <v>189</v>
      </c>
      <c r="I102" t="s" s="8">
        <v>214</v>
      </c>
    </row>
    <row r="103" ht="16.0" customHeight="true">
      <c r="A103" t="n" s="7">
        <v>5.2294658E7</v>
      </c>
      <c r="B103" t="s" s="8">
        <v>54</v>
      </c>
      <c r="C103" t="n" s="8">
        <f>IF(false,"120921818", "120921818")</f>
      </c>
      <c r="D103" t="s" s="8">
        <v>215</v>
      </c>
      <c r="E103" t="n" s="8">
        <v>1.0</v>
      </c>
      <c r="F103" t="n" s="8">
        <v>734.0</v>
      </c>
      <c r="G103" t="s" s="8">
        <v>53</v>
      </c>
      <c r="H103" t="s" s="8">
        <v>189</v>
      </c>
      <c r="I103" t="s" s="8">
        <v>216</v>
      </c>
    </row>
    <row r="104" ht="16.0" customHeight="true">
      <c r="A104" t="n" s="7">
        <v>5.2323125E7</v>
      </c>
      <c r="B104" t="s" s="8">
        <v>134</v>
      </c>
      <c r="C104" t="n" s="8">
        <f>IF(false,"005-1564", "005-1564")</f>
      </c>
      <c r="D104" t="s" s="8">
        <v>217</v>
      </c>
      <c r="E104" t="n" s="8">
        <v>1.0</v>
      </c>
      <c r="F104" t="n" s="8">
        <v>47.0</v>
      </c>
      <c r="G104" t="s" s="8">
        <v>60</v>
      </c>
      <c r="H104" t="s" s="8">
        <v>189</v>
      </c>
      <c r="I104" t="s" s="8">
        <v>218</v>
      </c>
    </row>
    <row r="105" ht="16.0" customHeight="true">
      <c r="A105" t="n" s="7">
        <v>5.2245279E7</v>
      </c>
      <c r="B105" t="s" s="8">
        <v>54</v>
      </c>
      <c r="C105" t="n" s="8">
        <f>IF(false,"120922954", "120922954")</f>
      </c>
      <c r="D105" t="s" s="8">
        <v>175</v>
      </c>
      <c r="E105" t="n" s="8">
        <v>1.0</v>
      </c>
      <c r="F105" t="n" s="8">
        <v>756.0</v>
      </c>
      <c r="G105" t="s" s="8">
        <v>53</v>
      </c>
      <c r="H105" t="s" s="8">
        <v>189</v>
      </c>
      <c r="I105" t="s" s="8">
        <v>219</v>
      </c>
    </row>
    <row r="106" ht="16.0" customHeight="true">
      <c r="A106" t="n" s="7">
        <v>5.2287522E7</v>
      </c>
      <c r="B106" t="s" s="8">
        <v>54</v>
      </c>
      <c r="C106" t="n" s="8">
        <f>IF(false,"120922391", "120922391")</f>
      </c>
      <c r="D106" t="s" s="8">
        <v>220</v>
      </c>
      <c r="E106" t="n" s="8">
        <v>1.0</v>
      </c>
      <c r="F106" t="n" s="8">
        <v>70.0</v>
      </c>
      <c r="G106" t="s" s="8">
        <v>63</v>
      </c>
      <c r="H106" t="s" s="8">
        <v>189</v>
      </c>
      <c r="I106" t="s" s="8">
        <v>221</v>
      </c>
    </row>
    <row r="107" ht="16.0" customHeight="true">
      <c r="A107" t="n" s="7">
        <v>5.2125082E7</v>
      </c>
      <c r="B107" t="s" s="8">
        <v>51</v>
      </c>
      <c r="C107" t="n" s="8">
        <f>IF(false,"005-1558", "005-1558")</f>
      </c>
      <c r="D107" t="s" s="8">
        <v>222</v>
      </c>
      <c r="E107" t="n" s="8">
        <v>1.0</v>
      </c>
      <c r="F107" t="n" s="8">
        <v>108.0</v>
      </c>
      <c r="G107" t="s" s="8">
        <v>63</v>
      </c>
      <c r="H107" t="s" s="8">
        <v>189</v>
      </c>
      <c r="I107" t="s" s="8">
        <v>223</v>
      </c>
    </row>
    <row r="108" ht="16.0" customHeight="true">
      <c r="A108" t="n" s="7">
        <v>5.2125082E7</v>
      </c>
      <c r="B108" t="s" s="8">
        <v>51</v>
      </c>
      <c r="C108" t="n" s="8">
        <f>IF(false,"005-1558", "005-1558")</f>
      </c>
      <c r="D108" t="s" s="8">
        <v>222</v>
      </c>
      <c r="E108" t="n" s="8">
        <v>1.0</v>
      </c>
      <c r="F108" t="n" s="8">
        <v>46.0</v>
      </c>
      <c r="G108" t="s" s="8">
        <v>53</v>
      </c>
      <c r="H108" t="s" s="8">
        <v>189</v>
      </c>
      <c r="I108" t="s" s="8">
        <v>224</v>
      </c>
    </row>
    <row r="109" ht="16.0" customHeight="true">
      <c r="A109" t="n" s="7">
        <v>5.2047354E7</v>
      </c>
      <c r="B109" t="s" s="8">
        <v>51</v>
      </c>
      <c r="C109" t="n" s="8">
        <f>IF(false,"120922954", "120922954")</f>
      </c>
      <c r="D109" t="s" s="8">
        <v>175</v>
      </c>
      <c r="E109" t="n" s="8">
        <v>1.0</v>
      </c>
      <c r="F109" t="n" s="8">
        <v>325.0</v>
      </c>
      <c r="G109" t="s" s="8">
        <v>60</v>
      </c>
      <c r="H109" t="s" s="8">
        <v>189</v>
      </c>
      <c r="I109" t="s" s="8">
        <v>225</v>
      </c>
    </row>
    <row r="110" ht="16.0" customHeight="true">
      <c r="A110" t="n" s="7">
        <v>5.2364739E7</v>
      </c>
      <c r="B110" t="s" s="8">
        <v>134</v>
      </c>
      <c r="C110" t="n" s="8">
        <f>IF(false,"120921853", "120921853")</f>
      </c>
      <c r="D110" t="s" s="8">
        <v>226</v>
      </c>
      <c r="E110" t="n" s="8">
        <v>2.0</v>
      </c>
      <c r="F110" t="n" s="8">
        <v>324.0</v>
      </c>
      <c r="G110" t="s" s="8">
        <v>53</v>
      </c>
      <c r="H110" t="s" s="8">
        <v>189</v>
      </c>
      <c r="I110" t="s" s="8">
        <v>227</v>
      </c>
    </row>
    <row r="111" ht="16.0" customHeight="true">
      <c r="A111" t="n" s="7">
        <v>5.2390326E7</v>
      </c>
      <c r="B111" t="s" s="8">
        <v>134</v>
      </c>
      <c r="C111" t="n" s="8">
        <f>IF(false,"120922353", "120922353")</f>
      </c>
      <c r="D111" t="s" s="8">
        <v>228</v>
      </c>
      <c r="E111" t="n" s="8">
        <v>1.0</v>
      </c>
      <c r="F111" t="n" s="8">
        <v>798.0</v>
      </c>
      <c r="G111" t="s" s="8">
        <v>53</v>
      </c>
      <c r="H111" t="s" s="8">
        <v>189</v>
      </c>
      <c r="I111" t="s" s="8">
        <v>229</v>
      </c>
    </row>
    <row r="112" ht="16.0" customHeight="true">
      <c r="A112" t="n" s="7">
        <v>5.2385889E7</v>
      </c>
      <c r="B112" t="s" s="8">
        <v>134</v>
      </c>
      <c r="C112" t="n" s="8">
        <f>IF(false,"120923171", "120923171")</f>
      </c>
      <c r="D112" t="s" s="8">
        <v>230</v>
      </c>
      <c r="E112" t="n" s="8">
        <v>1.0</v>
      </c>
      <c r="F112" t="n" s="8">
        <v>215.0</v>
      </c>
      <c r="G112" t="s" s="8">
        <v>53</v>
      </c>
      <c r="H112" t="s" s="8">
        <v>189</v>
      </c>
      <c r="I112" t="s" s="8">
        <v>231</v>
      </c>
    </row>
    <row r="113" ht="16.0" customHeight="true">
      <c r="A113" t="n" s="7">
        <v>5.2074295E7</v>
      </c>
      <c r="B113" t="s" s="8">
        <v>51</v>
      </c>
      <c r="C113" t="n" s="8">
        <f>IF(false,"120921370", "120921370")</f>
      </c>
      <c r="D113" t="s" s="8">
        <v>118</v>
      </c>
      <c r="E113" t="n" s="8">
        <v>3.0</v>
      </c>
      <c r="F113" t="n" s="8">
        <v>1203.0</v>
      </c>
      <c r="G113" t="s" s="8">
        <v>63</v>
      </c>
      <c r="H113" t="s" s="8">
        <v>189</v>
      </c>
      <c r="I113" t="s" s="8">
        <v>232</v>
      </c>
    </row>
    <row r="114" ht="16.0" customHeight="true">
      <c r="A114" t="n" s="7">
        <v>5.2308035E7</v>
      </c>
      <c r="B114" t="s" s="8">
        <v>134</v>
      </c>
      <c r="C114" t="n" s="8">
        <f>IF(false,"005-1246", "005-1246")</f>
      </c>
      <c r="D114" t="s" s="8">
        <v>233</v>
      </c>
      <c r="E114" t="n" s="8">
        <v>1.0</v>
      </c>
      <c r="F114" t="n" s="8">
        <v>212.0</v>
      </c>
      <c r="G114" t="s" s="8">
        <v>53</v>
      </c>
      <c r="H114" t="s" s="8">
        <v>189</v>
      </c>
      <c r="I114" t="s" s="8">
        <v>234</v>
      </c>
    </row>
    <row r="115" ht="16.0" customHeight="true">
      <c r="A115" t="n" s="7">
        <v>5.211853E7</v>
      </c>
      <c r="B115" t="s" s="8">
        <v>51</v>
      </c>
      <c r="C115" t="n" s="8">
        <f>IF(false,"120921202", "120921202")</f>
      </c>
      <c r="D115" t="s" s="8">
        <v>57</v>
      </c>
      <c r="E115" t="n" s="8">
        <v>1.0</v>
      </c>
      <c r="F115" t="n" s="8">
        <v>343.0</v>
      </c>
      <c r="G115" t="s" s="8">
        <v>63</v>
      </c>
      <c r="H115" t="s" s="8">
        <v>189</v>
      </c>
      <c r="I115" t="s" s="8">
        <v>235</v>
      </c>
    </row>
    <row r="116" ht="16.0" customHeight="true">
      <c r="A116" t="n" s="7">
        <v>5.211853E7</v>
      </c>
      <c r="B116" t="s" s="8">
        <v>51</v>
      </c>
      <c r="C116" t="n" s="8">
        <f>IF(false,"120921202", "120921202")</f>
      </c>
      <c r="D116" t="s" s="8">
        <v>57</v>
      </c>
      <c r="E116" t="n" s="8">
        <v>1.0</v>
      </c>
      <c r="F116" t="n" s="8">
        <v>35.0</v>
      </c>
      <c r="G116" t="s" s="8">
        <v>60</v>
      </c>
      <c r="H116" t="s" s="8">
        <v>189</v>
      </c>
      <c r="I116" t="s" s="8">
        <v>236</v>
      </c>
    </row>
    <row r="117" ht="16.0" customHeight="true">
      <c r="A117" t="n" s="7">
        <v>5.2074295E7</v>
      </c>
      <c r="B117" t="s" s="8">
        <v>51</v>
      </c>
      <c r="C117" t="n" s="8">
        <f>IF(false,"120921370", "120921370")</f>
      </c>
      <c r="D117" t="s" s="8">
        <v>118</v>
      </c>
      <c r="E117" t="n" s="8">
        <v>3.0</v>
      </c>
      <c r="F117" t="n" s="8">
        <v>315.0</v>
      </c>
      <c r="G117" t="s" s="8">
        <v>60</v>
      </c>
      <c r="H117" t="s" s="8">
        <v>189</v>
      </c>
      <c r="I117" t="s" s="8">
        <v>237</v>
      </c>
    </row>
    <row r="118" ht="16.0" customHeight="true">
      <c r="A118" t="n" s="7">
        <v>5.187569E7</v>
      </c>
      <c r="B118" t="s" s="8">
        <v>65</v>
      </c>
      <c r="C118" t="n" s="8">
        <f>IF(false,"120921898", "120921898")</f>
      </c>
      <c r="D118" t="s" s="8">
        <v>76</v>
      </c>
      <c r="E118" t="n" s="8">
        <v>3.0</v>
      </c>
      <c r="F118" t="n" s="8">
        <v>1362.0</v>
      </c>
      <c r="G118" t="s" s="8">
        <v>63</v>
      </c>
      <c r="H118" t="s" s="8">
        <v>189</v>
      </c>
      <c r="I118" t="s" s="8">
        <v>238</v>
      </c>
    </row>
    <row r="119" ht="16.0" customHeight="true">
      <c r="A119" t="n" s="7">
        <v>5.2353324E7</v>
      </c>
      <c r="B119" t="s" s="8">
        <v>134</v>
      </c>
      <c r="C119" t="n" s="8">
        <f>IF(false,"003-318", "003-318")</f>
      </c>
      <c r="D119" t="s" s="8">
        <v>89</v>
      </c>
      <c r="E119" t="n" s="8">
        <v>1.0</v>
      </c>
      <c r="F119" t="n" s="8">
        <v>103.0</v>
      </c>
      <c r="G119" t="s" s="8">
        <v>53</v>
      </c>
      <c r="H119" t="s" s="8">
        <v>189</v>
      </c>
      <c r="I119" t="s" s="8">
        <v>239</v>
      </c>
    </row>
    <row r="120" ht="16.0" customHeight="true">
      <c r="A120" t="n" s="7">
        <v>5.2059503E7</v>
      </c>
      <c r="B120" t="s" s="8">
        <v>51</v>
      </c>
      <c r="C120" t="n" s="8">
        <f>IF(false,"002-101", "002-101")</f>
      </c>
      <c r="D120" t="s" s="8">
        <v>240</v>
      </c>
      <c r="E120" t="n" s="8">
        <v>1.0</v>
      </c>
      <c r="F120" t="n" s="8">
        <v>809.0</v>
      </c>
      <c r="G120" t="s" s="8">
        <v>53</v>
      </c>
      <c r="H120" t="s" s="8">
        <v>189</v>
      </c>
      <c r="I120" t="s" s="8">
        <v>241</v>
      </c>
    </row>
    <row r="121" ht="16.0" customHeight="true">
      <c r="A121" t="n" s="7">
        <v>5.236372E7</v>
      </c>
      <c r="B121" t="s" s="8">
        <v>134</v>
      </c>
      <c r="C121" t="n" s="8">
        <f>IF(false,"120921853", "120921853")</f>
      </c>
      <c r="D121" t="s" s="8">
        <v>226</v>
      </c>
      <c r="E121" t="n" s="8">
        <v>1.0</v>
      </c>
      <c r="F121" t="n" s="8">
        <v>221.0</v>
      </c>
      <c r="G121" t="s" s="8">
        <v>53</v>
      </c>
      <c r="H121" t="s" s="8">
        <v>189</v>
      </c>
      <c r="I121" t="s" s="8">
        <v>242</v>
      </c>
    </row>
    <row r="122" ht="16.0" customHeight="true">
      <c r="A122" t="n" s="7">
        <v>5.2263961E7</v>
      </c>
      <c r="B122" t="s" s="8">
        <v>54</v>
      </c>
      <c r="C122" t="n" s="8">
        <f>IF(false,"120922391", "120922391")</f>
      </c>
      <c r="D122" t="s" s="8">
        <v>220</v>
      </c>
      <c r="E122" t="n" s="8">
        <v>1.0</v>
      </c>
      <c r="F122" t="n" s="8">
        <v>145.0</v>
      </c>
      <c r="G122" t="s" s="8">
        <v>53</v>
      </c>
      <c r="H122" t="s" s="8">
        <v>189</v>
      </c>
      <c r="I122" t="s" s="8">
        <v>243</v>
      </c>
    </row>
    <row r="123" ht="16.0" customHeight="true">
      <c r="A123" t="n" s="7">
        <v>5.2156085E7</v>
      </c>
      <c r="B123" t="s" s="8">
        <v>51</v>
      </c>
      <c r="C123" t="n" s="8">
        <f>IF(false,"120921543", "120921543")</f>
      </c>
      <c r="D123" t="s" s="8">
        <v>52</v>
      </c>
      <c r="E123" t="n" s="8">
        <v>1.0</v>
      </c>
      <c r="F123" t="n" s="8">
        <v>153.0</v>
      </c>
      <c r="G123" t="s" s="8">
        <v>60</v>
      </c>
      <c r="H123" t="s" s="8">
        <v>189</v>
      </c>
      <c r="I123" t="s" s="8">
        <v>244</v>
      </c>
    </row>
    <row r="124" ht="16.0" customHeight="true">
      <c r="A124" t="n" s="7">
        <v>5.2174415E7</v>
      </c>
      <c r="B124" t="s" s="8">
        <v>51</v>
      </c>
      <c r="C124" t="n" s="8">
        <f>IF(false,"120922763", "120922763")</f>
      </c>
      <c r="D124" t="s" s="8">
        <v>115</v>
      </c>
      <c r="E124" t="n" s="8">
        <v>1.0</v>
      </c>
      <c r="F124" t="n" s="8">
        <v>656.0</v>
      </c>
      <c r="G124" t="s" s="8">
        <v>63</v>
      </c>
      <c r="H124" t="s" s="8">
        <v>189</v>
      </c>
      <c r="I124" t="s" s="8">
        <v>245</v>
      </c>
    </row>
    <row r="125" ht="16.0" customHeight="true">
      <c r="A125" t="n" s="7">
        <v>5.1847767E7</v>
      </c>
      <c r="B125" t="s" s="8">
        <v>65</v>
      </c>
      <c r="C125" t="n" s="8">
        <f>IF(false,"005-1377", "005-1377")</f>
      </c>
      <c r="D125" t="s" s="8">
        <v>78</v>
      </c>
      <c r="E125" t="n" s="8">
        <v>1.0</v>
      </c>
      <c r="F125" t="n" s="8">
        <v>150.0</v>
      </c>
      <c r="G125" t="s" s="8">
        <v>63</v>
      </c>
      <c r="H125" t="s" s="8">
        <v>189</v>
      </c>
      <c r="I125" t="s" s="8">
        <v>246</v>
      </c>
    </row>
    <row r="126" ht="16.0" customHeight="true">
      <c r="A126" t="n" s="7">
        <v>5.2056665E7</v>
      </c>
      <c r="B126" t="s" s="8">
        <v>51</v>
      </c>
      <c r="C126" t="n" s="8">
        <f>IF(false,"01-004189", "01-004189")</f>
      </c>
      <c r="D126" t="s" s="8">
        <v>247</v>
      </c>
      <c r="E126" t="n" s="8">
        <v>2.0</v>
      </c>
      <c r="F126" t="n" s="8">
        <v>334.0</v>
      </c>
      <c r="G126" t="s" s="8">
        <v>53</v>
      </c>
      <c r="H126" t="s" s="8">
        <v>189</v>
      </c>
      <c r="I126" t="s" s="8">
        <v>248</v>
      </c>
    </row>
    <row r="127" ht="16.0" customHeight="true">
      <c r="A127" t="n" s="7">
        <v>5.199436E7</v>
      </c>
      <c r="B127" t="s" s="8">
        <v>56</v>
      </c>
      <c r="C127" t="n" s="8">
        <f>IF(false,"120923125", "120923125")</f>
      </c>
      <c r="D127" t="s" s="8">
        <v>249</v>
      </c>
      <c r="E127" t="n" s="8">
        <v>1.0</v>
      </c>
      <c r="F127" t="n" s="8">
        <v>100.0</v>
      </c>
      <c r="G127" t="s" s="8">
        <v>63</v>
      </c>
      <c r="H127" t="s" s="8">
        <v>189</v>
      </c>
      <c r="I127" t="s" s="8">
        <v>250</v>
      </c>
    </row>
    <row r="128" ht="16.0" customHeight="true">
      <c r="A128" t="n" s="7">
        <v>5.199436E7</v>
      </c>
      <c r="B128" t="s" s="8">
        <v>56</v>
      </c>
      <c r="C128" t="n" s="8">
        <f>IF(false,"120923125", "120923125")</f>
      </c>
      <c r="D128" t="s" s="8">
        <v>249</v>
      </c>
      <c r="E128" t="n" s="8">
        <v>1.0</v>
      </c>
      <c r="F128" t="n" s="8">
        <v>192.0</v>
      </c>
      <c r="G128" t="s" s="8">
        <v>60</v>
      </c>
      <c r="H128" t="s" s="8">
        <v>189</v>
      </c>
      <c r="I128" t="s" s="8">
        <v>251</v>
      </c>
    </row>
    <row r="129" ht="16.0" customHeight="true">
      <c r="A129" t="n" s="7">
        <v>5.2352989E7</v>
      </c>
      <c r="B129" t="s" s="8">
        <v>134</v>
      </c>
      <c r="C129" t="n" s="8">
        <f>IF(false,"005-1513", "005-1513")</f>
      </c>
      <c r="D129" t="s" s="8">
        <v>252</v>
      </c>
      <c r="E129" t="n" s="8">
        <v>3.0</v>
      </c>
      <c r="F129" t="n" s="8">
        <v>126.0</v>
      </c>
      <c r="G129" t="s" s="8">
        <v>60</v>
      </c>
      <c r="H129" t="s" s="8">
        <v>189</v>
      </c>
      <c r="I129" t="s" s="8">
        <v>253</v>
      </c>
    </row>
    <row r="130" ht="16.0" customHeight="true">
      <c r="A130" t="n" s="7">
        <v>5.2132455E7</v>
      </c>
      <c r="B130" t="s" s="8">
        <v>51</v>
      </c>
      <c r="C130" t="n" s="8">
        <f>IF(false,"120921202", "120921202")</f>
      </c>
      <c r="D130" t="s" s="8">
        <v>57</v>
      </c>
      <c r="E130" t="n" s="8">
        <v>3.0</v>
      </c>
      <c r="F130" t="n" s="8">
        <v>1002.0</v>
      </c>
      <c r="G130" t="s" s="8">
        <v>63</v>
      </c>
      <c r="H130" t="s" s="8">
        <v>189</v>
      </c>
      <c r="I130" t="s" s="8">
        <v>254</v>
      </c>
    </row>
    <row r="131" ht="16.0" customHeight="true">
      <c r="A131" t="n" s="7">
        <v>5.2267083E7</v>
      </c>
      <c r="B131" t="s" s="8">
        <v>54</v>
      </c>
      <c r="C131" t="n" s="8">
        <f>IF(false,"120922948", "120922948")</f>
      </c>
      <c r="D131" t="s" s="8">
        <v>255</v>
      </c>
      <c r="E131" t="n" s="8">
        <v>1.0</v>
      </c>
      <c r="F131" t="n" s="8">
        <v>961.0</v>
      </c>
      <c r="G131" t="s" s="8">
        <v>53</v>
      </c>
      <c r="H131" t="s" s="8">
        <v>189</v>
      </c>
      <c r="I131" t="s" s="8">
        <v>256</v>
      </c>
    </row>
    <row r="132" ht="16.0" customHeight="true">
      <c r="A132" t="n" s="7">
        <v>5.2390728E7</v>
      </c>
      <c r="B132" t="s" s="8">
        <v>134</v>
      </c>
      <c r="C132" t="n" s="8">
        <f>IF(false,"120921202", "120921202")</f>
      </c>
      <c r="D132" t="s" s="8">
        <v>57</v>
      </c>
      <c r="E132" t="n" s="8">
        <v>1.0</v>
      </c>
      <c r="F132" t="n" s="8">
        <v>56.0</v>
      </c>
      <c r="G132" t="s" s="8">
        <v>60</v>
      </c>
      <c r="H132" t="s" s="8">
        <v>189</v>
      </c>
      <c r="I132" t="s" s="8">
        <v>257</v>
      </c>
    </row>
    <row r="133" ht="16.0" customHeight="true">
      <c r="A133" t="n" s="7">
        <v>5.232273E7</v>
      </c>
      <c r="B133" t="s" s="8">
        <v>134</v>
      </c>
      <c r="C133" t="n" s="8">
        <f>IF(false,"120921202", "120921202")</f>
      </c>
      <c r="D133" t="s" s="8">
        <v>57</v>
      </c>
      <c r="E133" t="n" s="8">
        <v>1.0</v>
      </c>
      <c r="F133" t="n" s="8">
        <v>246.0</v>
      </c>
      <c r="G133" t="s" s="8">
        <v>60</v>
      </c>
      <c r="H133" t="s" s="8">
        <v>189</v>
      </c>
      <c r="I133" t="s" s="8">
        <v>258</v>
      </c>
    </row>
    <row r="134" ht="16.0" customHeight="true">
      <c r="A134" t="n" s="7">
        <v>5.1932088E7</v>
      </c>
      <c r="B134" t="s" s="8">
        <v>56</v>
      </c>
      <c r="C134" t="n" s="8">
        <f>IF(false,"005-1255", "005-1255")</f>
      </c>
      <c r="D134" t="s" s="8">
        <v>74</v>
      </c>
      <c r="E134" t="n" s="8">
        <v>1.0</v>
      </c>
      <c r="F134" t="n" s="8">
        <v>448.0</v>
      </c>
      <c r="G134" t="s" s="8">
        <v>60</v>
      </c>
      <c r="H134" t="s" s="8">
        <v>189</v>
      </c>
      <c r="I134" t="s" s="8">
        <v>259</v>
      </c>
    </row>
    <row r="135" ht="16.0" customHeight="true">
      <c r="A135" t="n" s="7">
        <v>5.2231896E7</v>
      </c>
      <c r="B135" t="s" s="8">
        <v>54</v>
      </c>
      <c r="C135" t="n" s="8">
        <f>IF(false,"120923049", "120923049")</f>
      </c>
      <c r="D135" t="s" s="8">
        <v>260</v>
      </c>
      <c r="E135" t="n" s="8">
        <v>2.0</v>
      </c>
      <c r="F135" t="n" s="8">
        <v>84.0</v>
      </c>
      <c r="G135" t="s" s="8">
        <v>63</v>
      </c>
      <c r="H135" t="s" s="8">
        <v>189</v>
      </c>
      <c r="I135" t="s" s="8">
        <v>261</v>
      </c>
    </row>
    <row r="136" ht="16.0" customHeight="true">
      <c r="A136" t="n" s="7">
        <v>5.2231896E7</v>
      </c>
      <c r="B136" t="s" s="8">
        <v>54</v>
      </c>
      <c r="C136" t="n" s="8">
        <f>IF(false,"120923064", "120923064")</f>
      </c>
      <c r="D136" t="s" s="8">
        <v>262</v>
      </c>
      <c r="E136" t="n" s="8">
        <v>2.0</v>
      </c>
      <c r="F136" t="n" s="8">
        <v>78.0</v>
      </c>
      <c r="G136" t="s" s="8">
        <v>63</v>
      </c>
      <c r="H136" t="s" s="8">
        <v>189</v>
      </c>
      <c r="I136" t="s" s="8">
        <v>261</v>
      </c>
    </row>
    <row r="137" ht="16.0" customHeight="true">
      <c r="A137" t="n" s="7">
        <v>5.1890454E7</v>
      </c>
      <c r="B137" t="s" s="8">
        <v>65</v>
      </c>
      <c r="C137" t="n" s="8">
        <f>IF(false,"005-1254", "005-1254")</f>
      </c>
      <c r="D137" t="s" s="8">
        <v>80</v>
      </c>
      <c r="E137" t="n" s="8">
        <v>4.0</v>
      </c>
      <c r="F137" t="n" s="8">
        <v>860.0</v>
      </c>
      <c r="G137" t="s" s="8">
        <v>63</v>
      </c>
      <c r="H137" t="s" s="8">
        <v>189</v>
      </c>
      <c r="I137" t="s" s="8">
        <v>263</v>
      </c>
    </row>
    <row r="138" ht="16.0" customHeight="true">
      <c r="A138" t="n" s="7">
        <v>5.1973741E7</v>
      </c>
      <c r="B138" t="s" s="8">
        <v>56</v>
      </c>
      <c r="C138" t="n" s="8">
        <f>IF(false,"120921202", "120921202")</f>
      </c>
      <c r="D138" t="s" s="8">
        <v>57</v>
      </c>
      <c r="E138" t="n" s="8">
        <v>1.0</v>
      </c>
      <c r="F138" t="n" s="8">
        <v>354.0</v>
      </c>
      <c r="G138" t="s" s="8">
        <v>60</v>
      </c>
      <c r="H138" t="s" s="8">
        <v>189</v>
      </c>
      <c r="I138" t="s" s="8">
        <v>264</v>
      </c>
    </row>
    <row r="139" ht="16.0" customHeight="true">
      <c r="A139" t="n" s="7">
        <v>5.2242338E7</v>
      </c>
      <c r="B139" t="s" s="8">
        <v>54</v>
      </c>
      <c r="C139" t="n" s="8">
        <f>IF(false,"120921202", "120921202")</f>
      </c>
      <c r="D139" t="s" s="8">
        <v>57</v>
      </c>
      <c r="E139" t="n" s="8">
        <v>2.0</v>
      </c>
      <c r="F139" t="n" s="8">
        <v>2400.0</v>
      </c>
      <c r="G139" t="s" s="8">
        <v>53</v>
      </c>
      <c r="H139" t="s" s="8">
        <v>189</v>
      </c>
      <c r="I139" t="s" s="8">
        <v>265</v>
      </c>
    </row>
    <row r="140" ht="16.0" customHeight="true">
      <c r="A140" t="n" s="7">
        <v>5.2194657E7</v>
      </c>
      <c r="B140" t="s" s="8">
        <v>54</v>
      </c>
      <c r="C140" t="n" s="8">
        <f>IF(false,"120922393", "120922393")</f>
      </c>
      <c r="D140" t="s" s="8">
        <v>203</v>
      </c>
      <c r="E140" t="n" s="8">
        <v>1.0</v>
      </c>
      <c r="F140" t="n" s="8">
        <v>91.0</v>
      </c>
      <c r="G140" t="s" s="8">
        <v>63</v>
      </c>
      <c r="H140" t="s" s="8">
        <v>189</v>
      </c>
      <c r="I140" t="s" s="8">
        <v>266</v>
      </c>
    </row>
    <row r="141" ht="16.0" customHeight="true">
      <c r="A141" t="n" s="7">
        <v>5.2108619E7</v>
      </c>
      <c r="B141" t="s" s="8">
        <v>51</v>
      </c>
      <c r="C141" t="n" s="8">
        <f>IF(false,"120922877", "120922877")</f>
      </c>
      <c r="D141" t="s" s="8">
        <v>101</v>
      </c>
      <c r="E141" t="n" s="8">
        <v>1.0</v>
      </c>
      <c r="F141" t="n" s="8">
        <v>80.0</v>
      </c>
      <c r="G141" t="s" s="8">
        <v>63</v>
      </c>
      <c r="H141" t="s" s="8">
        <v>189</v>
      </c>
      <c r="I141" t="s" s="8">
        <v>267</v>
      </c>
    </row>
    <row r="142" ht="16.0" customHeight="true">
      <c r="A142" t="n" s="7">
        <v>5.1932088E7</v>
      </c>
      <c r="B142" t="s" s="8">
        <v>56</v>
      </c>
      <c r="C142" t="n" s="8">
        <f>IF(false,"005-1255", "005-1255")</f>
      </c>
      <c r="D142" t="s" s="8">
        <v>74</v>
      </c>
      <c r="E142" t="n" s="8">
        <v>1.0</v>
      </c>
      <c r="F142" t="n" s="8">
        <v>212.0</v>
      </c>
      <c r="G142" t="s" s="8">
        <v>63</v>
      </c>
      <c r="H142" t="s" s="8">
        <v>189</v>
      </c>
      <c r="I142" t="s" s="8">
        <v>268</v>
      </c>
    </row>
    <row r="143" ht="16.0" customHeight="true">
      <c r="A143" t="n" s="7">
        <v>5.2013061E7</v>
      </c>
      <c r="B143" t="s" s="8">
        <v>56</v>
      </c>
      <c r="C143" t="n" s="8">
        <f>IF(false,"003-315", "003-315")</f>
      </c>
      <c r="D143" t="s" s="8">
        <v>59</v>
      </c>
      <c r="E143" t="n" s="8">
        <v>1.0</v>
      </c>
      <c r="F143" t="n" s="8">
        <v>90.0</v>
      </c>
      <c r="G143" t="s" s="8">
        <v>63</v>
      </c>
      <c r="H143" t="s" s="8">
        <v>189</v>
      </c>
      <c r="I143" t="s" s="8">
        <v>269</v>
      </c>
    </row>
    <row r="144" ht="16.0" customHeight="true">
      <c r="A144" t="n" s="7">
        <v>5.2095696E7</v>
      </c>
      <c r="B144" t="s" s="8">
        <v>51</v>
      </c>
      <c r="C144" t="n" s="8">
        <f>IF(false,"120921370", "120921370")</f>
      </c>
      <c r="D144" t="s" s="8">
        <v>118</v>
      </c>
      <c r="E144" t="n" s="8">
        <v>2.0</v>
      </c>
      <c r="F144" t="n" s="8">
        <v>632.0</v>
      </c>
      <c r="G144" t="s" s="8">
        <v>63</v>
      </c>
      <c r="H144" t="s" s="8">
        <v>189</v>
      </c>
      <c r="I144" t="s" s="8">
        <v>270</v>
      </c>
    </row>
    <row r="145" ht="16.0" customHeight="true">
      <c r="A145" t="n" s="7">
        <v>5.1883295E7</v>
      </c>
      <c r="B145" t="s" s="8">
        <v>65</v>
      </c>
      <c r="C145" t="n" s="8">
        <f>IF(false,"120922741", "120922741")</f>
      </c>
      <c r="D145" t="s" s="8">
        <v>271</v>
      </c>
      <c r="E145" t="n" s="8">
        <v>1.0</v>
      </c>
      <c r="F145" t="n" s="8">
        <v>159.0</v>
      </c>
      <c r="G145" t="s" s="8">
        <v>63</v>
      </c>
      <c r="H145" t="s" s="8">
        <v>189</v>
      </c>
      <c r="I145" t="s" s="8">
        <v>272</v>
      </c>
    </row>
    <row r="146" ht="16.0" customHeight="true">
      <c r="A146" t="n" s="7">
        <v>5.2325083E7</v>
      </c>
      <c r="B146" t="s" s="8">
        <v>134</v>
      </c>
      <c r="C146" t="n" s="8">
        <f>IF(false,"120922633", "120922633")</f>
      </c>
      <c r="D146" t="s" s="8">
        <v>273</v>
      </c>
      <c r="E146" t="n" s="8">
        <v>1.0</v>
      </c>
      <c r="F146" t="n" s="8">
        <v>100.0</v>
      </c>
      <c r="G146" t="s" s="8">
        <v>60</v>
      </c>
      <c r="H146" t="s" s="8">
        <v>189</v>
      </c>
      <c r="I146" t="s" s="8">
        <v>274</v>
      </c>
    </row>
    <row r="147" ht="16.0" customHeight="true">
      <c r="A147" t="n" s="7">
        <v>5.2166742E7</v>
      </c>
      <c r="B147" t="s" s="8">
        <v>51</v>
      </c>
      <c r="C147" t="n" s="8">
        <f>IF(false,"120922005", "120922005")</f>
      </c>
      <c r="D147" t="s" s="8">
        <v>171</v>
      </c>
      <c r="E147" t="n" s="8">
        <v>3.0</v>
      </c>
      <c r="F147" t="n" s="8">
        <v>1164.0</v>
      </c>
      <c r="G147" t="s" s="8">
        <v>63</v>
      </c>
      <c r="H147" t="s" s="8">
        <v>189</v>
      </c>
      <c r="I147" t="s" s="8">
        <v>275</v>
      </c>
    </row>
    <row r="148" ht="16.0" customHeight="true">
      <c r="A148" t="n" s="7">
        <v>5.1839544E7</v>
      </c>
      <c r="B148" t="s" s="8">
        <v>65</v>
      </c>
      <c r="C148" t="n" s="8">
        <f>IF(false,"003-318", "003-318")</f>
      </c>
      <c r="D148" t="s" s="8">
        <v>89</v>
      </c>
      <c r="E148" t="n" s="8">
        <v>4.0</v>
      </c>
      <c r="F148" t="n" s="8">
        <v>1192.0</v>
      </c>
      <c r="G148" t="s" s="8">
        <v>63</v>
      </c>
      <c r="H148" t="s" s="8">
        <v>50</v>
      </c>
      <c r="I148" t="s" s="8">
        <v>276</v>
      </c>
    </row>
    <row r="149" ht="16.0" customHeight="true">
      <c r="A149" t="n" s="7">
        <v>5.2021117E7</v>
      </c>
      <c r="B149" t="s" s="8">
        <v>56</v>
      </c>
      <c r="C149" t="n" s="8">
        <f>IF(false,"005-1254", "005-1254")</f>
      </c>
      <c r="D149" t="s" s="8">
        <v>80</v>
      </c>
      <c r="E149" t="n" s="8">
        <v>1.0</v>
      </c>
      <c r="F149" t="n" s="8">
        <v>215.0</v>
      </c>
      <c r="G149" t="s" s="8">
        <v>63</v>
      </c>
      <c r="H149" t="s" s="8">
        <v>50</v>
      </c>
      <c r="I149" t="s" s="8">
        <v>277</v>
      </c>
    </row>
    <row r="150" ht="16.0" customHeight="true">
      <c r="A150" t="n" s="7">
        <v>5.2194193E7</v>
      </c>
      <c r="B150" t="s" s="8">
        <v>54</v>
      </c>
      <c r="C150" t="n" s="8">
        <f>IF(false,"120922944", "120922944")</f>
      </c>
      <c r="D150" t="s" s="8">
        <v>278</v>
      </c>
      <c r="E150" t="n" s="8">
        <v>1.0</v>
      </c>
      <c r="F150" t="n" s="8">
        <v>1672.0</v>
      </c>
      <c r="G150" t="s" s="8">
        <v>53</v>
      </c>
      <c r="H150" t="s" s="8">
        <v>50</v>
      </c>
      <c r="I150" t="s" s="8">
        <v>279</v>
      </c>
    </row>
    <row r="151" ht="16.0" customHeight="true">
      <c r="A151" t="n" s="7">
        <v>5.223552E7</v>
      </c>
      <c r="B151" t="s" s="8">
        <v>54</v>
      </c>
      <c r="C151" t="n" s="8">
        <f>IF(false,"000-631", "000-631")</f>
      </c>
      <c r="D151" t="s" s="8">
        <v>280</v>
      </c>
      <c r="E151" t="n" s="8">
        <v>2.0</v>
      </c>
      <c r="F151" t="n" s="8">
        <v>260.0</v>
      </c>
      <c r="G151" t="s" s="8">
        <v>63</v>
      </c>
      <c r="H151" t="s" s="8">
        <v>50</v>
      </c>
      <c r="I151" t="s" s="8">
        <v>281</v>
      </c>
    </row>
    <row r="152" ht="16.0" customHeight="true">
      <c r="A152" t="n" s="7">
        <v>5.223552E7</v>
      </c>
      <c r="B152" t="s" s="8">
        <v>54</v>
      </c>
      <c r="C152" t="n" s="8">
        <f>IF(false,"000-631", "000-631")</f>
      </c>
      <c r="D152" t="s" s="8">
        <v>280</v>
      </c>
      <c r="E152" t="n" s="8">
        <v>2.0</v>
      </c>
      <c r="F152" t="n" s="8">
        <v>92.0</v>
      </c>
      <c r="G152" t="s" s="8">
        <v>60</v>
      </c>
      <c r="H152" t="s" s="8">
        <v>50</v>
      </c>
      <c r="I152" t="s" s="8">
        <v>282</v>
      </c>
    </row>
    <row r="153" ht="16.0" customHeight="true">
      <c r="A153" t="n" s="7">
        <v>5.2368217E7</v>
      </c>
      <c r="B153" t="s" s="8">
        <v>134</v>
      </c>
      <c r="C153" t="n" s="8">
        <f>IF(false,"120922460", "120922460")</f>
      </c>
      <c r="D153" t="s" s="8">
        <v>62</v>
      </c>
      <c r="E153" t="n" s="8">
        <v>1.0</v>
      </c>
      <c r="F153" t="n" s="8">
        <v>2344.0</v>
      </c>
      <c r="G153" t="s" s="8">
        <v>53</v>
      </c>
      <c r="H153" t="s" s="8">
        <v>50</v>
      </c>
      <c r="I153" t="s" s="8">
        <v>283</v>
      </c>
    </row>
    <row r="154" ht="16.0" customHeight="true">
      <c r="A154" t="n" s="7">
        <v>5.1827602E7</v>
      </c>
      <c r="B154" t="s" s="8">
        <v>65</v>
      </c>
      <c r="C154" t="n" s="8">
        <f>IF(false,"120921942", "120921942")</f>
      </c>
      <c r="D154" t="s" s="8">
        <v>66</v>
      </c>
      <c r="E154" t="n" s="8">
        <v>1.0</v>
      </c>
      <c r="F154" t="n" s="8">
        <v>86.0</v>
      </c>
      <c r="G154" t="s" s="8">
        <v>63</v>
      </c>
      <c r="H154" t="s" s="8">
        <v>50</v>
      </c>
      <c r="I154" t="s" s="8">
        <v>284</v>
      </c>
    </row>
    <row r="155" ht="16.0" customHeight="true">
      <c r="A155" t="n" s="7">
        <v>5.2317367E7</v>
      </c>
      <c r="B155" t="s" s="8">
        <v>134</v>
      </c>
      <c r="C155" t="n" s="8">
        <f>IF(false,"005-1273", "005-1273")</f>
      </c>
      <c r="D155" t="s" s="8">
        <v>132</v>
      </c>
      <c r="E155" t="n" s="8">
        <v>1.0</v>
      </c>
      <c r="F155" t="n" s="8">
        <v>299.0</v>
      </c>
      <c r="G155" t="s" s="8">
        <v>53</v>
      </c>
      <c r="H155" t="s" s="8">
        <v>50</v>
      </c>
      <c r="I155" t="s" s="8">
        <v>285</v>
      </c>
    </row>
    <row r="156" ht="16.0" customHeight="true">
      <c r="A156" t="n" s="7">
        <v>5.2317367E7</v>
      </c>
      <c r="B156" t="s" s="8">
        <v>134</v>
      </c>
      <c r="C156" t="n" s="8">
        <f>IF(false,"120921902", "120921902")</f>
      </c>
      <c r="D156" t="s" s="8">
        <v>286</v>
      </c>
      <c r="E156" t="n" s="8">
        <v>1.0</v>
      </c>
      <c r="F156" t="n" s="8">
        <v>243.0</v>
      </c>
      <c r="G156" t="s" s="8">
        <v>53</v>
      </c>
      <c r="H156" t="s" s="8">
        <v>50</v>
      </c>
      <c r="I156" t="s" s="8">
        <v>285</v>
      </c>
    </row>
    <row r="157" ht="16.0" customHeight="true">
      <c r="A157" t="n" s="7">
        <v>5.2444784E7</v>
      </c>
      <c r="B157" t="s" s="8">
        <v>189</v>
      </c>
      <c r="C157" t="n" s="8">
        <f>IF(false,"005-1517", "005-1517")</f>
      </c>
      <c r="D157" t="s" s="8">
        <v>93</v>
      </c>
      <c r="E157" t="n" s="8">
        <v>1.0</v>
      </c>
      <c r="F157" t="n" s="8">
        <v>303.0</v>
      </c>
      <c r="G157" t="s" s="8">
        <v>60</v>
      </c>
      <c r="H157" t="s" s="8">
        <v>50</v>
      </c>
      <c r="I157" t="s" s="8">
        <v>287</v>
      </c>
    </row>
    <row r="158" ht="16.0" customHeight="true">
      <c r="A158" t="n" s="7">
        <v>5.2287489E7</v>
      </c>
      <c r="B158" t="s" s="8">
        <v>54</v>
      </c>
      <c r="C158" t="n" s="8">
        <f>IF(false,"005-1273", "005-1273")</f>
      </c>
      <c r="D158" t="s" s="8">
        <v>132</v>
      </c>
      <c r="E158" t="n" s="8">
        <v>1.0</v>
      </c>
      <c r="F158" t="n" s="8">
        <v>61.0</v>
      </c>
      <c r="G158" t="s" s="8">
        <v>60</v>
      </c>
      <c r="H158" t="s" s="8">
        <v>50</v>
      </c>
      <c r="I158" t="s" s="8">
        <v>288</v>
      </c>
    </row>
    <row r="159" ht="16.0" customHeight="true">
      <c r="A159" t="n" s="7">
        <v>5.2036425E7</v>
      </c>
      <c r="B159" t="s" s="8">
        <v>56</v>
      </c>
      <c r="C159" t="n" s="8">
        <f>IF(false,"120921370", "120921370")</f>
      </c>
      <c r="D159" t="s" s="8">
        <v>118</v>
      </c>
      <c r="E159" t="n" s="8">
        <v>1.0</v>
      </c>
      <c r="F159" t="n" s="8">
        <v>109.0</v>
      </c>
      <c r="G159" t="s" s="8">
        <v>63</v>
      </c>
      <c r="H159" t="s" s="8">
        <v>50</v>
      </c>
      <c r="I159" t="s" s="8">
        <v>289</v>
      </c>
    </row>
    <row r="160" ht="16.0" customHeight="true">
      <c r="A160" t="n" s="7">
        <v>5.2391478E7</v>
      </c>
      <c r="B160" t="s" s="8">
        <v>134</v>
      </c>
      <c r="C160" t="n" s="8">
        <f>IF(false,"120922372", "120922372")</f>
      </c>
      <c r="D160" t="s" s="8">
        <v>290</v>
      </c>
      <c r="E160" t="n" s="8">
        <v>3.0</v>
      </c>
      <c r="F160" t="n" s="8">
        <v>714.0</v>
      </c>
      <c r="G160" t="s" s="8">
        <v>63</v>
      </c>
      <c r="H160" t="s" s="8">
        <v>50</v>
      </c>
      <c r="I160" t="s" s="8">
        <v>291</v>
      </c>
    </row>
    <row r="161" ht="16.0" customHeight="true">
      <c r="A161" t="n" s="7">
        <v>5.2391478E7</v>
      </c>
      <c r="B161" t="s" s="8">
        <v>134</v>
      </c>
      <c r="C161" t="n" s="8">
        <f>IF(false,"120922372", "120922372")</f>
      </c>
      <c r="D161" t="s" s="8">
        <v>290</v>
      </c>
      <c r="E161" t="n" s="8">
        <v>3.0</v>
      </c>
      <c r="F161" t="n" s="8">
        <v>534.0</v>
      </c>
      <c r="G161" t="s" s="8">
        <v>60</v>
      </c>
      <c r="H161" t="s" s="8">
        <v>50</v>
      </c>
      <c r="I161" t="s" s="8">
        <v>292</v>
      </c>
    </row>
    <row r="162" ht="16.0" customHeight="true">
      <c r="A162" t="n" s="7">
        <v>5.2089866E7</v>
      </c>
      <c r="B162" t="s" s="8">
        <v>51</v>
      </c>
      <c r="C162" t="n" s="8">
        <f>IF(false,"002-106", "002-106")</f>
      </c>
      <c r="D162" t="s" s="8">
        <v>293</v>
      </c>
      <c r="E162" t="n" s="8">
        <v>2.0</v>
      </c>
      <c r="F162" t="n" s="8">
        <v>350.0</v>
      </c>
      <c r="G162" t="s" s="8">
        <v>63</v>
      </c>
      <c r="H162" t="s" s="8">
        <v>50</v>
      </c>
      <c r="I162" t="s" s="8">
        <v>294</v>
      </c>
    </row>
    <row r="163" ht="16.0" customHeight="true">
      <c r="A163" t="n" s="7">
        <v>5.2340797E7</v>
      </c>
      <c r="B163" t="s" s="8">
        <v>134</v>
      </c>
      <c r="C163" t="n" s="8">
        <f>IF(false,"01-003884", "01-003884")</f>
      </c>
      <c r="D163" t="s" s="8">
        <v>295</v>
      </c>
      <c r="E163" t="n" s="8">
        <v>5.0</v>
      </c>
      <c r="F163" t="n" s="8">
        <v>690.0</v>
      </c>
      <c r="G163" t="s" s="8">
        <v>63</v>
      </c>
      <c r="H163" t="s" s="8">
        <v>50</v>
      </c>
      <c r="I163" t="s" s="8">
        <v>296</v>
      </c>
    </row>
    <row r="164" ht="16.0" customHeight="true">
      <c r="A164" t="n" s="7">
        <v>5.229982E7</v>
      </c>
      <c r="B164" t="s" s="8">
        <v>134</v>
      </c>
      <c r="C164" t="n" s="8">
        <f>IF(false,"120922871", "120922871")</f>
      </c>
      <c r="D164" t="s" s="8">
        <v>196</v>
      </c>
      <c r="E164" t="n" s="8">
        <v>1.0</v>
      </c>
      <c r="F164" t="n" s="8">
        <v>341.0</v>
      </c>
      <c r="G164" t="s" s="8">
        <v>63</v>
      </c>
      <c r="H164" t="s" s="8">
        <v>50</v>
      </c>
      <c r="I164" t="s" s="8">
        <v>297</v>
      </c>
    </row>
    <row r="165" ht="16.0" customHeight="true">
      <c r="A165" t="n" s="7">
        <v>5.2258844E7</v>
      </c>
      <c r="B165" t="s" s="8">
        <v>54</v>
      </c>
      <c r="C165" t="n" s="8">
        <f>IF(false,"005-1375", "005-1375")</f>
      </c>
      <c r="D165" t="s" s="8">
        <v>298</v>
      </c>
      <c r="E165" t="n" s="8">
        <v>1.0</v>
      </c>
      <c r="F165" t="n" s="8">
        <v>166.0</v>
      </c>
      <c r="G165" t="s" s="8">
        <v>63</v>
      </c>
      <c r="H165" t="s" s="8">
        <v>50</v>
      </c>
      <c r="I165" t="s" s="8">
        <v>299</v>
      </c>
    </row>
    <row r="166" ht="16.0" customHeight="true">
      <c r="A166" t="n" s="7">
        <v>5.2036648E7</v>
      </c>
      <c r="B166" t="s" s="8">
        <v>56</v>
      </c>
      <c r="C166" t="n" s="8">
        <f>IF(false,"005-1254", "005-1254")</f>
      </c>
      <c r="D166" t="s" s="8">
        <v>80</v>
      </c>
      <c r="E166" t="n" s="8">
        <v>1.0</v>
      </c>
      <c r="F166" t="n" s="8">
        <v>215.0</v>
      </c>
      <c r="G166" t="s" s="8">
        <v>63</v>
      </c>
      <c r="H166" t="s" s="8">
        <v>50</v>
      </c>
      <c r="I166" t="s" s="8">
        <v>300</v>
      </c>
    </row>
    <row r="167" ht="16.0" customHeight="true">
      <c r="A167" t="n" s="7">
        <v>5.243116E7</v>
      </c>
      <c r="B167" t="s" s="8">
        <v>189</v>
      </c>
      <c r="C167" t="n" s="8">
        <f>IF(false,"005-1254", "005-1254")</f>
      </c>
      <c r="D167" t="s" s="8">
        <v>80</v>
      </c>
      <c r="E167" t="n" s="8">
        <v>4.0</v>
      </c>
      <c r="F167" t="n" s="8">
        <v>860.0</v>
      </c>
      <c r="G167" t="s" s="8">
        <v>63</v>
      </c>
      <c r="H167" t="s" s="8">
        <v>50</v>
      </c>
      <c r="I167" t="s" s="8">
        <v>301</v>
      </c>
    </row>
    <row r="168" ht="16.0" customHeight="true">
      <c r="A168" t="n" s="7">
        <v>5.2258844E7</v>
      </c>
      <c r="B168" t="s" s="8">
        <v>54</v>
      </c>
      <c r="C168" t="n" s="8">
        <f>IF(false,"005-1375", "005-1375")</f>
      </c>
      <c r="D168" t="s" s="8">
        <v>298</v>
      </c>
      <c r="E168" t="n" s="8">
        <v>1.0</v>
      </c>
      <c r="F168" t="n" s="8">
        <v>662.0</v>
      </c>
      <c r="G168" t="s" s="8">
        <v>53</v>
      </c>
      <c r="H168" t="s" s="8">
        <v>50</v>
      </c>
      <c r="I168" t="s" s="8">
        <v>302</v>
      </c>
    </row>
    <row r="169" ht="16.0" customHeight="true">
      <c r="A169" t="n" s="7">
        <v>5.2365728E7</v>
      </c>
      <c r="B169" t="s" s="8">
        <v>134</v>
      </c>
      <c r="C169" t="n" s="8">
        <f>IF(false,"120921202", "120921202")</f>
      </c>
      <c r="D169" t="s" s="8">
        <v>57</v>
      </c>
      <c r="E169" t="n" s="8">
        <v>2.0</v>
      </c>
      <c r="F169" t="n" s="8">
        <v>82.0</v>
      </c>
      <c r="G169" t="s" s="8">
        <v>63</v>
      </c>
      <c r="H169" t="s" s="8">
        <v>50</v>
      </c>
      <c r="I169" t="s" s="8">
        <v>303</v>
      </c>
    </row>
    <row r="170" ht="16.0" customHeight="true">
      <c r="A170" t="n" s="7">
        <v>5.2346908E7</v>
      </c>
      <c r="B170" t="s" s="8">
        <v>134</v>
      </c>
      <c r="C170" t="n" s="8">
        <f>IF(false,"120921943", "120921943")</f>
      </c>
      <c r="D170" t="s" s="8">
        <v>304</v>
      </c>
      <c r="E170" t="n" s="8">
        <v>1.0</v>
      </c>
      <c r="F170" t="n" s="8">
        <v>251.0</v>
      </c>
      <c r="G170" t="s" s="8">
        <v>63</v>
      </c>
      <c r="H170" t="s" s="8">
        <v>50</v>
      </c>
      <c r="I170" t="s" s="8">
        <v>305</v>
      </c>
    </row>
    <row r="171" ht="16.0" customHeight="true">
      <c r="A171" t="n" s="7">
        <v>5.2346908E7</v>
      </c>
      <c r="B171" t="s" s="8">
        <v>134</v>
      </c>
      <c r="C171" t="n" s="8">
        <f>IF(false,"120921943", "120921943")</f>
      </c>
      <c r="D171" t="s" s="8">
        <v>304</v>
      </c>
      <c r="E171" t="n" s="8">
        <v>1.0</v>
      </c>
      <c r="F171" t="n" s="8">
        <v>1.0</v>
      </c>
      <c r="G171" t="s" s="8">
        <v>53</v>
      </c>
      <c r="H171" t="s" s="8">
        <v>50</v>
      </c>
      <c r="I171" t="s" s="8">
        <v>306</v>
      </c>
    </row>
    <row r="172" ht="16.0" customHeight="true">
      <c r="A172" t="n" s="7">
        <v>5.2334089E7</v>
      </c>
      <c r="B172" t="s" s="8">
        <v>134</v>
      </c>
      <c r="C172" t="n" s="8">
        <f>IF(false,"005-1255", "005-1255")</f>
      </c>
      <c r="D172" t="s" s="8">
        <v>74</v>
      </c>
      <c r="E172" t="n" s="8">
        <v>1.0</v>
      </c>
      <c r="F172" t="n" s="8">
        <v>528.0</v>
      </c>
      <c r="G172" t="s" s="8">
        <v>53</v>
      </c>
      <c r="H172" t="s" s="8">
        <v>50</v>
      </c>
      <c r="I172" t="s" s="8">
        <v>307</v>
      </c>
    </row>
    <row r="173" ht="16.0" customHeight="true">
      <c r="A173" t="n" s="7">
        <v>5.2169062E7</v>
      </c>
      <c r="B173" t="s" s="8">
        <v>51</v>
      </c>
      <c r="C173" t="n" s="8">
        <f>IF(false,"005-1517", "005-1517")</f>
      </c>
      <c r="D173" t="s" s="8">
        <v>93</v>
      </c>
      <c r="E173" t="n" s="8">
        <v>2.0</v>
      </c>
      <c r="F173" t="n" s="8">
        <v>412.0</v>
      </c>
      <c r="G173" t="s" s="8">
        <v>63</v>
      </c>
      <c r="H173" t="s" s="8">
        <v>50</v>
      </c>
      <c r="I173" t="s" s="8">
        <v>308</v>
      </c>
    </row>
    <row r="174" ht="16.0" customHeight="true">
      <c r="A174" t="n" s="7">
        <v>5.2324476E7</v>
      </c>
      <c r="B174" t="s" s="8">
        <v>134</v>
      </c>
      <c r="C174" t="n" s="8">
        <f>IF(false,"120921853", "120921853")</f>
      </c>
      <c r="D174" t="s" s="8">
        <v>226</v>
      </c>
      <c r="E174" t="n" s="8">
        <v>1.0</v>
      </c>
      <c r="F174" t="n" s="8">
        <v>890.0</v>
      </c>
      <c r="G174" t="s" s="8">
        <v>63</v>
      </c>
      <c r="H174" t="s" s="8">
        <v>50</v>
      </c>
      <c r="I174" t="s" s="8">
        <v>309</v>
      </c>
    </row>
    <row r="175" ht="16.0" customHeight="true">
      <c r="A175" t="n" s="7">
        <v>5.2513668E7</v>
      </c>
      <c r="B175" t="s" s="8">
        <v>189</v>
      </c>
      <c r="C175" t="n" s="8">
        <f>IF(false,"120922894", "120922894")</f>
      </c>
      <c r="D175" t="s" s="8">
        <v>310</v>
      </c>
      <c r="E175" t="n" s="8">
        <v>2.0</v>
      </c>
      <c r="F175" t="n" s="8">
        <v>508.0</v>
      </c>
      <c r="G175" t="s" s="8">
        <v>60</v>
      </c>
      <c r="H175" t="s" s="8">
        <v>50</v>
      </c>
      <c r="I175" t="s" s="8">
        <v>311</v>
      </c>
    </row>
    <row r="176" ht="16.0" customHeight="true">
      <c r="A176" t="n" s="7">
        <v>5.2429294E7</v>
      </c>
      <c r="B176" t="s" s="8">
        <v>189</v>
      </c>
      <c r="C176" t="n" s="8">
        <f>IF(false,"120922760", "120922760")</f>
      </c>
      <c r="D176" t="s" s="8">
        <v>103</v>
      </c>
      <c r="E176" t="n" s="8">
        <v>1.0</v>
      </c>
      <c r="F176" t="n" s="8">
        <v>501.0</v>
      </c>
      <c r="G176" t="s" s="8">
        <v>53</v>
      </c>
      <c r="H176" t="s" s="8">
        <v>50</v>
      </c>
      <c r="I176" t="s" s="8">
        <v>312</v>
      </c>
    </row>
    <row r="177" ht="16.0" customHeight="true">
      <c r="A177" t="n" s="7">
        <v>5.2364251E7</v>
      </c>
      <c r="B177" t="s" s="8">
        <v>134</v>
      </c>
      <c r="C177" t="n" s="8">
        <f>IF(false,"120921853", "120921853")</f>
      </c>
      <c r="D177" t="s" s="8">
        <v>226</v>
      </c>
      <c r="E177" t="n" s="8">
        <v>1.0</v>
      </c>
      <c r="F177" t="n" s="8">
        <v>290.0</v>
      </c>
      <c r="G177" t="s" s="8">
        <v>63</v>
      </c>
      <c r="H177" t="s" s="8">
        <v>50</v>
      </c>
      <c r="I177" t="s" s="8">
        <v>313</v>
      </c>
    </row>
    <row r="178" ht="16.0" customHeight="true">
      <c r="A178" t="n" s="7">
        <v>5.2364251E7</v>
      </c>
      <c r="B178" t="s" s="8">
        <v>134</v>
      </c>
      <c r="C178" t="n" s="8">
        <f>IF(false,"120921853", "120921853")</f>
      </c>
      <c r="D178" t="s" s="8">
        <v>226</v>
      </c>
      <c r="E178" t="n" s="8">
        <v>1.0</v>
      </c>
      <c r="F178" t="n" s="8">
        <v>154.0</v>
      </c>
      <c r="G178" t="s" s="8">
        <v>60</v>
      </c>
      <c r="H178" t="s" s="8">
        <v>50</v>
      </c>
      <c r="I178" t="s" s="8">
        <v>314</v>
      </c>
    </row>
    <row r="179" ht="16.0" customHeight="true">
      <c r="A179" t="n" s="7">
        <v>5.2029658E7</v>
      </c>
      <c r="B179" t="s" s="8">
        <v>56</v>
      </c>
      <c r="C179" t="n" s="8">
        <f>IF(false,"003-315", "003-315")</f>
      </c>
      <c r="D179" t="s" s="8">
        <v>59</v>
      </c>
      <c r="E179" t="n" s="8">
        <v>1.0</v>
      </c>
      <c r="F179" t="n" s="8">
        <v>90.0</v>
      </c>
      <c r="G179" t="s" s="8">
        <v>63</v>
      </c>
      <c r="H179" t="s" s="8">
        <v>50</v>
      </c>
      <c r="I179" t="s" s="8">
        <v>315</v>
      </c>
    </row>
    <row r="180" ht="16.0" customHeight="true">
      <c r="A180" t="n" s="7">
        <v>5.2324476E7</v>
      </c>
      <c r="B180" t="s" s="8">
        <v>134</v>
      </c>
      <c r="C180" t="n" s="8">
        <f>IF(false,"120921853", "120921853")</f>
      </c>
      <c r="D180" t="s" s="8">
        <v>226</v>
      </c>
      <c r="E180" t="n" s="8">
        <v>1.0</v>
      </c>
      <c r="F180" t="n" s="8">
        <v>76.0</v>
      </c>
      <c r="G180" t="s" s="8">
        <v>60</v>
      </c>
      <c r="H180" t="s" s="8">
        <v>50</v>
      </c>
      <c r="I180" t="s" s="8">
        <v>316</v>
      </c>
    </row>
    <row r="181" ht="16.0" customHeight="true">
      <c r="A181" t="n" s="7">
        <v>5.2327843E7</v>
      </c>
      <c r="B181" t="s" s="8">
        <v>134</v>
      </c>
      <c r="C181" t="n" s="8">
        <f>IF(false,"120921853", "120921853")</f>
      </c>
      <c r="D181" t="s" s="8">
        <v>226</v>
      </c>
      <c r="E181" t="n" s="8">
        <v>1.0</v>
      </c>
      <c r="F181" t="n" s="8">
        <v>290.0</v>
      </c>
      <c r="G181" t="s" s="8">
        <v>63</v>
      </c>
      <c r="H181" t="s" s="8">
        <v>50</v>
      </c>
      <c r="I181" t="s" s="8">
        <v>317</v>
      </c>
    </row>
    <row r="182" ht="16.0" customHeight="true">
      <c r="A182" t="n" s="7">
        <v>5.2129696E7</v>
      </c>
      <c r="B182" t="s" s="8">
        <v>51</v>
      </c>
      <c r="C182" t="n" s="8">
        <f>IF(false,"003-276", "003-276")</f>
      </c>
      <c r="D182" t="s" s="8">
        <v>318</v>
      </c>
      <c r="E182" t="n" s="8">
        <v>1.0</v>
      </c>
      <c r="F182" t="n" s="8">
        <v>18.0</v>
      </c>
      <c r="G182" t="s" s="8">
        <v>63</v>
      </c>
      <c r="H182" t="s" s="8">
        <v>50</v>
      </c>
      <c r="I182" t="s" s="8">
        <v>319</v>
      </c>
    </row>
    <row r="183" ht="16.0" customHeight="true">
      <c r="A183" t="n" s="7">
        <v>5.2391673E7</v>
      </c>
      <c r="B183" t="s" s="8">
        <v>134</v>
      </c>
      <c r="C183" t="n" s="8">
        <f>IF(false,"120922603", "120922603")</f>
      </c>
      <c r="D183" t="s" s="8">
        <v>320</v>
      </c>
      <c r="E183" t="n" s="8">
        <v>1.0</v>
      </c>
      <c r="F183" t="n" s="8">
        <v>245.0</v>
      </c>
      <c r="G183" t="s" s="8">
        <v>63</v>
      </c>
      <c r="H183" t="s" s="8">
        <v>50</v>
      </c>
      <c r="I183" t="s" s="8">
        <v>321</v>
      </c>
    </row>
    <row r="184" ht="16.0" customHeight="true">
      <c r="A184" t="n" s="7">
        <v>5.2391673E7</v>
      </c>
      <c r="B184" t="s" s="8">
        <v>134</v>
      </c>
      <c r="C184" t="n" s="8">
        <f>IF(false,"120922603", "120922603")</f>
      </c>
      <c r="D184" t="s" s="8">
        <v>320</v>
      </c>
      <c r="E184" t="n" s="8">
        <v>1.0</v>
      </c>
      <c r="F184" t="n" s="8">
        <v>309.0</v>
      </c>
      <c r="G184" t="s" s="8">
        <v>53</v>
      </c>
      <c r="H184" t="s" s="8">
        <v>50</v>
      </c>
      <c r="I184" t="s" s="8">
        <v>322</v>
      </c>
    </row>
    <row r="185" ht="16.0" customHeight="true">
      <c r="A185" t="n" s="7">
        <v>5.2317367E7</v>
      </c>
      <c r="B185" t="s" s="8">
        <v>134</v>
      </c>
      <c r="C185" t="n" s="8">
        <f>IF(false,"005-1273", "005-1273")</f>
      </c>
      <c r="D185" t="s" s="8">
        <v>132</v>
      </c>
      <c r="E185" t="n" s="8">
        <v>1.0</v>
      </c>
      <c r="F185" t="n" s="8">
        <v>169.0</v>
      </c>
      <c r="G185" t="s" s="8">
        <v>63</v>
      </c>
      <c r="H185" t="s" s="8">
        <v>50</v>
      </c>
      <c r="I185" t="s" s="8">
        <v>323</v>
      </c>
    </row>
    <row r="186" ht="16.0" customHeight="true">
      <c r="A186" t="n" s="7">
        <v>5.2317367E7</v>
      </c>
      <c r="B186" t="s" s="8">
        <v>134</v>
      </c>
      <c r="C186" t="n" s="8">
        <f>IF(false,"120921902", "120921902")</f>
      </c>
      <c r="D186" t="s" s="8">
        <v>286</v>
      </c>
      <c r="E186" t="n" s="8">
        <v>1.0</v>
      </c>
      <c r="F186" t="n" s="8">
        <v>60.0</v>
      </c>
      <c r="G186" t="s" s="8">
        <v>63</v>
      </c>
      <c r="H186" t="s" s="8">
        <v>50</v>
      </c>
      <c r="I186" t="s" s="8">
        <v>323</v>
      </c>
    </row>
    <row r="187" ht="16.0" customHeight="true">
      <c r="A187" t="n" s="7">
        <v>5.2364739E7</v>
      </c>
      <c r="B187" t="s" s="8">
        <v>134</v>
      </c>
      <c r="C187" t="n" s="8">
        <f>IF(false,"120921853", "120921853")</f>
      </c>
      <c r="D187" t="s" s="8">
        <v>226</v>
      </c>
      <c r="E187" t="n" s="8">
        <v>2.0</v>
      </c>
      <c r="F187" t="n" s="8">
        <v>580.0</v>
      </c>
      <c r="G187" t="s" s="8">
        <v>63</v>
      </c>
      <c r="H187" t="s" s="8">
        <v>50</v>
      </c>
      <c r="I187" t="s" s="8">
        <v>324</v>
      </c>
    </row>
    <row r="188" ht="16.0" customHeight="true">
      <c r="A188" t="n" s="7">
        <v>5.2154332E7</v>
      </c>
      <c r="B188" t="s" s="8">
        <v>51</v>
      </c>
      <c r="C188" t="n" s="8">
        <f>IF(false,"120922090", "120922090")</f>
      </c>
      <c r="D188" t="s" s="8">
        <v>325</v>
      </c>
      <c r="E188" t="n" s="8">
        <v>5.0</v>
      </c>
      <c r="F188" t="n" s="8">
        <v>765.0</v>
      </c>
      <c r="G188" t="s" s="8">
        <v>63</v>
      </c>
      <c r="H188" t="s" s="8">
        <v>50</v>
      </c>
      <c r="I188" t="s" s="8">
        <v>326</v>
      </c>
    </row>
    <row r="189" ht="16.0" customHeight="true">
      <c r="A189" t="n" s="7">
        <v>5.2512945E7</v>
      </c>
      <c r="B189" t="s" s="8">
        <v>189</v>
      </c>
      <c r="C189" t="n" s="8">
        <f>IF(false,"003-315", "003-315")</f>
      </c>
      <c r="D189" t="s" s="8">
        <v>59</v>
      </c>
      <c r="E189" t="n" s="8">
        <v>3.0</v>
      </c>
      <c r="F189" t="n" s="8">
        <v>678.0</v>
      </c>
      <c r="G189" t="s" s="8">
        <v>60</v>
      </c>
      <c r="H189" t="s" s="8">
        <v>50</v>
      </c>
      <c r="I189" t="s" s="8">
        <v>327</v>
      </c>
    </row>
    <row r="190" ht="16.0" customHeight="true">
      <c r="A190" t="n" s="7">
        <v>5.2199783E7</v>
      </c>
      <c r="B190" t="s" s="8">
        <v>54</v>
      </c>
      <c r="C190" t="n" s="8">
        <f>IF(false,"005-1379", "005-1379")</f>
      </c>
      <c r="D190" t="s" s="8">
        <v>185</v>
      </c>
      <c r="E190" t="n" s="8">
        <v>1.0</v>
      </c>
      <c r="F190" t="n" s="8">
        <v>80.0</v>
      </c>
      <c r="G190" t="s" s="8">
        <v>63</v>
      </c>
      <c r="H190" t="s" s="8">
        <v>50</v>
      </c>
      <c r="I190" t="s" s="8">
        <v>328</v>
      </c>
    </row>
    <row r="191" ht="16.0" customHeight="true">
      <c r="A191" t="n" s="7">
        <v>5.2330584E7</v>
      </c>
      <c r="B191" t="s" s="8">
        <v>134</v>
      </c>
      <c r="C191" t="n" s="8">
        <f>IF(false,"120921898", "120921898")</f>
      </c>
      <c r="D191" t="s" s="8">
        <v>76</v>
      </c>
      <c r="E191" t="n" s="8">
        <v>1.0</v>
      </c>
      <c r="F191" t="n" s="8">
        <v>269.0</v>
      </c>
      <c r="G191" t="s" s="8">
        <v>53</v>
      </c>
      <c r="H191" t="s" s="8">
        <v>50</v>
      </c>
      <c r="I191" t="s" s="8">
        <v>329</v>
      </c>
    </row>
    <row r="192" ht="16.0" customHeight="true">
      <c r="A192" t="n" s="7">
        <v>5.2208603E7</v>
      </c>
      <c r="B192" t="s" s="8">
        <v>54</v>
      </c>
      <c r="C192" t="n" s="8">
        <f>IF(false,"005-1181", "005-1181")</f>
      </c>
      <c r="D192" t="s" s="8">
        <v>198</v>
      </c>
      <c r="E192" t="n" s="8">
        <v>1.0</v>
      </c>
      <c r="F192" t="n" s="8">
        <v>1049.0</v>
      </c>
      <c r="G192" t="s" s="8">
        <v>53</v>
      </c>
      <c r="H192" t="s" s="8">
        <v>50</v>
      </c>
      <c r="I192" t="s" s="8">
        <v>330</v>
      </c>
    </row>
    <row r="193" ht="16.0" customHeight="true">
      <c r="A193" t="n" s="7">
        <v>5.2171661E7</v>
      </c>
      <c r="B193" t="s" s="8">
        <v>51</v>
      </c>
      <c r="C193" t="n" s="8">
        <f>IF(false,"120921945", "120921945")</f>
      </c>
      <c r="D193" t="s" s="8">
        <v>121</v>
      </c>
      <c r="E193" t="n" s="8">
        <v>1.0</v>
      </c>
      <c r="F193" t="n" s="8">
        <v>607.0</v>
      </c>
      <c r="G193" t="s" s="8">
        <v>53</v>
      </c>
      <c r="H193" t="s" s="8">
        <v>50</v>
      </c>
      <c r="I193" t="s" s="8">
        <v>331</v>
      </c>
    </row>
    <row r="194" ht="16.0" customHeight="true">
      <c r="A194" t="n" s="7">
        <v>5.2324409E7</v>
      </c>
      <c r="B194" t="s" s="8">
        <v>134</v>
      </c>
      <c r="C194" t="n" s="8">
        <f>IF(false,"005-1255", "005-1255")</f>
      </c>
      <c r="D194" t="s" s="8">
        <v>74</v>
      </c>
      <c r="E194" t="n" s="8">
        <v>1.0</v>
      </c>
      <c r="F194" t="n" s="8">
        <v>232.0</v>
      </c>
      <c r="G194" t="s" s="8">
        <v>53</v>
      </c>
      <c r="H194" t="s" s="8">
        <v>50</v>
      </c>
      <c r="I194" t="s" s="8">
        <v>332</v>
      </c>
    </row>
    <row r="195" ht="16.0" customHeight="true">
      <c r="A195" t="n" s="7">
        <v>5.2058449E7</v>
      </c>
      <c r="B195" t="s" s="8">
        <v>51</v>
      </c>
      <c r="C195" t="n" s="8">
        <f>IF(false,"120921201", "120921201")</f>
      </c>
      <c r="D195" t="s" s="8">
        <v>162</v>
      </c>
      <c r="E195" t="n" s="8">
        <v>1.0</v>
      </c>
      <c r="F195" t="n" s="8">
        <v>1868.0</v>
      </c>
      <c r="G195" t="s" s="8">
        <v>53</v>
      </c>
      <c r="H195" t="s" s="8">
        <v>50</v>
      </c>
      <c r="I195" t="s" s="8">
        <v>333</v>
      </c>
    </row>
    <row r="196" ht="16.0" customHeight="true">
      <c r="A196" t="n" s="7">
        <v>5.2326527E7</v>
      </c>
      <c r="B196" t="s" s="8">
        <v>134</v>
      </c>
      <c r="C196" t="n" s="8">
        <f>IF(false,"120921853", "120921853")</f>
      </c>
      <c r="D196" t="s" s="8">
        <v>226</v>
      </c>
      <c r="E196" t="n" s="8">
        <v>2.0</v>
      </c>
      <c r="F196" t="n" s="8">
        <v>428.0</v>
      </c>
      <c r="G196" t="s" s="8">
        <v>60</v>
      </c>
      <c r="H196" t="s" s="8">
        <v>50</v>
      </c>
      <c r="I196" t="s" s="8">
        <v>334</v>
      </c>
    </row>
    <row r="197" ht="16.0" customHeight="true">
      <c r="A197" t="n" s="7">
        <v>5.2408526E7</v>
      </c>
      <c r="B197" t="s" s="8">
        <v>134</v>
      </c>
      <c r="C197" t="n" s="8">
        <f>IF(false,"120922908", "120922908")</f>
      </c>
      <c r="D197" t="s" s="8">
        <v>335</v>
      </c>
      <c r="E197" t="n" s="8">
        <v>1.0</v>
      </c>
      <c r="F197" t="n" s="8">
        <v>249.0</v>
      </c>
      <c r="G197" t="s" s="8">
        <v>53</v>
      </c>
      <c r="H197" t="s" s="8">
        <v>50</v>
      </c>
      <c r="I197" t="s" s="8">
        <v>336</v>
      </c>
    </row>
    <row r="198" ht="16.0" customHeight="true">
      <c r="A198" t="n" s="7">
        <v>5.2519744E7</v>
      </c>
      <c r="B198" t="s" s="8">
        <v>189</v>
      </c>
      <c r="C198" t="n" s="8">
        <f>IF(false,"01-003919", "01-003919")</f>
      </c>
      <c r="D198" t="s" s="8">
        <v>337</v>
      </c>
      <c r="E198" t="n" s="8">
        <v>1.0</v>
      </c>
      <c r="F198" t="n" s="8">
        <v>83.0</v>
      </c>
      <c r="G198" t="s" s="8">
        <v>60</v>
      </c>
      <c r="H198" t="s" s="8">
        <v>50</v>
      </c>
      <c r="I198" t="s" s="8">
        <v>338</v>
      </c>
    </row>
    <row r="199" ht="16.0" customHeight="true">
      <c r="A199" t="n" s="7">
        <v>5.2318339E7</v>
      </c>
      <c r="B199" t="s" s="8">
        <v>134</v>
      </c>
      <c r="C199" t="n" s="8">
        <f>IF(false,"120921853", "120921853")</f>
      </c>
      <c r="D199" t="s" s="8">
        <v>226</v>
      </c>
      <c r="E199" t="n" s="8">
        <v>2.0</v>
      </c>
      <c r="F199" t="n" s="8">
        <v>580.0</v>
      </c>
      <c r="G199" t="s" s="8">
        <v>63</v>
      </c>
      <c r="H199" t="s" s="8">
        <v>50</v>
      </c>
      <c r="I199" t="s" s="8">
        <v>339</v>
      </c>
    </row>
    <row r="200" ht="16.0" customHeight="true">
      <c r="A200" t="n" s="7">
        <v>5.2309015E7</v>
      </c>
      <c r="B200" t="s" s="8">
        <v>134</v>
      </c>
      <c r="C200" t="n" s="8">
        <f>IF(false,"005-1264", "005-1264")</f>
      </c>
      <c r="D200" t="s" s="8">
        <v>180</v>
      </c>
      <c r="E200" t="n" s="8">
        <v>1.0</v>
      </c>
      <c r="F200" t="n" s="8">
        <v>119.0</v>
      </c>
      <c r="G200" t="s" s="8">
        <v>63</v>
      </c>
      <c r="H200" t="s" s="8">
        <v>50</v>
      </c>
      <c r="I200" t="s" s="8">
        <v>340</v>
      </c>
    </row>
    <row r="201" ht="16.0" customHeight="true">
      <c r="A201" t="n" s="7">
        <v>5.242994E7</v>
      </c>
      <c r="B201" t="s" s="8">
        <v>189</v>
      </c>
      <c r="C201" t="n" s="8">
        <f>IF(false,"005-1254", "005-1254")</f>
      </c>
      <c r="D201" t="s" s="8">
        <v>80</v>
      </c>
      <c r="E201" t="n" s="8">
        <v>1.0</v>
      </c>
      <c r="F201" t="n" s="8">
        <v>215.0</v>
      </c>
      <c r="G201" t="s" s="8">
        <v>63</v>
      </c>
      <c r="H201" t="s" s="8">
        <v>50</v>
      </c>
      <c r="I201" t="s" s="8">
        <v>341</v>
      </c>
    </row>
    <row r="202" ht="16.0" customHeight="true">
      <c r="A202" t="n" s="7">
        <v>5.234671E7</v>
      </c>
      <c r="B202" t="s" s="8">
        <v>134</v>
      </c>
      <c r="C202" t="n" s="8">
        <f>IF(false,"120922783", "120922783")</f>
      </c>
      <c r="D202" t="s" s="8">
        <v>194</v>
      </c>
      <c r="E202" t="n" s="8">
        <v>10.0</v>
      </c>
      <c r="F202" t="n" s="8">
        <v>920.0</v>
      </c>
      <c r="G202" t="s" s="8">
        <v>63</v>
      </c>
      <c r="H202" t="s" s="8">
        <v>50</v>
      </c>
      <c r="I202" t="s" s="8">
        <v>342</v>
      </c>
    </row>
    <row r="203" ht="16.0" customHeight="true">
      <c r="A203" t="n" s="7">
        <v>5.2352245E7</v>
      </c>
      <c r="B203" t="s" s="8">
        <v>134</v>
      </c>
      <c r="C203" t="n" s="8">
        <f>IF(false,"120921853", "120921853")</f>
      </c>
      <c r="D203" t="s" s="8">
        <v>226</v>
      </c>
      <c r="E203" t="n" s="8">
        <v>8.0</v>
      </c>
      <c r="F203" t="n" s="8">
        <v>3160.0</v>
      </c>
      <c r="G203" t="s" s="8">
        <v>63</v>
      </c>
      <c r="H203" t="s" s="8">
        <v>50</v>
      </c>
      <c r="I203" t="s" s="8">
        <v>343</v>
      </c>
    </row>
    <row r="204" ht="16.0" customHeight="true"/>
    <row r="205" ht="16.0" customHeight="true">
      <c r="A205" t="s" s="1">
        <v>37</v>
      </c>
      <c r="B205" s="1"/>
      <c r="C205" s="1"/>
      <c r="D205" s="1"/>
      <c r="E205" s="1"/>
      <c r="F205" t="n" s="8">
        <v>83184.0</v>
      </c>
      <c r="G205" s="2"/>
    </row>
    <row r="206" ht="16.0" customHeight="true"/>
    <row r="207" ht="16.0" customHeight="true">
      <c r="A207" t="s" s="1">
        <v>36</v>
      </c>
    </row>
    <row r="208" ht="34.0" customHeight="true">
      <c r="A208" t="s" s="9">
        <v>38</v>
      </c>
      <c r="B208" t="s" s="9">
        <v>0</v>
      </c>
      <c r="C208" t="s" s="9">
        <v>43</v>
      </c>
      <c r="D208" t="s" s="9">
        <v>1</v>
      </c>
      <c r="E208" t="s" s="9">
        <v>2</v>
      </c>
      <c r="F208" t="s" s="9">
        <v>39</v>
      </c>
      <c r="G208" t="s" s="9">
        <v>5</v>
      </c>
      <c r="H208" t="s" s="9">
        <v>3</v>
      </c>
      <c r="I208" t="s" s="9">
        <v>4</v>
      </c>
    </row>
    <row r="209" ht="16.0" customHeight="true">
      <c r="A209" t="n" s="8">
        <v>5.1071082E7</v>
      </c>
      <c r="B209" t="s" s="8">
        <v>126</v>
      </c>
      <c r="C209" t="n" s="8">
        <f>IF(false,"120922947", "120922947")</f>
      </c>
      <c r="D209" t="s" s="8">
        <v>344</v>
      </c>
      <c r="E209" t="n" s="8">
        <v>1.0</v>
      </c>
      <c r="F209" t="n" s="8">
        <v>-1998.0</v>
      </c>
      <c r="G209" t="s" s="8">
        <v>345</v>
      </c>
      <c r="H209" t="s" s="8">
        <v>54</v>
      </c>
      <c r="I209" t="s" s="8">
        <v>346</v>
      </c>
    </row>
    <row r="210" ht="16.0" customHeight="true">
      <c r="A210" t="n" s="8">
        <v>5.1713623E7</v>
      </c>
      <c r="B210" t="s" s="8">
        <v>73</v>
      </c>
      <c r="C210" t="n" s="8">
        <f>IF(false,"1003328", "1003328")</f>
      </c>
      <c r="D210" t="s" s="8">
        <v>160</v>
      </c>
      <c r="E210" t="n" s="8">
        <v>1.0</v>
      </c>
      <c r="F210" t="n" s="8">
        <v>-142.0</v>
      </c>
      <c r="G210" t="s" s="8">
        <v>345</v>
      </c>
      <c r="H210" t="s" s="8">
        <v>54</v>
      </c>
      <c r="I210" t="s" s="8">
        <v>347</v>
      </c>
    </row>
    <row r="211" ht="16.0" customHeight="true">
      <c r="A211" t="n" s="8">
        <v>5.1568255E7</v>
      </c>
      <c r="B211" t="s" s="8">
        <v>85</v>
      </c>
      <c r="C211" t="n" s="8">
        <f>IF(false,"120922950", "120922950")</f>
      </c>
      <c r="D211" t="s" s="8">
        <v>111</v>
      </c>
      <c r="E211" t="n" s="8">
        <v>1.0</v>
      </c>
      <c r="F211" t="n" s="8">
        <v>-46.0</v>
      </c>
      <c r="G211" t="s" s="8">
        <v>348</v>
      </c>
      <c r="H211" t="s" s="8">
        <v>134</v>
      </c>
      <c r="I211" t="s" s="8">
        <v>349</v>
      </c>
    </row>
    <row r="212" ht="16.0" customHeight="true">
      <c r="A212" t="n" s="8">
        <v>5.1703036E7</v>
      </c>
      <c r="B212" t="s" s="8">
        <v>73</v>
      </c>
      <c r="C212" t="n" s="8">
        <f>IF(false,"120922870", "120922870")</f>
      </c>
      <c r="D212" t="s" s="8">
        <v>105</v>
      </c>
      <c r="E212" t="n" s="8">
        <v>1.0</v>
      </c>
      <c r="F212" t="n" s="8">
        <v>-401.0</v>
      </c>
      <c r="G212" t="s" s="8">
        <v>350</v>
      </c>
      <c r="H212" t="s" s="8">
        <v>134</v>
      </c>
      <c r="I212" t="s" s="8">
        <v>351</v>
      </c>
    </row>
    <row r="213" ht="16.0" customHeight="true">
      <c r="A213" t="n" s="8">
        <v>5.1589052E7</v>
      </c>
      <c r="B213" t="s" s="8">
        <v>85</v>
      </c>
      <c r="C213" t="n" s="8">
        <f>IF(false,"005-1377", "005-1377")</f>
      </c>
      <c r="D213" t="s" s="8">
        <v>78</v>
      </c>
      <c r="E213" t="n" s="8">
        <v>1.0</v>
      </c>
      <c r="F213" t="n" s="8">
        <v>-189.0</v>
      </c>
      <c r="G213" t="s" s="8">
        <v>348</v>
      </c>
      <c r="H213" t="s" s="8">
        <v>134</v>
      </c>
      <c r="I213" t="s" s="8">
        <v>352</v>
      </c>
    </row>
    <row r="214" ht="16.0" customHeight="true">
      <c r="A214" t="n" s="8">
        <v>5.1514184E7</v>
      </c>
      <c r="B214" t="s" s="8">
        <v>85</v>
      </c>
      <c r="C214" t="n" s="8">
        <f>IF(false,"005-1515", "005-1515")</f>
      </c>
      <c r="D214" t="s" s="8">
        <v>144</v>
      </c>
      <c r="E214" t="n" s="8">
        <v>1.0</v>
      </c>
      <c r="F214" t="n" s="8">
        <v>-75.0</v>
      </c>
      <c r="G214" t="s" s="8">
        <v>350</v>
      </c>
      <c r="H214" t="s" s="8">
        <v>134</v>
      </c>
      <c r="I214" t="s" s="8">
        <v>353</v>
      </c>
    </row>
    <row r="215" ht="16.0" customHeight="true">
      <c r="A215" t="n" s="8">
        <v>5.157111E7</v>
      </c>
      <c r="B215" t="s" s="8">
        <v>85</v>
      </c>
      <c r="C215" t="n" s="8">
        <f>IF(false,"005-1254", "005-1254")</f>
      </c>
      <c r="D215" t="s" s="8">
        <v>80</v>
      </c>
      <c r="E215" t="n" s="8">
        <v>1.0</v>
      </c>
      <c r="F215" t="n" s="8">
        <v>-27.0</v>
      </c>
      <c r="G215" t="s" s="8">
        <v>345</v>
      </c>
      <c r="H215" t="s" s="8">
        <v>134</v>
      </c>
      <c r="I215" t="s" s="8">
        <v>354</v>
      </c>
    </row>
    <row r="216" ht="16.0" customHeight="true">
      <c r="A216" t="n" s="8">
        <v>5.2390728E7</v>
      </c>
      <c r="B216" t="s" s="8">
        <v>134</v>
      </c>
      <c r="C216" t="n" s="8">
        <f>IF(false,"120921202", "120921202")</f>
      </c>
      <c r="D216" t="s" s="8">
        <v>57</v>
      </c>
      <c r="E216" t="n" s="8">
        <v>1.0</v>
      </c>
      <c r="F216" t="n" s="8">
        <v>-56.0</v>
      </c>
      <c r="G216" t="s" s="8">
        <v>350</v>
      </c>
      <c r="H216" t="s" s="8">
        <v>189</v>
      </c>
      <c r="I216" t="s" s="8">
        <v>355</v>
      </c>
    </row>
    <row r="217" ht="16.0" customHeight="true">
      <c r="A217" t="n" s="8">
        <v>5.1838665E7</v>
      </c>
      <c r="B217" t="s" s="8">
        <v>65</v>
      </c>
      <c r="C217" t="n" s="8">
        <f>IF(false,"120921202", "120921202")</f>
      </c>
      <c r="D217" t="s" s="8">
        <v>57</v>
      </c>
      <c r="E217" t="n" s="8">
        <v>1.0</v>
      </c>
      <c r="F217" t="n" s="8">
        <v>-53.0</v>
      </c>
      <c r="G217" t="s" s="8">
        <v>345</v>
      </c>
      <c r="H217" t="s" s="8">
        <v>189</v>
      </c>
      <c r="I217" t="s" s="8">
        <v>356</v>
      </c>
    </row>
    <row r="218" ht="16.0" customHeight="true">
      <c r="A218" t="n" s="8">
        <v>5.1797749E7</v>
      </c>
      <c r="B218" t="s" s="8">
        <v>65</v>
      </c>
      <c r="C218" t="n" s="8">
        <f>IF(false,"003-318", "003-318")</f>
      </c>
      <c r="D218" t="s" s="8">
        <v>89</v>
      </c>
      <c r="E218" t="n" s="8">
        <v>1.0</v>
      </c>
      <c r="F218" t="n" s="8">
        <v>-65.0</v>
      </c>
      <c r="G218" t="s" s="8">
        <v>345</v>
      </c>
      <c r="H218" t="s" s="8">
        <v>50</v>
      </c>
      <c r="I218" t="s" s="8">
        <v>357</v>
      </c>
    </row>
    <row r="219" ht="16.0" customHeight="true">
      <c r="A219" t="n" s="8">
        <v>5.1797749E7</v>
      </c>
      <c r="B219" t="s" s="8">
        <v>65</v>
      </c>
      <c r="C219" t="n" s="8">
        <f>IF(false,"003-318", "003-318")</f>
      </c>
      <c r="D219" t="s" s="8">
        <v>89</v>
      </c>
      <c r="E219" t="n" s="8">
        <v>1.0</v>
      </c>
      <c r="F219" t="n" s="8">
        <v>-95.0</v>
      </c>
      <c r="G219" t="s" s="8">
        <v>348</v>
      </c>
      <c r="H219" t="s" s="8">
        <v>50</v>
      </c>
      <c r="I219" t="s" s="8">
        <v>358</v>
      </c>
    </row>
    <row r="220" ht="16.0" customHeight="true"/>
    <row r="221" ht="16.0" customHeight="true">
      <c r="A221" t="s" s="1">
        <v>37</v>
      </c>
      <c r="F221" t="n" s="8">
        <v>-3147.0</v>
      </c>
      <c r="G221" s="2"/>
      <c r="H221" s="0"/>
      <c r="I221" s="0"/>
    </row>
    <row r="222" ht="16.0" customHeight="true">
      <c r="A222" s="1"/>
      <c r="B222" s="1"/>
      <c r="C222" s="1"/>
      <c r="D222" s="1"/>
      <c r="E222" s="1"/>
      <c r="F222" s="1"/>
      <c r="G222" s="1"/>
      <c r="H222" s="1"/>
      <c r="I222" s="1"/>
    </row>
    <row r="223" ht="16.0" customHeight="true">
      <c r="A223" t="s" s="1">
        <v>40</v>
      </c>
    </row>
    <row r="224" ht="34.0" customHeight="true">
      <c r="A224" t="s" s="9">
        <v>47</v>
      </c>
      <c r="B224" t="s" s="9">
        <v>48</v>
      </c>
      <c r="C224" s="9"/>
      <c r="D224" s="9"/>
      <c r="E224" s="9"/>
      <c r="F224" t="s" s="9">
        <v>39</v>
      </c>
      <c r="G224" t="s" s="9">
        <v>5</v>
      </c>
      <c r="H224" t="s" s="9">
        <v>3</v>
      </c>
      <c r="I224" t="s" s="9">
        <v>4</v>
      </c>
    </row>
    <row r="225" ht="16.0" customHeight="true"/>
    <row r="226" ht="16.0" customHeight="true">
      <c r="A226" t="s" s="1">
        <v>37</v>
      </c>
      <c r="F226" t="n" s="8">
        <v>0.0</v>
      </c>
      <c r="G226" s="2"/>
      <c r="H226" s="0"/>
      <c r="I226" s="0"/>
    </row>
    <row r="227" ht="16.0" customHeight="true">
      <c r="A227" s="1"/>
      <c r="B227" s="1"/>
      <c r="C227" s="1"/>
      <c r="D227" s="1"/>
      <c r="E227" s="1"/>
      <c r="F227" s="1"/>
      <c r="G227" s="1"/>
      <c r="H227" s="1"/>
      <c r="I227" s="2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 по одному ПП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2020-04-01T20:30:28Z</dcterms:created>
  <dc:creator>Microsoft Office User</dc:creator>
  <cp:lastModifiedBy>Microsoft Office User</cp:lastModifiedBy>
  <dcterms:modified xsi:type="dcterms:W3CDTF">2021-03-15T15:31:22Z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7ceb315a-bde6-4780-a248-44c8f94af090</vt:lpwstr>
  </property>
</Properties>
</file>