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<sst xmlns="http://schemas.openxmlformats.org/spreadsheetml/2006/main" count="1422" uniqueCount="271">
  <si>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</si>
  <si>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</si>
  <si>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</si>
  <si>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</si>
  <si>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</si>
  <si>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</si>
  <si>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</si>
  <si>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</si>
  <si>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</si>
  <si>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</si>
  <si>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</si>
  <si>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</si>
  <si>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</si>
  <si>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</si>
  <si>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</si>
  <si>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</si>
  <si>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</si>
  <si>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</si>
  <si>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</si>
  <si>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</si>
  <si>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</si>
  <si>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</si>
  <si>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</si>
  <si>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</si>
  <si>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</si>
  <si>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</si>
  <si>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</si>
  <si>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</si>
  <si>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</si>
  <si>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</si>
  <si>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</si>
  <si>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</si>
  <si>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</si>
  <si>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</si>
  <si>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</si>
  <si>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</si>
  <si>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</si>
  <si>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</si>
  <si>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</si>
  <si>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</si>
  <si>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</si>
  <si>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</si>
  <si>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</si>
  <si>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</si>
  <si>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</si>
  <si>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</si>
  <si>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</si>
  <si>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</si>
  <si>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</si>
  <si>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</si>
  <si>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16.08.2021</t>
  </si>
  <si>
    <t>11.08.2021</t>
  </si>
  <si>
    <t>Farmstay Филлер для укрепления волос с розовой солью, 13 мл, 10 шт.</t>
  </si>
  <si>
    <t>Платёж покупателя</t>
  </si>
  <si>
    <t>13.08.2021</t>
  </si>
  <si>
    <t>61141f2dc3080f72e600a561</t>
  </si>
  <si>
    <t>10.08.2021</t>
  </si>
  <si>
    <t>Vivienne Sabo Тушь для ресниц Cabaret Premiere, 05 коричневый</t>
  </si>
  <si>
    <t>611272b27153b301fbee666d</t>
  </si>
  <si>
    <t>Смесь Kabrita 3 GOLD для комфортного пищеварения, старше 12 месяцев, 800 г</t>
  </si>
  <si>
    <t>6114076b954f6b5207e7ea76</t>
  </si>
  <si>
    <t>YokoSun трусики Premium L (9-14 кг) 44 шт., белый</t>
  </si>
  <si>
    <t>611395a032da8382cd7c22b7</t>
  </si>
  <si>
    <t>Merries подгузники M (6-11 кг), 64 шт.</t>
  </si>
  <si>
    <t>6114341f954f6b2679e7ea77</t>
  </si>
  <si>
    <t>Freedom тампоны normal, 3 капли, 10 шт.</t>
  </si>
  <si>
    <t>6113b22d8927ca8e655e9d15</t>
  </si>
  <si>
    <t>31.07.2021</t>
  </si>
  <si>
    <t>Satisfyer Стимулятор Penguin, черный/белый</t>
  </si>
  <si>
    <t>61160f7c04e943418e36c923</t>
  </si>
  <si>
    <t>12.08.2021</t>
  </si>
  <si>
    <t>Goo.N подгузники Ultra M (6-11 кг), 80 шт.</t>
  </si>
  <si>
    <t>6114ebb3f98801b315a04d5e</t>
  </si>
  <si>
    <t>Joonies трусики Premium Soft L (9-14 кг), 88 шт.</t>
  </si>
  <si>
    <t>611419833620c2321d5c26fc</t>
  </si>
  <si>
    <t>YokoSun подгузники Premium L (9-13 кг) 54 шт.</t>
  </si>
  <si>
    <t>61139651c5311b39b4e0f3b7</t>
  </si>
  <si>
    <t>07.08.2021</t>
  </si>
  <si>
    <t>611641a35a39512d69bbaac5</t>
  </si>
  <si>
    <t>Manuoki подгузники UltraThin S (3-6 кг) 64 шт.</t>
  </si>
  <si>
    <t>6115277dbed21e659f6b6e4f</t>
  </si>
  <si>
    <t>Joonies трусики Premium Soft XL (12-17 кг), 76 шт.</t>
  </si>
  <si>
    <t>61128fc494d527187263a6fc</t>
  </si>
  <si>
    <t>Зубная паста Perioe Pumping Herb, 285 г</t>
  </si>
  <si>
    <t>611668c6954f6b83d0e7eafd</t>
  </si>
  <si>
    <t>Goo.N трусики Ultra L (9-14 кг), 56 шт.</t>
  </si>
  <si>
    <t>61167c37792ab11a4b07aa80</t>
  </si>
  <si>
    <t>05.08.2021</t>
  </si>
  <si>
    <t>Deoproce пилинг для лица Premium Green Tea Peeling Vegetal 170 г</t>
  </si>
  <si>
    <t>6116893f83b1f2641956d006</t>
  </si>
  <si>
    <t>Joonies трусики Premium Soft M (6-11 кг), 224 шт.</t>
  </si>
  <si>
    <t>61169e7904e943ee2836c949</t>
  </si>
  <si>
    <t>Joonies трусики Premium Soft XL (12-17 кг), 152 шт.</t>
  </si>
  <si>
    <t>6116a5f3dff13b22ee35db73</t>
  </si>
  <si>
    <t>09.08.2021</t>
  </si>
  <si>
    <t>Satisfyer Вибромассажер из силикона с вакуумно-волновой клиторальной стимуляцией Pro G-Spot Rabbit 22 см, белый</t>
  </si>
  <si>
    <t>61116617f78dba2b96fce82e</t>
  </si>
  <si>
    <t>Manuoki подгузники UltraThin M (6-11 кг) 56 шт.</t>
  </si>
  <si>
    <t>6116ad5e6a86434dd9da447f</t>
  </si>
  <si>
    <t>YokoSun подгузники L (9-13 кг), 54 шт.</t>
  </si>
  <si>
    <t>6116b1a1dff13b569f35db91</t>
  </si>
  <si>
    <t>Lactoflorene Холестерол Комплекс для снижения холестерина порошок пакетики 3,6 г х 20 шт</t>
  </si>
  <si>
    <t>6116bc316a8643467dda44d0</t>
  </si>
  <si>
    <t>6116bada954f6b608ae7e987</t>
  </si>
  <si>
    <t>Протеин Optimum Nutrition 100% Whey Gold Standard (819-943 г) двойной шоколад</t>
  </si>
  <si>
    <t>6116c8607153b3efbcee6637</t>
  </si>
  <si>
    <t>06.08.2021</t>
  </si>
  <si>
    <t>Satisfyer Вибромассажер Wand-er Woman 34 см (J2018-47), черный</t>
  </si>
  <si>
    <t>6116c8db03c37851a1d24eb2</t>
  </si>
  <si>
    <t>6112978d8927ca2ab25e9cd3</t>
  </si>
  <si>
    <t>Стиральный порошок FUNS Clean с ферментом яичного белка, 0.9 кг</t>
  </si>
  <si>
    <t>6116cc268927cae9425e9c44</t>
  </si>
  <si>
    <t>Japan Gals маска Pure 5 Essence с плацентой, 7 шт.</t>
  </si>
  <si>
    <t>6116db66954f6b1051e7eaab</t>
  </si>
  <si>
    <t>14.08.2021</t>
  </si>
  <si>
    <t>6114cc27c3080f43a300a49f</t>
  </si>
  <si>
    <t>Holika Holika очищающая маска Skin and Pore Zero с глиной, 100 мл</t>
  </si>
  <si>
    <t>61153b755a39516359bba9f1</t>
  </si>
  <si>
    <t>6114ee95f4c0cb34362f3af8</t>
  </si>
  <si>
    <t>Merries подгузники L (9-14 кг), 64 шт.</t>
  </si>
  <si>
    <t>61157da00fe995434de4a15f</t>
  </si>
  <si>
    <t>6114e31299d6ef0b5dd36f0a</t>
  </si>
  <si>
    <t>KIOSHI трусики L (10-14 кг), 42 шт.</t>
  </si>
  <si>
    <t>6115797e7399017e0e8ba8fa</t>
  </si>
  <si>
    <t>Takeshi трусики бамбуковые Kid's L (9-14 кг) 44 шт.</t>
  </si>
  <si>
    <t>611694aa2fe09802e78287f2</t>
  </si>
  <si>
    <t>Goo.N подгузники (1,8-3 кг) 36 шт.</t>
  </si>
  <si>
    <t>6116b6da32da8311177c2230</t>
  </si>
  <si>
    <t>611659e073990144bb8ba8bd</t>
  </si>
  <si>
    <t>Goo.N трусики Ultra M (7-12 кг) 74 шт.</t>
  </si>
  <si>
    <t>6114c5e26a864349c53deea4</t>
  </si>
  <si>
    <t>6116b1cc99d6ef7576d36fc8</t>
  </si>
  <si>
    <t>Joonies трусики Standart L (9-14 кг), 42 шт., 42 шт., верблюды</t>
  </si>
  <si>
    <t>6116ba706a86436d8fda4579</t>
  </si>
  <si>
    <t>Гель для душа Biore Мягкая свежесть, 480 мл</t>
  </si>
  <si>
    <t>6115968703c378cc35d24eb1</t>
  </si>
  <si>
    <t>Goo.N подгузники Ultra L (9-14 кг), 68 шт.</t>
  </si>
  <si>
    <t>6114c613c5311b71c6e0f34f</t>
  </si>
  <si>
    <t>Стиральный порошок FUNS Для чистоты вещей и сушки белья в помещении, 0.9 кг</t>
  </si>
  <si>
    <t>61163f6b20d51d6b8e51fafb</t>
  </si>
  <si>
    <t>Missha Near Skin Dustless Bubble Pack To Foam очищающая маска, 90 г</t>
  </si>
  <si>
    <t>61152d15954f6b248ee7ea68</t>
  </si>
  <si>
    <t>Joonies трусики Comfort M (6-11 кг)</t>
  </si>
  <si>
    <t>6115687d3620c26e223da918</t>
  </si>
  <si>
    <t>YokoSun трусики Premium XL (12-20 кг) 38 шт., белый</t>
  </si>
  <si>
    <t>6115883f2af6cd74d946ba13</t>
  </si>
  <si>
    <t>6112c08694d5272b1b63a662</t>
  </si>
  <si>
    <t>6116627ef98801383ea04da0</t>
  </si>
  <si>
    <t>Joonies трусики Standart M (6-11 кг), 52 шт.</t>
  </si>
  <si>
    <t>6116dd258927ca08965e9d55</t>
  </si>
  <si>
    <t>29.07.2021</t>
  </si>
  <si>
    <t>6117725199d6ef4526d36f11</t>
  </si>
  <si>
    <t>Joonies трусики Comfort L (9-14 кг), 44 шт., 2 уп.</t>
  </si>
  <si>
    <t>6117998e8927ca7beb5e9c7a</t>
  </si>
  <si>
    <t>08.08.2021</t>
  </si>
  <si>
    <t>6117a78504e9435d9436c965</t>
  </si>
  <si>
    <t>6117ac4fbed21e56b5526865</t>
  </si>
  <si>
    <t>6117ba9499d6ef3944d36ef0</t>
  </si>
  <si>
    <t>La'dor шампунь для волос Keratin LPP Кератиновый pH 6.0, 530 мл</t>
  </si>
  <si>
    <t>6117bf28b9f8edd3dd09c9a1</t>
  </si>
  <si>
    <t>Ёkitto трусики XL (12+ кг) 34 шт.</t>
  </si>
  <si>
    <t>61156f3c792ab14a0e07aaa8</t>
  </si>
  <si>
    <t>Goo.N трусики Сheerful Baby XL (11-18 кг), 42 шт.</t>
  </si>
  <si>
    <t>6117d8ff04e943029c36c95c</t>
  </si>
  <si>
    <t>6116124a99d6ef2cc2d36f81</t>
  </si>
  <si>
    <t>6118009e954f6b8d85e7ea61</t>
  </si>
  <si>
    <t>61180293792ab121dd07aac4</t>
  </si>
  <si>
    <t>61180beec5311b15dee0f36e</t>
  </si>
  <si>
    <t>Гель для душа Biore Ангельская роза, 480 мл</t>
  </si>
  <si>
    <t>61180bfdb9f8ed203b09c9e3</t>
  </si>
  <si>
    <t>Goo.N трусики Ultra XL (12-20 кг), 50 шт.</t>
  </si>
  <si>
    <t>61181518f988017a44a04c9b</t>
  </si>
  <si>
    <t>Протеин Optimum Nutrition 100% Whey Gold Standard (819-943 г) ванильное мороженое</t>
  </si>
  <si>
    <t>61181a6194d5272e5963a734</t>
  </si>
  <si>
    <t>Satisfyer Вибромассажер Wand-er Woman 34 см (J2018-47), фиолетовый</t>
  </si>
  <si>
    <t>15.08.2021</t>
  </si>
  <si>
    <t>6116cdeaf98801c0e1a04d42</t>
  </si>
  <si>
    <t>Гель для душа Biore Бодрящий цитрус, 480 мл</t>
  </si>
  <si>
    <t>611689d520d51d305651fbf8</t>
  </si>
  <si>
    <t>Гель для душа Biore Персиковый соблазн, 480 мл</t>
  </si>
  <si>
    <t>611779b63b317649f9f8822c</t>
  </si>
  <si>
    <t>611649cf3b317648b1f8829b</t>
  </si>
  <si>
    <t>61162cf33620c230e73da908</t>
  </si>
  <si>
    <t>Стиральный порошок Lion Top Hang-to-Dry Indoors, 0.9 кг</t>
  </si>
  <si>
    <t>611624db4f5c6e3a4a9766fb</t>
  </si>
  <si>
    <t>Satisfyer Стимулятор Pro Traveler, aubergine/rosegold</t>
  </si>
  <si>
    <t>6116eb9a04e9435a5536c8f4</t>
  </si>
  <si>
    <t>611500c203c378c9e9d24fa0</t>
  </si>
  <si>
    <t>611787973620c2214f3da858</t>
  </si>
  <si>
    <t>Гель для стирки Kao Attack New Beads Fragrance с ароматом роз, 0.78 кг, бутылка</t>
  </si>
  <si>
    <t>6115eab48927cadbbb5e9d00</t>
  </si>
  <si>
    <t>6116c5fd83b1f2527b56d09f</t>
  </si>
  <si>
    <t>Goo.N подгузники S (4-8 кг), 84 шт.</t>
  </si>
  <si>
    <t>61164376fbacea7d3334c39c</t>
  </si>
  <si>
    <t>61169d440fe9955988e4a0e3</t>
  </si>
  <si>
    <t>61178db77153b33e71ee6572</t>
  </si>
  <si>
    <t>Joonies трусики Premium Soft L (9-14 кг), 176 шт.</t>
  </si>
  <si>
    <t>6116a0d36a8643241eda4503</t>
  </si>
  <si>
    <t>Nagara поглотитель запаха Бамбуковый уголь и Зеленый чай</t>
  </si>
  <si>
    <t>61171320f988018922a04c60</t>
  </si>
  <si>
    <t>Takeshi трусики бамбуковые Kid's ХXL (15-28 кг) 36 шт.</t>
  </si>
  <si>
    <t>61174e63f988018b5aa04c24</t>
  </si>
  <si>
    <t>Смесь Kabrita 4 GOLD для комфортного пищеварения, старше 18 месяцев, 800 г</t>
  </si>
  <si>
    <t>6116b5fb3620c27d793da951</t>
  </si>
  <si>
    <t>Merries трусики XL (12-22 кг), 38 шт.</t>
  </si>
  <si>
    <t>6117ed050fe99559f3e4a1c3</t>
  </si>
  <si>
    <t>61179e4ec3080f74eb00a444</t>
  </si>
  <si>
    <t>Стиральный порошок Lion Top Platinum Clear, 0.9 кг</t>
  </si>
  <si>
    <t>61153fb4b9f8ed2f9109cae5</t>
  </si>
  <si>
    <t>6116a789f9880189aaa04db2</t>
  </si>
  <si>
    <t>6116cae4dbdc311f66dc2931</t>
  </si>
  <si>
    <t>6118d5f4954f6bfb77e7ea29</t>
  </si>
  <si>
    <t>Joonies подгузники Premium Soft M (6-11 кг), 58 шт.</t>
  </si>
  <si>
    <t>61175b84c3080f542600a444</t>
  </si>
  <si>
    <t>6118e4b2954f6b78cce7eb10</t>
  </si>
  <si>
    <t>Satisfyer Набор анальных пробок Booty Call (Plugs) 14 см, розовый</t>
  </si>
  <si>
    <t>6118f0b394d527891263a67e</t>
  </si>
  <si>
    <t>Губка для плит Vileda Пур Актив 2 шт, желтый/зеленый</t>
  </si>
  <si>
    <t>6118f70d954f6be86ce7eb26</t>
  </si>
  <si>
    <t>Satisfyer Стимулятор Number One Air Pulse (Next Gen), розовое золото</t>
  </si>
  <si>
    <t>61190168c3080f4e9600a428</t>
  </si>
  <si>
    <t>Joonies трусики Comfort XXL (15-20 кг), 28 шт.</t>
  </si>
  <si>
    <t>611904e432da83a01f7c2320</t>
  </si>
  <si>
    <t>611915465a395156abbbaa2b</t>
  </si>
  <si>
    <t>611635df3620c26d613da8f2</t>
  </si>
  <si>
    <t>Goo.N трусики XXL (13-25 кг) 28 шт.</t>
  </si>
  <si>
    <t>6113dceff78dba4524fce87a</t>
  </si>
  <si>
    <t>611925af20d51d260b51fb80</t>
  </si>
  <si>
    <t>Goo.N подгузники M (6-11 кг), 64 шт.</t>
  </si>
  <si>
    <t>61192eb694d52776c963a66d</t>
  </si>
  <si>
    <t>61193cc20fe9956f09e4a173</t>
  </si>
  <si>
    <t>6117c7fef988018a02a04cdc</t>
  </si>
  <si>
    <t>Протеин Optimum Nutrition 100% Whey Gold Standard (819-943 г) клубника-сливки</t>
  </si>
  <si>
    <t>61195ea020d51d1bfa51fbf2</t>
  </si>
  <si>
    <t>61195ed232da832cce7c2360</t>
  </si>
  <si>
    <t>Esthetic House Набор Кондиционер + шампунь для волос CP-1, 500 мл + 100 мл</t>
  </si>
  <si>
    <t>61195f7203c378937bd24e70</t>
  </si>
  <si>
    <t>Farmstay Маска-пленка с золотом и муцином улитки 24K Gold Snail Peel Off Pack,100 мл</t>
  </si>
  <si>
    <t>61196c24954f6b1d10e7e9ae</t>
  </si>
  <si>
    <t>YokoSun подгузники M (5-10 кг), 62 шт.</t>
  </si>
  <si>
    <t>61198abf03c37824e8d24e44</t>
  </si>
  <si>
    <t>Enough Collagen Hydro Moisture Cleansing and Massage Крем для лица массажный с коллагеном, 300 мл</t>
  </si>
  <si>
    <t>6117ec2504e943422636ca0d</t>
  </si>
  <si>
    <t>611783e994d527da1c63a5d4</t>
  </si>
  <si>
    <t>Satisfyer Стимулятор Curvy 2+, розовый</t>
  </si>
  <si>
    <t>611844c88927caaba45e9d1f</t>
  </si>
  <si>
    <t>61174aa603c378bf0ed24eff</t>
  </si>
  <si>
    <t>Merries подгузники M (6-11 кг), 76 шт.</t>
  </si>
  <si>
    <t>6118e33094d527030f63a644</t>
  </si>
  <si>
    <t>Набор Esthetic House CP-1 Intense nourishing v2.0 mini</t>
  </si>
  <si>
    <t>61193d15fbacea0afc34c39f</t>
  </si>
  <si>
    <t>611780470fe9953e91e4a0ed</t>
  </si>
  <si>
    <t>KANEYO Хлорный отбеливатель (пенящийся, против плесени в ванной комнате) 400 мл</t>
  </si>
  <si>
    <t>6117792d792ab159d007aaaf</t>
  </si>
  <si>
    <t>Ёkitto трусики М (5-10 кг) 52 шт.</t>
  </si>
  <si>
    <t>6116893d03c37866b7d24fdb</t>
  </si>
  <si>
    <t>Biore мусс для умывания Экстра увлажнение, запасной блок, 130 мл</t>
  </si>
  <si>
    <t>611621cd5a3951f426bba94e</t>
  </si>
  <si>
    <t>611621585a39512dd3bbaa0e</t>
  </si>
  <si>
    <t>61194fd6f9880129d7a04ce9</t>
  </si>
  <si>
    <t>Goo.N трусики XL (12-20 кг) 38 шт.</t>
  </si>
  <si>
    <t>61193c9ec5311b1220e0f365</t>
  </si>
  <si>
    <t>611965b56a8643666fda44ae</t>
  </si>
  <si>
    <t>Merries трусики XXL (15-28 кг), 32 шт.</t>
  </si>
  <si>
    <t>611962b18927ca292a5e9c8b</t>
  </si>
  <si>
    <t>61163f40f4c0cb21e989945d</t>
  </si>
  <si>
    <t>Возврат платежа покупателя</t>
  </si>
  <si>
    <t>6116328403c378c7bfd24e99</t>
  </si>
  <si>
    <t>6118fd72dbdc313b3adc280e</t>
  </si>
  <si>
    <t>Goo.N трусики Ultra XXL (13-25 кг) 36 шт.</t>
  </si>
  <si>
    <t>61191c1a954f6bf1bee7e9c3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</si>
</sst>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443010.0</v>
      </c>
    </row>
    <row r="4" spans="1:9" s="3" customFormat="1" x14ac:dyDescent="0.2" ht="16.0" customHeight="true">
      <c r="A4" s="3" t="s">
        <v>34</v>
      </c>
      <c r="B4" s="10" t="n">
        <v>183369.36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5.8544351E7</v>
      </c>
      <c r="B8" s="8" t="s">
        <v>51</v>
      </c>
      <c r="C8" s="8" t="n">
        <f>IF(false,"120922270", "120922270")</f>
      </c>
      <c r="D8" s="8" t="s">
        <v>52</v>
      </c>
      <c r="E8" s="8" t="n">
        <v>1.0</v>
      </c>
      <c r="F8" s="8" t="n">
        <v>895.0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5.8299978E7</v>
      </c>
      <c r="B9" t="s" s="8">
        <v>56</v>
      </c>
      <c r="C9" t="n" s="8">
        <f>IF(false,"120922396", "120922396")</f>
      </c>
      <c r="D9" t="s" s="8">
        <v>57</v>
      </c>
      <c r="E9" t="n" s="8">
        <v>2.0</v>
      </c>
      <c r="F9" t="n" s="8">
        <v>598.0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5.8528977E7</v>
      </c>
      <c r="B10" s="8" t="s">
        <v>51</v>
      </c>
      <c r="C10" s="8" t="n">
        <f>IF(false,"120921202", "120921202")</f>
      </c>
      <c r="D10" s="8" t="s">
        <v>59</v>
      </c>
      <c r="E10" s="8" t="n">
        <v>1.0</v>
      </c>
      <c r="F10" s="8" t="n">
        <v>1799.0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5.8453937E7</v>
      </c>
      <c r="B11" t="s" s="8">
        <v>51</v>
      </c>
      <c r="C11" t="n" s="8">
        <f>IF(false,"120921995", "120921995")</f>
      </c>
      <c r="D11" t="s" s="8">
        <v>61</v>
      </c>
      <c r="E11" t="n" s="8">
        <v>1.0</v>
      </c>
      <c r="F11" t="n" s="8">
        <v>1238.0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5.8557532E7</v>
      </c>
      <c r="B12" t="s" s="8">
        <v>51</v>
      </c>
      <c r="C12" t="n" s="8">
        <f>IF(false,"003-319", "003-319")</f>
      </c>
      <c r="D12" t="s" s="8">
        <v>63</v>
      </c>
      <c r="E12" t="n" s="8">
        <v>1.0</v>
      </c>
      <c r="F12" t="n" s="8">
        <v>1334.0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5.8475017E7</v>
      </c>
      <c r="B13" s="8" t="s">
        <v>51</v>
      </c>
      <c r="C13" s="8" t="n">
        <f>IF(false,"120921937", "120921937")</f>
      </c>
      <c r="D13" s="8" t="s">
        <v>65</v>
      </c>
      <c r="E13" s="8" t="n">
        <v>1.0</v>
      </c>
      <c r="F13" s="8" t="n">
        <v>784.0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5.6861744E7</v>
      </c>
      <c r="B14" s="8" t="s">
        <v>67</v>
      </c>
      <c r="C14" s="8" t="n">
        <f>IF(false,"120922947", "120922947")</f>
      </c>
      <c r="D14" s="8" t="s">
        <v>68</v>
      </c>
      <c r="E14" s="8" t="n">
        <v>1.0</v>
      </c>
      <c r="F14" s="8" t="n">
        <v>1999.0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5.8626472E7</v>
      </c>
      <c r="B15" t="s" s="8">
        <v>70</v>
      </c>
      <c r="C15" t="n" s="8">
        <f>IF(false,"005-1111", "005-1111")</f>
      </c>
      <c r="D15" t="s" s="8">
        <v>71</v>
      </c>
      <c r="E15" t="n" s="8">
        <v>2.0</v>
      </c>
      <c r="F15" t="n" s="8">
        <v>2525.0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5.8540623E7</v>
      </c>
      <c r="B16" t="s" s="8">
        <v>51</v>
      </c>
      <c r="C16" t="n" s="8">
        <f>IF(false,"120922766", "120922766")</f>
      </c>
      <c r="D16" t="s" s="8">
        <v>73</v>
      </c>
      <c r="E16" t="n" s="8">
        <v>1.0</v>
      </c>
      <c r="F16" s="8" t="n">
        <v>1613.0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5.8453313E7</v>
      </c>
      <c r="B17" s="8" t="s">
        <v>51</v>
      </c>
      <c r="C17" s="8" t="n">
        <f>IF(false,"120921899", "120921899")</f>
      </c>
      <c r="D17" s="8" t="s">
        <v>75</v>
      </c>
      <c r="E17" s="8" t="n">
        <v>1.0</v>
      </c>
      <c r="F17" s="8" t="n">
        <v>1057.0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5.7869326E7</v>
      </c>
      <c r="B18" t="s" s="8">
        <v>77</v>
      </c>
      <c r="C18" t="n" s="8">
        <f>IF(false,"120922947", "120922947")</f>
      </c>
      <c r="D18" t="s" s="8">
        <v>68</v>
      </c>
      <c r="E18" t="n" s="8">
        <v>1.0</v>
      </c>
      <c r="F18" t="n" s="8">
        <v>1138.0</v>
      </c>
      <c r="G18" t="s" s="8">
        <v>53</v>
      </c>
      <c r="H18" t="s" s="8">
        <v>54</v>
      </c>
      <c r="I18" t="s" s="8">
        <v>78</v>
      </c>
    </row>
    <row r="19" spans="1:9" ht="16.0" x14ac:dyDescent="0.2" customHeight="true">
      <c r="A19" s="7" t="n">
        <v>5.8663697E7</v>
      </c>
      <c r="B19" s="8" t="s">
        <v>70</v>
      </c>
      <c r="C19" s="8" t="n">
        <f>IF(false,"005-1081", "005-1081")</f>
      </c>
      <c r="D19" s="8" t="s">
        <v>79</v>
      </c>
      <c r="E19" s="8" t="n">
        <v>1.0</v>
      </c>
      <c r="F19" s="8" t="n">
        <v>814.0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5.8319072E7</v>
      </c>
      <c r="B20" s="8" t="s">
        <v>56</v>
      </c>
      <c r="C20" s="8" t="n">
        <f>IF(false,"120922757", "120922757")</f>
      </c>
      <c r="D20" s="8" t="s">
        <v>81</v>
      </c>
      <c r="E20" s="8" t="n">
        <v>1.0</v>
      </c>
      <c r="F20" s="8" t="n">
        <v>1521.0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5.8319072E7</v>
      </c>
      <c r="B21" t="s" s="8">
        <v>56</v>
      </c>
      <c r="C21" t="n" s="8">
        <f>IF(false,"120922766", "120922766")</f>
      </c>
      <c r="D21" t="s" s="8">
        <v>73</v>
      </c>
      <c r="E21" t="n" s="8">
        <v>1.0</v>
      </c>
      <c r="F21" t="n" s="8">
        <v>1462.0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5.8249988E7</v>
      </c>
      <c r="B22" t="s" s="8">
        <v>56</v>
      </c>
      <c r="C22" t="n" s="8">
        <f>IF(false,"005-1414", "005-1414")</f>
      </c>
      <c r="D22" t="s" s="8">
        <v>83</v>
      </c>
      <c r="E22" t="n" s="8">
        <v>1.0</v>
      </c>
      <c r="F22" s="8" t="n">
        <v>444.0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5.7791984E7</v>
      </c>
      <c r="B23" s="8" t="s">
        <v>77</v>
      </c>
      <c r="C23" s="8" t="n">
        <f>IF(false,"120921718", "120921718")</f>
      </c>
      <c r="D23" s="8" t="s">
        <v>85</v>
      </c>
      <c r="E23" s="8" t="n">
        <v>2.0</v>
      </c>
      <c r="F23" s="8" t="n">
        <v>2836.0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5.7659952E7</v>
      </c>
      <c r="B24" t="s" s="8">
        <v>87</v>
      </c>
      <c r="C24" t="n" s="8">
        <f>IF(false,"120922972", "120922972")</f>
      </c>
      <c r="D24" t="s" s="8">
        <v>88</v>
      </c>
      <c r="E24" t="n" s="8">
        <v>1.0</v>
      </c>
      <c r="F24" t="n" s="8">
        <v>403.0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5.8370072E7</v>
      </c>
      <c r="B25" t="s" s="8">
        <v>56</v>
      </c>
      <c r="C25" t="n" s="8">
        <f>IF(false,"120922759", "120922759")</f>
      </c>
      <c r="D25" t="s" s="8">
        <v>90</v>
      </c>
      <c r="E25" t="n" s="8">
        <v>1.0</v>
      </c>
      <c r="F25" t="n" s="8">
        <v>2977.0</v>
      </c>
      <c r="G25" t="s" s="8">
        <v>53</v>
      </c>
      <c r="H25" t="s" s="8">
        <v>54</v>
      </c>
      <c r="I25" t="s" s="8">
        <v>91</v>
      </c>
    </row>
    <row r="26" ht="16.0" customHeight="true">
      <c r="A26" t="n" s="7">
        <v>5.8370072E7</v>
      </c>
      <c r="B26" t="s" s="8">
        <v>56</v>
      </c>
      <c r="C26" t="n" s="8">
        <f>IF(false,"120922756", "120922756")</f>
      </c>
      <c r="D26" t="s" s="8">
        <v>92</v>
      </c>
      <c r="E26" t="n" s="8">
        <v>1.0</v>
      </c>
      <c r="F26" t="n" s="8">
        <v>2976.0</v>
      </c>
      <c r="G26" t="s" s="8">
        <v>53</v>
      </c>
      <c r="H26" t="s" s="8">
        <v>54</v>
      </c>
      <c r="I26" t="s" s="8">
        <v>91</v>
      </c>
    </row>
    <row r="27" ht="16.0" customHeight="true">
      <c r="A27" t="n" s="7">
        <v>5.8370072E7</v>
      </c>
      <c r="B27" t="s" s="8">
        <v>56</v>
      </c>
      <c r="C27" t="n" s="8">
        <f>IF(false,"120922766", "120922766")</f>
      </c>
      <c r="D27" t="s" s="8">
        <v>73</v>
      </c>
      <c r="E27" t="n" s="8">
        <v>1.0</v>
      </c>
      <c r="F27" t="n" s="8">
        <v>1492.0</v>
      </c>
      <c r="G27" t="s" s="8">
        <v>53</v>
      </c>
      <c r="H27" t="s" s="8">
        <v>54</v>
      </c>
      <c r="I27" t="s" s="8">
        <v>91</v>
      </c>
    </row>
    <row r="28" ht="16.0" customHeight="true">
      <c r="A28" t="n" s="7">
        <v>5.7861938E7</v>
      </c>
      <c r="B28" t="s" s="8">
        <v>77</v>
      </c>
      <c r="C28" t="n" s="8">
        <f>IF(false,"120922947", "120922947")</f>
      </c>
      <c r="D28" t="s" s="8">
        <v>68</v>
      </c>
      <c r="E28" t="n" s="8">
        <v>1.0</v>
      </c>
      <c r="F28" t="n" s="8">
        <v>1099.0</v>
      </c>
      <c r="G28" t="s" s="8">
        <v>53</v>
      </c>
      <c r="H28" t="s" s="8">
        <v>54</v>
      </c>
      <c r="I28" t="s" s="8">
        <v>93</v>
      </c>
    </row>
    <row r="29" spans="1:9" s="1" customFormat="1" x14ac:dyDescent="0.2" ht="16.0" customHeight="true">
      <c r="A29" t="n" s="7">
        <v>5.8190583E7</v>
      </c>
      <c r="B29" t="s" s="8">
        <v>94</v>
      </c>
      <c r="C29" t="n" s="8">
        <f>IF(false,"120922460", "120922460")</f>
      </c>
      <c r="D29" t="s" s="8">
        <v>95</v>
      </c>
      <c r="E29" t="n" s="8">
        <v>1.0</v>
      </c>
      <c r="F29" t="n" s="8">
        <v>2499.0</v>
      </c>
      <c r="G29" s="8" t="s">
        <v>53</v>
      </c>
      <c r="H29" t="s" s="8">
        <v>54</v>
      </c>
      <c r="I29" s="8" t="s">
        <v>96</v>
      </c>
    </row>
    <row r="30" ht="16.0" customHeight="true">
      <c r="A30" t="n" s="7">
        <v>5.8307726E7</v>
      </c>
      <c r="B30" t="s" s="8">
        <v>56</v>
      </c>
      <c r="C30" t="n" s="8">
        <f>IF(false,"005-1080", "005-1080")</f>
      </c>
      <c r="D30" t="s" s="8">
        <v>97</v>
      </c>
      <c r="E30" t="n" s="8">
        <v>1.0</v>
      </c>
      <c r="F30" t="n" s="8">
        <v>812.0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5.8032254E7</v>
      </c>
      <c r="B31" t="s" s="8">
        <v>94</v>
      </c>
      <c r="C31" t="n" s="8">
        <f>IF(false,"005-1513", "005-1513")</f>
      </c>
      <c r="D31" t="s" s="8">
        <v>99</v>
      </c>
      <c r="E31" t="n" s="8">
        <v>1.0</v>
      </c>
      <c r="F31" t="n" s="8">
        <v>930.0</v>
      </c>
      <c r="G31" t="s" s="8">
        <v>53</v>
      </c>
      <c r="H31" t="s" s="8">
        <v>54</v>
      </c>
      <c r="I31" t="s" s="8">
        <v>100</v>
      </c>
    </row>
    <row r="32" ht="16.0" customHeight="true">
      <c r="A32" t="n" s="7">
        <v>5.8538812E7</v>
      </c>
      <c r="B32" t="s" s="8">
        <v>51</v>
      </c>
      <c r="C32" t="n" s="8">
        <f>IF(false,"120922372", "120922372")</f>
      </c>
      <c r="D32" t="s" s="8">
        <v>101</v>
      </c>
      <c r="E32" t="n" s="8">
        <v>3.0</v>
      </c>
      <c r="F32" t="n" s="8">
        <v>3687.0</v>
      </c>
      <c r="G32" t="s" s="8">
        <v>53</v>
      </c>
      <c r="H32" t="s" s="8">
        <v>54</v>
      </c>
      <c r="I32" t="s" s="8">
        <v>102</v>
      </c>
    </row>
    <row r="33" ht="16.0" customHeight="true">
      <c r="A33" t="n" s="7">
        <v>5.7795795E7</v>
      </c>
      <c r="B33" t="s" s="8">
        <v>77</v>
      </c>
      <c r="C33" t="n" s="8">
        <f>IF(false,"120921995", "120921995")</f>
      </c>
      <c r="D33" t="s" s="8">
        <v>61</v>
      </c>
      <c r="E33" t="n" s="8">
        <v>2.0</v>
      </c>
      <c r="F33" t="n" s="8">
        <v>1996.0</v>
      </c>
      <c r="G33" t="s" s="8">
        <v>53</v>
      </c>
      <c r="H33" t="s" s="8">
        <v>54</v>
      </c>
      <c r="I33" t="s" s="8">
        <v>103</v>
      </c>
    </row>
    <row r="34" ht="16.0" customHeight="true">
      <c r="A34" t="n" s="7">
        <v>5.8552381E7</v>
      </c>
      <c r="B34" t="s" s="8">
        <v>51</v>
      </c>
      <c r="C34" t="n" s="8">
        <f>IF(false,"120922873", "120922873")</f>
      </c>
      <c r="D34" t="s" s="8">
        <v>104</v>
      </c>
      <c r="E34" t="n" s="8">
        <v>1.0</v>
      </c>
      <c r="F34" t="n" s="8">
        <v>2299.0</v>
      </c>
      <c r="G34" t="s" s="8">
        <v>53</v>
      </c>
      <c r="H34" t="s" s="8">
        <v>54</v>
      </c>
      <c r="I34" t="s" s="8">
        <v>105</v>
      </c>
    </row>
    <row r="35" ht="16.0" customHeight="true">
      <c r="A35" t="n" s="7">
        <v>5.7776259E7</v>
      </c>
      <c r="B35" t="s" s="8">
        <v>106</v>
      </c>
      <c r="C35" t="n" s="8">
        <f>IF(false,"120922943", "120922943")</f>
      </c>
      <c r="D35" t="s" s="8">
        <v>107</v>
      </c>
      <c r="E35" t="n" s="8">
        <v>1.0</v>
      </c>
      <c r="F35" t="n" s="8">
        <v>1314.0</v>
      </c>
      <c r="G35" t="s" s="8">
        <v>53</v>
      </c>
      <c r="H35" t="s" s="8">
        <v>54</v>
      </c>
      <c r="I35" t="s" s="8">
        <v>108</v>
      </c>
    </row>
    <row r="36" ht="16.0" customHeight="true">
      <c r="A36" t="n" s="7">
        <v>5.8323839E7</v>
      </c>
      <c r="B36" t="s" s="8">
        <v>56</v>
      </c>
      <c r="C36" t="n" s="8">
        <f>IF(false,"120921995", "120921995")</f>
      </c>
      <c r="D36" t="s" s="8">
        <v>61</v>
      </c>
      <c r="E36" t="n" s="8">
        <v>3.0</v>
      </c>
      <c r="F36" t="n" s="8">
        <v>2784.0</v>
      </c>
      <c r="G36" t="s" s="8">
        <v>53</v>
      </c>
      <c r="H36" t="s" s="8">
        <v>54</v>
      </c>
      <c r="I36" t="s" s="8">
        <v>109</v>
      </c>
    </row>
    <row r="37" ht="16.0" customHeight="true">
      <c r="A37" t="n" s="7">
        <v>5.828762E7</v>
      </c>
      <c r="B37" t="s" s="8">
        <v>56</v>
      </c>
      <c r="C37" t="n" s="8">
        <f>IF(false,"120922783", "120922783")</f>
      </c>
      <c r="D37" t="s" s="8">
        <v>110</v>
      </c>
      <c r="E37" t="n" s="8">
        <v>1.0</v>
      </c>
      <c r="F37" t="n" s="8">
        <v>335.0</v>
      </c>
      <c r="G37" t="s" s="8">
        <v>53</v>
      </c>
      <c r="H37" t="s" s="8">
        <v>54</v>
      </c>
      <c r="I37" t="s" s="8">
        <v>111</v>
      </c>
    </row>
    <row r="38" ht="16.0" customHeight="true">
      <c r="A38" t="n" s="7">
        <v>5.8332391E7</v>
      </c>
      <c r="B38" t="s" s="8">
        <v>56</v>
      </c>
      <c r="C38" t="n" s="8">
        <f>IF(false,"120922606", "120922606")</f>
      </c>
      <c r="D38" t="s" s="8">
        <v>112</v>
      </c>
      <c r="E38" t="n" s="8">
        <v>1.0</v>
      </c>
      <c r="F38" t="n" s="8">
        <v>470.0</v>
      </c>
      <c r="G38" t="s" s="8">
        <v>53</v>
      </c>
      <c r="H38" t="s" s="8">
        <v>54</v>
      </c>
      <c r="I38" t="s" s="8">
        <v>113</v>
      </c>
    </row>
    <row r="39" ht="16.0" customHeight="true">
      <c r="A39" t="n" s="7">
        <v>5.8604351E7</v>
      </c>
      <c r="B39" t="s" s="8">
        <v>70</v>
      </c>
      <c r="C39" t="n" s="8">
        <f>IF(false,"120922873", "120922873")</f>
      </c>
      <c r="D39" t="s" s="8">
        <v>104</v>
      </c>
      <c r="E39" t="n" s="8">
        <v>1.0</v>
      </c>
      <c r="F39" t="n" s="8">
        <v>2299.0</v>
      </c>
      <c r="G39" t="s" s="8">
        <v>53</v>
      </c>
      <c r="H39" t="s" s="8">
        <v>114</v>
      </c>
      <c r="I39" t="s" s="8">
        <v>115</v>
      </c>
    </row>
    <row r="40" ht="16.0" customHeight="true">
      <c r="A40" t="n" s="7">
        <v>5.8674467E7</v>
      </c>
      <c r="B40" t="s" s="8">
        <v>70</v>
      </c>
      <c r="C40" t="n" s="8">
        <f>IF(false,"120922884", "120922884")</f>
      </c>
      <c r="D40" t="s" s="8">
        <v>116</v>
      </c>
      <c r="E40" t="n" s="8">
        <v>1.0</v>
      </c>
      <c r="F40" t="n" s="8">
        <v>799.0</v>
      </c>
      <c r="G40" t="s" s="8">
        <v>53</v>
      </c>
      <c r="H40" t="s" s="8">
        <v>114</v>
      </c>
      <c r="I40" t="s" s="8">
        <v>117</v>
      </c>
    </row>
    <row r="41" ht="16.0" customHeight="true">
      <c r="A41" t="n" s="7">
        <v>5.8628351E7</v>
      </c>
      <c r="B41" t="s" s="8">
        <v>70</v>
      </c>
      <c r="C41" t="n" s="8">
        <f>IF(false,"120922757", "120922757")</f>
      </c>
      <c r="D41" t="s" s="8">
        <v>81</v>
      </c>
      <c r="E41" t="n" s="8">
        <v>1.0</v>
      </c>
      <c r="F41" t="n" s="8">
        <v>2069.0</v>
      </c>
      <c r="G41" t="s" s="8">
        <v>53</v>
      </c>
      <c r="H41" t="s" s="8">
        <v>114</v>
      </c>
      <c r="I41" t="s" s="8">
        <v>118</v>
      </c>
    </row>
    <row r="42" ht="16.0" customHeight="true">
      <c r="A42" t="n" s="7">
        <v>5.8708874E7</v>
      </c>
      <c r="B42" t="s" s="8">
        <v>70</v>
      </c>
      <c r="C42" t="n" s="8">
        <f>IF(false,"005-1250", "005-1250")</f>
      </c>
      <c r="D42" t="s" s="8">
        <v>119</v>
      </c>
      <c r="E42" t="n" s="8">
        <v>2.0</v>
      </c>
      <c r="F42" t="n" s="8">
        <v>2886.0</v>
      </c>
      <c r="G42" t="s" s="8">
        <v>53</v>
      </c>
      <c r="H42" t="s" s="8">
        <v>114</v>
      </c>
      <c r="I42" t="s" s="8">
        <v>120</v>
      </c>
    </row>
    <row r="43" ht="16.0" customHeight="true">
      <c r="A43" t="n" s="7">
        <v>5.8621021E7</v>
      </c>
      <c r="B43" t="s" s="8">
        <v>70</v>
      </c>
      <c r="C43" t="n" s="8">
        <f>IF(false,"120921995", "120921995")</f>
      </c>
      <c r="D43" t="s" s="8">
        <v>61</v>
      </c>
      <c r="E43" t="n" s="8">
        <v>1.0</v>
      </c>
      <c r="F43" t="n" s="8">
        <v>1187.0</v>
      </c>
      <c r="G43" t="s" s="8">
        <v>53</v>
      </c>
      <c r="H43" t="s" s="8">
        <v>114</v>
      </c>
      <c r="I43" t="s" s="8">
        <v>121</v>
      </c>
    </row>
    <row r="44" ht="16.0" customHeight="true">
      <c r="A44" t="n" s="7">
        <v>5.8706753E7</v>
      </c>
      <c r="B44" t="s" s="8">
        <v>70</v>
      </c>
      <c r="C44" t="n" s="8">
        <f>IF(false,"120923144", "120923144")</f>
      </c>
      <c r="D44" t="s" s="8">
        <v>122</v>
      </c>
      <c r="E44" t="n" s="8">
        <v>1.0</v>
      </c>
      <c r="F44" t="n" s="8">
        <v>799.0</v>
      </c>
      <c r="G44" t="s" s="8">
        <v>53</v>
      </c>
      <c r="H44" t="s" s="8">
        <v>114</v>
      </c>
      <c r="I44" t="s" s="8">
        <v>123</v>
      </c>
    </row>
    <row r="45" ht="16.0" customHeight="true">
      <c r="A45" t="n" s="7">
        <v>5.8877106E7</v>
      </c>
      <c r="B45" t="s" s="8">
        <v>54</v>
      </c>
      <c r="C45" t="n" s="8">
        <f>IF(false,"120921743", "120921743")</f>
      </c>
      <c r="D45" t="s" s="8">
        <v>124</v>
      </c>
      <c r="E45" t="n" s="8">
        <v>1.0</v>
      </c>
      <c r="F45" t="n" s="8">
        <v>989.0</v>
      </c>
      <c r="G45" t="s" s="8">
        <v>53</v>
      </c>
      <c r="H45" t="s" s="8">
        <v>114</v>
      </c>
      <c r="I45" t="s" s="8">
        <v>125</v>
      </c>
    </row>
    <row r="46" ht="16.0" customHeight="true">
      <c r="A46" t="n" s="7">
        <v>5.8894763E7</v>
      </c>
      <c r="B46" t="s" s="8">
        <v>54</v>
      </c>
      <c r="C46" t="n" s="8">
        <f>IF(false,"002-103", "002-103")</f>
      </c>
      <c r="D46" t="s" s="8">
        <v>126</v>
      </c>
      <c r="E46" t="n" s="8">
        <v>1.0</v>
      </c>
      <c r="F46" t="n" s="8">
        <v>949.0</v>
      </c>
      <c r="G46" t="s" s="8">
        <v>53</v>
      </c>
      <c r="H46" t="s" s="8">
        <v>114</v>
      </c>
      <c r="I46" t="s" s="8">
        <v>127</v>
      </c>
    </row>
    <row r="47" ht="16.0" customHeight="true">
      <c r="A47" t="n" s="7">
        <v>5.8796455E7</v>
      </c>
      <c r="B47" t="s" s="8">
        <v>54</v>
      </c>
      <c r="C47" t="n" s="8">
        <f>IF(false,"005-1250", "005-1250")</f>
      </c>
      <c r="D47" t="s" s="8">
        <v>119</v>
      </c>
      <c r="E47" t="n" s="8">
        <v>1.0</v>
      </c>
      <c r="F47" t="n" s="8">
        <v>1699.0</v>
      </c>
      <c r="G47" t="s" s="8">
        <v>53</v>
      </c>
      <c r="H47" t="s" s="8">
        <v>114</v>
      </c>
      <c r="I47" t="s" s="8">
        <v>128</v>
      </c>
    </row>
    <row r="48" ht="16.0" customHeight="true">
      <c r="A48" t="n" s="7">
        <v>5.8586609E7</v>
      </c>
      <c r="B48" t="s" s="8">
        <v>70</v>
      </c>
      <c r="C48" t="n" s="8">
        <f>IF(false,"005-1119", "005-1119")</f>
      </c>
      <c r="D48" t="s" s="8">
        <v>129</v>
      </c>
      <c r="E48" t="n" s="8">
        <v>1.0</v>
      </c>
      <c r="F48" t="n" s="8">
        <v>1620.0</v>
      </c>
      <c r="G48" t="s" s="8">
        <v>53</v>
      </c>
      <c r="H48" t="s" s="8">
        <v>114</v>
      </c>
      <c r="I48" t="s" s="8">
        <v>130</v>
      </c>
    </row>
    <row r="49" ht="16.0" customHeight="true">
      <c r="A49" t="n" s="7">
        <v>5.8892269E7</v>
      </c>
      <c r="B49" t="s" s="8">
        <v>54</v>
      </c>
      <c r="C49" t="n" s="8">
        <f>IF(false,"005-1119", "005-1119")</f>
      </c>
      <c r="D49" t="s" s="8">
        <v>129</v>
      </c>
      <c r="E49" t="n" s="8">
        <v>1.0</v>
      </c>
      <c r="F49" t="n" s="8">
        <v>1508.0</v>
      </c>
      <c r="G49" t="s" s="8">
        <v>53</v>
      </c>
      <c r="H49" t="s" s="8">
        <v>114</v>
      </c>
      <c r="I49" t="s" s="8">
        <v>131</v>
      </c>
    </row>
    <row r="50" ht="16.0" customHeight="true">
      <c r="A50" t="n" s="7">
        <v>5.8896556E7</v>
      </c>
      <c r="B50" t="s" s="8">
        <v>54</v>
      </c>
      <c r="C50" t="n" s="8">
        <f>IF(false,"2152400398", "2152400398")</f>
      </c>
      <c r="D50" t="s" s="8">
        <v>132</v>
      </c>
      <c r="E50" t="n" s="8">
        <v>1.0</v>
      </c>
      <c r="F50" t="n" s="8">
        <v>566.0</v>
      </c>
      <c r="G50" t="s" s="8">
        <v>53</v>
      </c>
      <c r="H50" t="s" s="8">
        <v>114</v>
      </c>
      <c r="I50" t="s" s="8">
        <v>133</v>
      </c>
    </row>
    <row r="51" ht="16.0" customHeight="true">
      <c r="A51" t="n" s="7">
        <v>5.8718331E7</v>
      </c>
      <c r="B51" t="s" s="8">
        <v>54</v>
      </c>
      <c r="C51" t="n" s="8">
        <f>IF(false,"005-1373", "005-1373")</f>
      </c>
      <c r="D51" t="s" s="8">
        <v>134</v>
      </c>
      <c r="E51" t="n" s="8">
        <v>1.0</v>
      </c>
      <c r="F51" t="n" s="8">
        <v>659.0</v>
      </c>
      <c r="G51" t="s" s="8">
        <v>53</v>
      </c>
      <c r="H51" t="s" s="8">
        <v>114</v>
      </c>
      <c r="I51" t="s" s="8">
        <v>135</v>
      </c>
    </row>
    <row r="52" ht="16.0" customHeight="true">
      <c r="A52" t="n" s="7">
        <v>5.858669E7</v>
      </c>
      <c r="B52" t="s" s="8">
        <v>70</v>
      </c>
      <c r="C52" t="n" s="8">
        <f>IF(false,"005-1110", "005-1110")</f>
      </c>
      <c r="D52" t="s" s="8">
        <v>136</v>
      </c>
      <c r="E52" t="n" s="8">
        <v>1.0</v>
      </c>
      <c r="F52" t="n" s="8">
        <v>1679.0</v>
      </c>
      <c r="G52" t="s" s="8">
        <v>53</v>
      </c>
      <c r="H52" t="s" s="8">
        <v>114</v>
      </c>
      <c r="I52" t="s" s="8">
        <v>137</v>
      </c>
    </row>
    <row r="53" ht="16.0" customHeight="true">
      <c r="A53" t="n" s="7">
        <v>5.8763836E7</v>
      </c>
      <c r="B53" t="s" s="8">
        <v>54</v>
      </c>
      <c r="C53" t="n" s="8">
        <f>IF(false,"120922782", "120922782")</f>
      </c>
      <c r="D53" t="s" s="8">
        <v>138</v>
      </c>
      <c r="E53" t="n" s="8">
        <v>1.0</v>
      </c>
      <c r="F53" t="n" s="8">
        <v>324.0</v>
      </c>
      <c r="G53" t="s" s="8">
        <v>53</v>
      </c>
      <c r="H53" t="s" s="8">
        <v>114</v>
      </c>
      <c r="I53" t="s" s="8">
        <v>139</v>
      </c>
    </row>
    <row r="54" ht="16.0" customHeight="true">
      <c r="A54" t="n" s="7">
        <v>5.8666808E7</v>
      </c>
      <c r="B54" t="s" s="8">
        <v>70</v>
      </c>
      <c r="C54" t="n" s="8">
        <f>IF(false,"120922313", "120922313")</f>
      </c>
      <c r="D54" t="s" s="8">
        <v>140</v>
      </c>
      <c r="E54" t="n" s="8">
        <v>1.0</v>
      </c>
      <c r="F54" t="n" s="8">
        <v>1799.0</v>
      </c>
      <c r="G54" t="s" s="8">
        <v>53</v>
      </c>
      <c r="H54" t="s" s="8">
        <v>114</v>
      </c>
      <c r="I54" t="s" s="8">
        <v>141</v>
      </c>
    </row>
    <row r="55" ht="16.0" customHeight="true">
      <c r="A55" t="n" s="7">
        <v>5.8697412E7</v>
      </c>
      <c r="B55" t="s" s="8">
        <v>70</v>
      </c>
      <c r="C55" t="n" s="8">
        <f>IF(false,"120922352", "120922352")</f>
      </c>
      <c r="D55" t="s" s="8">
        <v>142</v>
      </c>
      <c r="E55" t="n" s="8">
        <v>1.0</v>
      </c>
      <c r="F55" t="n" s="8">
        <v>774.0</v>
      </c>
      <c r="G55" t="s" s="8">
        <v>53</v>
      </c>
      <c r="H55" t="s" s="8">
        <v>114</v>
      </c>
      <c r="I55" t="s" s="8">
        <v>143</v>
      </c>
    </row>
    <row r="56" ht="16.0" customHeight="true">
      <c r="A56" t="n" s="7">
        <v>5.8713893E7</v>
      </c>
      <c r="B56" t="s" s="8">
        <v>70</v>
      </c>
      <c r="C56" t="n" s="8">
        <f>IF(false,"120921901", "120921901")</f>
      </c>
      <c r="D56" t="s" s="8">
        <v>144</v>
      </c>
      <c r="E56" t="n" s="8">
        <v>1.0</v>
      </c>
      <c r="F56" t="n" s="8">
        <v>1238.0</v>
      </c>
      <c r="G56" t="s" s="8">
        <v>53</v>
      </c>
      <c r="H56" t="s" s="8">
        <v>114</v>
      </c>
      <c r="I56" t="s" s="8">
        <v>145</v>
      </c>
    </row>
    <row r="57" ht="16.0" customHeight="true">
      <c r="A57" t="n" s="7">
        <v>5.8348536E7</v>
      </c>
      <c r="B57" t="s" s="8">
        <v>56</v>
      </c>
      <c r="C57" t="n" s="8">
        <f>IF(false,"120921901", "120921901")</f>
      </c>
      <c r="D57" t="s" s="8">
        <v>144</v>
      </c>
      <c r="E57" t="n" s="8">
        <v>3.0</v>
      </c>
      <c r="F57" t="n" s="8">
        <v>2787.0</v>
      </c>
      <c r="G57" t="s" s="8">
        <v>53</v>
      </c>
      <c r="H57" t="s" s="8">
        <v>114</v>
      </c>
      <c r="I57" t="s" s="8">
        <v>146</v>
      </c>
    </row>
    <row r="58" ht="16.0" customHeight="true">
      <c r="A58" t="n" s="7">
        <v>5.8804623E7</v>
      </c>
      <c r="B58" t="s" s="8">
        <v>54</v>
      </c>
      <c r="C58" t="n" s="8">
        <f>IF(false,"120921995", "120921995")</f>
      </c>
      <c r="D58" t="s" s="8">
        <v>61</v>
      </c>
      <c r="E58" t="n" s="8">
        <v>1.0</v>
      </c>
      <c r="F58" t="n" s="8">
        <v>873.0</v>
      </c>
      <c r="G58" t="s" s="8">
        <v>53</v>
      </c>
      <c r="H58" t="s" s="8">
        <v>114</v>
      </c>
      <c r="I58" t="s" s="8">
        <v>147</v>
      </c>
    </row>
    <row r="59" ht="16.0" customHeight="true">
      <c r="A59" t="n" s="7">
        <v>5.8910775E7</v>
      </c>
      <c r="B59" t="s" s="8">
        <v>54</v>
      </c>
      <c r="C59" t="n" s="8">
        <f>IF(false,"2152400397", "2152400397")</f>
      </c>
      <c r="D59" t="s" s="8">
        <v>148</v>
      </c>
      <c r="E59" t="n" s="8">
        <v>1.0</v>
      </c>
      <c r="F59" t="n" s="8">
        <v>669.0</v>
      </c>
      <c r="G59" t="s" s="8">
        <v>53</v>
      </c>
      <c r="H59" t="s" s="8">
        <v>114</v>
      </c>
      <c r="I59" t="s" s="8">
        <v>149</v>
      </c>
    </row>
    <row r="60" ht="16.0" customHeight="true">
      <c r="A60" t="n" s="7">
        <v>5.6594512E7</v>
      </c>
      <c r="B60" t="s" s="8">
        <v>150</v>
      </c>
      <c r="C60" t="n" s="8">
        <f>IF(false,"120922884", "120922884")</f>
      </c>
      <c r="D60" t="s" s="8">
        <v>116</v>
      </c>
      <c r="E60" t="n" s="8">
        <v>1.0</v>
      </c>
      <c r="F60" t="n" s="8">
        <v>843.0</v>
      </c>
      <c r="G60" t="s" s="8">
        <v>53</v>
      </c>
      <c r="H60" t="s" s="8">
        <v>114</v>
      </c>
      <c r="I60" t="s" s="8">
        <v>151</v>
      </c>
    </row>
    <row r="61" ht="16.0" customHeight="true">
      <c r="A61" t="n" s="7">
        <v>5.8266011E7</v>
      </c>
      <c r="B61" t="s" s="8">
        <v>56</v>
      </c>
      <c r="C61" t="n" s="8">
        <f>IF(false,"120922760", "120922760")</f>
      </c>
      <c r="D61" t="s" s="8">
        <v>152</v>
      </c>
      <c r="E61" t="n" s="8">
        <v>1.0</v>
      </c>
      <c r="F61" t="n" s="8">
        <v>1489.0</v>
      </c>
      <c r="G61" t="s" s="8">
        <v>53</v>
      </c>
      <c r="H61" t="s" s="8">
        <v>114</v>
      </c>
      <c r="I61" t="s" s="8">
        <v>153</v>
      </c>
    </row>
    <row r="62" ht="16.0" customHeight="true">
      <c r="A62" t="n" s="7">
        <v>5.7954893E7</v>
      </c>
      <c r="B62" t="s" s="8">
        <v>154</v>
      </c>
      <c r="C62" t="n" s="8">
        <f>IF(false,"005-1080", "005-1080")</f>
      </c>
      <c r="D62" t="s" s="8">
        <v>97</v>
      </c>
      <c r="E62" t="n" s="8">
        <v>15.0</v>
      </c>
      <c r="F62" t="n" s="8">
        <v>10680.0</v>
      </c>
      <c r="G62" t="s" s="8">
        <v>53</v>
      </c>
      <c r="H62" t="s" s="8">
        <v>114</v>
      </c>
      <c r="I62" t="s" s="8">
        <v>155</v>
      </c>
    </row>
    <row r="63" ht="16.0" customHeight="true">
      <c r="A63" t="n" s="7">
        <v>5.826747E7</v>
      </c>
      <c r="B63" t="s" s="8">
        <v>56</v>
      </c>
      <c r="C63" t="n" s="8">
        <f>IF(false,"120921202", "120921202")</f>
      </c>
      <c r="D63" t="s" s="8">
        <v>59</v>
      </c>
      <c r="E63" t="n" s="8">
        <v>1.0</v>
      </c>
      <c r="F63" t="n" s="8">
        <v>1799.0</v>
      </c>
      <c r="G63" t="s" s="8">
        <v>53</v>
      </c>
      <c r="H63" t="s" s="8">
        <v>114</v>
      </c>
      <c r="I63" t="s" s="8">
        <v>156</v>
      </c>
    </row>
    <row r="64" ht="16.0" customHeight="true">
      <c r="A64" t="n" s="7">
        <v>5.8721031E7</v>
      </c>
      <c r="B64" t="s" s="8">
        <v>54</v>
      </c>
      <c r="C64" t="n" s="8">
        <f>IF(false,"120922947", "120922947")</f>
      </c>
      <c r="D64" t="s" s="8">
        <v>68</v>
      </c>
      <c r="E64" t="n" s="8">
        <v>1.0</v>
      </c>
      <c r="F64" t="n" s="8">
        <v>2399.0</v>
      </c>
      <c r="G64" t="s" s="8">
        <v>53</v>
      </c>
      <c r="H64" t="s" s="8">
        <v>114</v>
      </c>
      <c r="I64" t="s" s="8">
        <v>157</v>
      </c>
    </row>
    <row r="65" ht="16.0" customHeight="true">
      <c r="A65" t="n" s="7">
        <v>5.8069943E7</v>
      </c>
      <c r="B65" t="s" s="8">
        <v>94</v>
      </c>
      <c r="C65" t="n" s="8">
        <f>IF(false,"120921408", "120921408")</f>
      </c>
      <c r="D65" t="s" s="8">
        <v>158</v>
      </c>
      <c r="E65" t="n" s="8">
        <v>1.0</v>
      </c>
      <c r="F65" t="n" s="8">
        <v>791.0</v>
      </c>
      <c r="G65" t="s" s="8">
        <v>53</v>
      </c>
      <c r="H65" t="s" s="8">
        <v>114</v>
      </c>
      <c r="I65" t="s" s="8">
        <v>159</v>
      </c>
    </row>
    <row r="66" ht="16.0" customHeight="true">
      <c r="A66" t="n" s="7">
        <v>5.8701075E7</v>
      </c>
      <c r="B66" t="s" s="8">
        <v>70</v>
      </c>
      <c r="C66" t="n" s="8">
        <f>IF(false,"120921545", "120921545")</f>
      </c>
      <c r="D66" t="s" s="8">
        <v>160</v>
      </c>
      <c r="E66" t="n" s="8">
        <v>1.0</v>
      </c>
      <c r="F66" t="n" s="8">
        <v>656.0</v>
      </c>
      <c r="G66" t="s" s="8">
        <v>53</v>
      </c>
      <c r="H66" t="s" s="8">
        <v>114</v>
      </c>
      <c r="I66" t="s" s="8">
        <v>161</v>
      </c>
    </row>
    <row r="67" ht="16.0" customHeight="true">
      <c r="A67" t="n" s="7">
        <v>5.8473878E7</v>
      </c>
      <c r="B67" t="s" s="8">
        <v>51</v>
      </c>
      <c r="C67" t="n" s="8">
        <f>IF(false,"005-1359", "005-1359")</f>
      </c>
      <c r="D67" t="s" s="8">
        <v>162</v>
      </c>
      <c r="E67" t="n" s="8">
        <v>2.0</v>
      </c>
      <c r="F67" t="n" s="8">
        <v>1588.0</v>
      </c>
      <c r="G67" t="s" s="8">
        <v>53</v>
      </c>
      <c r="H67" t="s" s="8">
        <v>114</v>
      </c>
      <c r="I67" t="s" s="8">
        <v>163</v>
      </c>
    </row>
    <row r="68" ht="16.0" customHeight="true">
      <c r="A68" t="n" s="7">
        <v>5.8737541E7</v>
      </c>
      <c r="B68" t="s" s="8">
        <v>54</v>
      </c>
      <c r="C68" t="n" s="8">
        <f>IF(false,"005-1359", "005-1359")</f>
      </c>
      <c r="D68" t="s" s="8">
        <v>162</v>
      </c>
      <c r="E68" t="n" s="8">
        <v>1.0</v>
      </c>
      <c r="F68" t="n" s="8">
        <v>989.0</v>
      </c>
      <c r="G68" t="s" s="8">
        <v>53</v>
      </c>
      <c r="H68" t="s" s="8">
        <v>114</v>
      </c>
      <c r="I68" t="s" s="8">
        <v>164</v>
      </c>
    </row>
    <row r="69" ht="16.0" customHeight="true">
      <c r="A69" t="n" s="7">
        <v>5.801458E7</v>
      </c>
      <c r="B69" t="s" s="8">
        <v>154</v>
      </c>
      <c r="C69" t="n" s="8">
        <f>IF(false,"120922756", "120922756")</f>
      </c>
      <c r="D69" t="s" s="8">
        <v>92</v>
      </c>
      <c r="E69" t="n" s="8">
        <v>1.0</v>
      </c>
      <c r="F69" t="n" s="8">
        <v>3373.0</v>
      </c>
      <c r="G69" t="s" s="8">
        <v>53</v>
      </c>
      <c r="H69" t="s" s="8">
        <v>114</v>
      </c>
      <c r="I69" t="s" s="8">
        <v>165</v>
      </c>
    </row>
    <row r="70" ht="16.0" customHeight="true">
      <c r="A70" t="n" s="7">
        <v>5.8553139E7</v>
      </c>
      <c r="B70" t="s" s="8">
        <v>51</v>
      </c>
      <c r="C70" t="n" s="8">
        <f>IF(false,"2152400397", "2152400397")</f>
      </c>
      <c r="D70" t="s" s="8">
        <v>148</v>
      </c>
      <c r="E70" t="n" s="8">
        <v>1.0</v>
      </c>
      <c r="F70" t="n" s="8">
        <v>679.0</v>
      </c>
      <c r="G70" t="s" s="8">
        <v>53</v>
      </c>
      <c r="H70" t="s" s="8">
        <v>114</v>
      </c>
      <c r="I70" t="s" s="8">
        <v>166</v>
      </c>
    </row>
    <row r="71" ht="16.0" customHeight="true">
      <c r="A71" t="n" s="7">
        <v>5.8081632E7</v>
      </c>
      <c r="B71" t="s" s="8">
        <v>94</v>
      </c>
      <c r="C71" t="n" s="8">
        <f>IF(false,"005-1110", "005-1110")</f>
      </c>
      <c r="D71" t="s" s="8">
        <v>136</v>
      </c>
      <c r="E71" t="n" s="8">
        <v>1.0</v>
      </c>
      <c r="F71" t="n" s="8">
        <v>1462.0</v>
      </c>
      <c r="G71" t="s" s="8">
        <v>53</v>
      </c>
      <c r="H71" t="s" s="8">
        <v>114</v>
      </c>
      <c r="I71" t="s" s="8">
        <v>167</v>
      </c>
    </row>
    <row r="72" ht="16.0" customHeight="true">
      <c r="A72" t="n" s="7">
        <v>5.7643311E7</v>
      </c>
      <c r="B72" t="s" s="8">
        <v>87</v>
      </c>
      <c r="C72" t="n" s="8">
        <f>IF(false,"120922522", "120922522")</f>
      </c>
      <c r="D72" t="s" s="8">
        <v>168</v>
      </c>
      <c r="E72" t="n" s="8">
        <v>1.0</v>
      </c>
      <c r="F72" t="n" s="8">
        <v>581.0</v>
      </c>
      <c r="G72" t="s" s="8">
        <v>53</v>
      </c>
      <c r="H72" t="s" s="8">
        <v>114</v>
      </c>
      <c r="I72" t="s" s="8">
        <v>169</v>
      </c>
    </row>
    <row r="73" ht="16.0" customHeight="true">
      <c r="A73" t="n" s="7">
        <v>5.7585307E7</v>
      </c>
      <c r="B73" t="s" s="8">
        <v>87</v>
      </c>
      <c r="C73" t="n" s="8">
        <f>IF(false,"120921791", "120921791")</f>
      </c>
      <c r="D73" t="s" s="8">
        <v>170</v>
      </c>
      <c r="E73" t="n" s="8">
        <v>1.0</v>
      </c>
      <c r="F73" t="n" s="8">
        <v>1244.0</v>
      </c>
      <c r="G73" t="s" s="8">
        <v>53</v>
      </c>
      <c r="H73" t="s" s="8">
        <v>114</v>
      </c>
      <c r="I73" t="s" s="8">
        <v>171</v>
      </c>
    </row>
    <row r="74" ht="16.0" customHeight="true">
      <c r="A74" t="n" s="7">
        <v>5.8575684E7</v>
      </c>
      <c r="B74" t="s" s="8">
        <v>70</v>
      </c>
      <c r="C74" t="n" s="8">
        <f>IF(false,"120923159", "120923159")</f>
      </c>
      <c r="D74" t="s" s="8">
        <v>172</v>
      </c>
      <c r="E74" t="n" s="8">
        <v>1.0</v>
      </c>
      <c r="F74" t="n" s="8">
        <v>2299.0</v>
      </c>
      <c r="G74" t="s" s="8">
        <v>53</v>
      </c>
      <c r="H74" t="s" s="8">
        <v>114</v>
      </c>
      <c r="I74" t="s" s="8">
        <v>173</v>
      </c>
    </row>
    <row r="75" ht="16.0" customHeight="true">
      <c r="A75" t="n" s="7">
        <v>5.8905674E7</v>
      </c>
      <c r="B75" t="s" s="8">
        <v>54</v>
      </c>
      <c r="C75" t="n" s="8">
        <f>IF(false,"120922955", "120922955")</f>
      </c>
      <c r="D75" t="s" s="8">
        <v>174</v>
      </c>
      <c r="E75" t="n" s="8">
        <v>1.0</v>
      </c>
      <c r="F75" t="n" s="8">
        <v>2399.0</v>
      </c>
      <c r="G75" t="s" s="8">
        <v>53</v>
      </c>
      <c r="H75" t="s" s="8">
        <v>175</v>
      </c>
      <c r="I75" t="s" s="8">
        <v>176</v>
      </c>
    </row>
    <row r="76" ht="16.0" customHeight="true">
      <c r="A76" t="n" s="7">
        <v>5.8852048E7</v>
      </c>
      <c r="B76" t="s" s="8">
        <v>54</v>
      </c>
      <c r="C76" t="n" s="8">
        <f>IF(false,"005-1521", "005-1521")</f>
      </c>
      <c r="D76" t="s" s="8">
        <v>177</v>
      </c>
      <c r="E76" t="n" s="8">
        <v>1.0</v>
      </c>
      <c r="F76" t="n" s="8">
        <v>776.0</v>
      </c>
      <c r="G76" t="s" s="8">
        <v>53</v>
      </c>
      <c r="H76" t="s" s="8">
        <v>175</v>
      </c>
      <c r="I76" t="s" s="8">
        <v>178</v>
      </c>
    </row>
    <row r="77" ht="16.0" customHeight="true">
      <c r="A77" t="n" s="7">
        <v>5.8852048E7</v>
      </c>
      <c r="B77" t="s" s="8">
        <v>54</v>
      </c>
      <c r="C77" t="n" s="8">
        <f>IF(false,"005-1374", "005-1374")</f>
      </c>
      <c r="D77" t="s" s="8">
        <v>179</v>
      </c>
      <c r="E77" t="n" s="8">
        <v>1.0</v>
      </c>
      <c r="F77" t="n" s="8">
        <v>776.0</v>
      </c>
      <c r="G77" t="s" s="8">
        <v>53</v>
      </c>
      <c r="H77" t="s" s="8">
        <v>175</v>
      </c>
      <c r="I77" t="s" s="8">
        <v>178</v>
      </c>
    </row>
    <row r="78" ht="16.0" customHeight="true">
      <c r="A78" t="n" s="7">
        <v>5.8940735E7</v>
      </c>
      <c r="B78" t="s" s="8">
        <v>114</v>
      </c>
      <c r="C78" t="n" s="8">
        <f>IF(false,"120921202", "120921202")</f>
      </c>
      <c r="D78" t="s" s="8">
        <v>59</v>
      </c>
      <c r="E78" t="n" s="8">
        <v>1.0</v>
      </c>
      <c r="F78" t="n" s="8">
        <v>1799.0</v>
      </c>
      <c r="G78" t="s" s="8">
        <v>53</v>
      </c>
      <c r="H78" t="s" s="8">
        <v>175</v>
      </c>
      <c r="I78" t="s" s="8">
        <v>180</v>
      </c>
    </row>
    <row r="79" ht="16.0" customHeight="true">
      <c r="A79" t="n" s="7">
        <v>5.8770021E7</v>
      </c>
      <c r="B79" t="s" s="8">
        <v>54</v>
      </c>
      <c r="C79" t="n" s="8">
        <f>IF(false,"120921995", "120921995")</f>
      </c>
      <c r="D79" t="s" s="8">
        <v>61</v>
      </c>
      <c r="E79" t="n" s="8">
        <v>2.0</v>
      </c>
      <c r="F79" t="n" s="8">
        <v>2060.0</v>
      </c>
      <c r="G79" t="s" s="8">
        <v>53</v>
      </c>
      <c r="H79" t="s" s="8">
        <v>175</v>
      </c>
      <c r="I79" t="s" s="8">
        <v>181</v>
      </c>
    </row>
    <row r="80" ht="16.0" customHeight="true">
      <c r="A80" t="n" s="7">
        <v>5.8752657E7</v>
      </c>
      <c r="B80" t="s" s="8">
        <v>54</v>
      </c>
      <c r="C80" t="n" s="8">
        <f>IF(false,"120922766", "120922766")</f>
      </c>
      <c r="D80" t="s" s="8">
        <v>73</v>
      </c>
      <c r="E80" t="n" s="8">
        <v>1.0</v>
      </c>
      <c r="F80" t="n" s="8">
        <v>1989.0</v>
      </c>
      <c r="G80" t="s" s="8">
        <v>53</v>
      </c>
      <c r="H80" t="s" s="8">
        <v>175</v>
      </c>
      <c r="I80" t="s" s="8">
        <v>182</v>
      </c>
    </row>
    <row r="81" ht="16.0" customHeight="true">
      <c r="A81" t="n" s="7">
        <v>5.8747821E7</v>
      </c>
      <c r="B81" t="s" s="8">
        <v>54</v>
      </c>
      <c r="C81" t="n" s="8">
        <f>IF(false,"002-934", "002-934")</f>
      </c>
      <c r="D81" t="s" s="8">
        <v>183</v>
      </c>
      <c r="E81" t="n" s="8">
        <v>1.0</v>
      </c>
      <c r="F81" t="n" s="8">
        <v>352.0</v>
      </c>
      <c r="G81" t="s" s="8">
        <v>53</v>
      </c>
      <c r="H81" t="s" s="8">
        <v>175</v>
      </c>
      <c r="I81" t="s" s="8">
        <v>184</v>
      </c>
    </row>
    <row r="82" ht="16.0" customHeight="true">
      <c r="A82" t="n" s="7">
        <v>5.8914622E7</v>
      </c>
      <c r="B82" t="s" s="8">
        <v>114</v>
      </c>
      <c r="C82" t="n" s="8">
        <f>IF(false,"120922950", "120922950")</f>
      </c>
      <c r="D82" t="s" s="8">
        <v>185</v>
      </c>
      <c r="E82" t="n" s="8">
        <v>1.0</v>
      </c>
      <c r="F82" t="n" s="8">
        <v>1599.0</v>
      </c>
      <c r="G82" t="s" s="8">
        <v>53</v>
      </c>
      <c r="H82" t="s" s="8">
        <v>175</v>
      </c>
      <c r="I82" t="s" s="8">
        <v>186</v>
      </c>
    </row>
    <row r="83" ht="16.0" customHeight="true">
      <c r="A83" t="n" s="7">
        <v>5.8640115E7</v>
      </c>
      <c r="B83" t="s" s="8">
        <v>70</v>
      </c>
      <c r="C83" t="n" s="8">
        <f>IF(false,"120922955", "120922955")</f>
      </c>
      <c r="D83" t="s" s="8">
        <v>174</v>
      </c>
      <c r="E83" t="n" s="8">
        <v>1.0</v>
      </c>
      <c r="F83" t="n" s="8">
        <v>2499.0</v>
      </c>
      <c r="G83" t="s" s="8">
        <v>53</v>
      </c>
      <c r="H83" t="s" s="8">
        <v>175</v>
      </c>
      <c r="I83" t="s" s="8">
        <v>187</v>
      </c>
    </row>
    <row r="84" ht="16.0" customHeight="true">
      <c r="A84" t="n" s="7">
        <v>5.8947847E7</v>
      </c>
      <c r="B84" t="s" s="8">
        <v>114</v>
      </c>
      <c r="C84" t="n" s="8">
        <f>IF(false,"120921995", "120921995")</f>
      </c>
      <c r="D84" t="s" s="8">
        <v>61</v>
      </c>
      <c r="E84" t="n" s="8">
        <v>1.0</v>
      </c>
      <c r="F84" t="n" s="8">
        <v>1023.0</v>
      </c>
      <c r="G84" t="s" s="8">
        <v>53</v>
      </c>
      <c r="H84" t="s" s="8">
        <v>175</v>
      </c>
      <c r="I84" t="s" s="8">
        <v>188</v>
      </c>
    </row>
    <row r="85" ht="16.0" customHeight="true">
      <c r="A85" t="n" s="7">
        <v>5.8726242E7</v>
      </c>
      <c r="B85" t="s" s="8">
        <v>54</v>
      </c>
      <c r="C85" t="n" s="8">
        <f>IF(false,"2152400429", "2152400429")</f>
      </c>
      <c r="D85" t="s" s="8">
        <v>189</v>
      </c>
      <c r="E85" t="n" s="8">
        <v>1.0</v>
      </c>
      <c r="F85" t="n" s="8">
        <v>748.0</v>
      </c>
      <c r="G85" t="s" s="8">
        <v>53</v>
      </c>
      <c r="H85" t="s" s="8">
        <v>175</v>
      </c>
      <c r="I85" t="s" s="8">
        <v>190</v>
      </c>
    </row>
    <row r="86" ht="16.0" customHeight="true">
      <c r="A86" t="n" s="7">
        <v>5.8902052E7</v>
      </c>
      <c r="B86" t="s" s="8">
        <v>54</v>
      </c>
      <c r="C86" t="n" s="8">
        <f>IF(false,"005-1521", "005-1521")</f>
      </c>
      <c r="D86" t="s" s="8">
        <v>177</v>
      </c>
      <c r="E86" t="n" s="8">
        <v>2.0</v>
      </c>
      <c r="F86" t="n" s="8">
        <v>1318.0</v>
      </c>
      <c r="G86" t="s" s="8">
        <v>53</v>
      </c>
      <c r="H86" t="s" s="8">
        <v>175</v>
      </c>
      <c r="I86" t="s" s="8">
        <v>191</v>
      </c>
    </row>
    <row r="87" ht="16.0" customHeight="true">
      <c r="A87" t="n" s="7">
        <v>5.8766274E7</v>
      </c>
      <c r="B87" t="s" s="8">
        <v>54</v>
      </c>
      <c r="C87" t="n" s="8">
        <f>IF(false,"002-101", "002-101")</f>
      </c>
      <c r="D87" t="s" s="8">
        <v>192</v>
      </c>
      <c r="E87" t="n" s="8">
        <v>1.0</v>
      </c>
      <c r="F87" t="n" s="8">
        <v>1341.0</v>
      </c>
      <c r="G87" t="s" s="8">
        <v>53</v>
      </c>
      <c r="H87" t="s" s="8">
        <v>175</v>
      </c>
      <c r="I87" t="s" s="8">
        <v>193</v>
      </c>
    </row>
    <row r="88" ht="16.0" customHeight="true">
      <c r="A88" t="n" s="7">
        <v>5.8882062E7</v>
      </c>
      <c r="B88" t="s" s="8">
        <v>54</v>
      </c>
      <c r="C88" t="n" s="8">
        <f>IF(false,"120921202", "120921202")</f>
      </c>
      <c r="D88" t="s" s="8">
        <v>59</v>
      </c>
      <c r="E88" t="n" s="8">
        <v>1.0</v>
      </c>
      <c r="F88" t="n" s="8">
        <v>1799.0</v>
      </c>
      <c r="G88" t="s" s="8">
        <v>53</v>
      </c>
      <c r="H88" t="s" s="8">
        <v>175</v>
      </c>
      <c r="I88" t="s" s="8">
        <v>194</v>
      </c>
    </row>
    <row r="89" ht="16.0" customHeight="true">
      <c r="A89" t="n" s="7">
        <v>5.8951321E7</v>
      </c>
      <c r="B89" t="s" s="8">
        <v>114</v>
      </c>
      <c r="C89" t="n" s="8">
        <f>IF(false,"2152400398", "2152400398")</f>
      </c>
      <c r="D89" t="s" s="8">
        <v>132</v>
      </c>
      <c r="E89" t="n" s="8">
        <v>1.0</v>
      </c>
      <c r="F89" t="n" s="8">
        <v>567.0</v>
      </c>
      <c r="G89" t="s" s="8">
        <v>53</v>
      </c>
      <c r="H89" t="s" s="8">
        <v>175</v>
      </c>
      <c r="I89" t="s" s="8">
        <v>195</v>
      </c>
    </row>
    <row r="90" ht="16.0" customHeight="true">
      <c r="A90" t="n" s="7">
        <v>5.8883783E7</v>
      </c>
      <c r="B90" t="s" s="8">
        <v>54</v>
      </c>
      <c r="C90" t="n" s="8">
        <f>IF(false,"120922763", "120922763")</f>
      </c>
      <c r="D90" t="s" s="8">
        <v>196</v>
      </c>
      <c r="E90" t="n" s="8">
        <v>1.0</v>
      </c>
      <c r="F90" t="n" s="8">
        <v>3294.0</v>
      </c>
      <c r="G90" t="s" s="8">
        <v>53</v>
      </c>
      <c r="H90" t="s" s="8">
        <v>175</v>
      </c>
      <c r="I90" t="s" s="8">
        <v>197</v>
      </c>
    </row>
    <row r="91" ht="16.0" customHeight="true">
      <c r="A91" t="n" s="7">
        <v>5.8918369E7</v>
      </c>
      <c r="B91" t="s" s="8">
        <v>114</v>
      </c>
      <c r="C91" t="n" s="8">
        <f>IF(false,"120922621", "120922621")</f>
      </c>
      <c r="D91" t="s" s="8">
        <v>198</v>
      </c>
      <c r="E91" t="n" s="8">
        <v>1.0</v>
      </c>
      <c r="F91" t="n" s="8">
        <v>227.0</v>
      </c>
      <c r="G91" t="s" s="8">
        <v>53</v>
      </c>
      <c r="H91" t="s" s="8">
        <v>175</v>
      </c>
      <c r="I91" t="s" s="8">
        <v>199</v>
      </c>
    </row>
    <row r="92" ht="16.0" customHeight="true">
      <c r="A92" t="n" s="7">
        <v>5.8923582E7</v>
      </c>
      <c r="B92" t="s" s="8">
        <v>114</v>
      </c>
      <c r="C92" t="n" s="8">
        <f>IF(false,"120921745", "120921745")</f>
      </c>
      <c r="D92" t="s" s="8">
        <v>200</v>
      </c>
      <c r="E92" t="n" s="8">
        <v>1.0</v>
      </c>
      <c r="F92" t="n" s="8">
        <v>636.0</v>
      </c>
      <c r="G92" t="s" s="8">
        <v>53</v>
      </c>
      <c r="H92" t="s" s="8">
        <v>175</v>
      </c>
      <c r="I92" t="s" s="8">
        <v>201</v>
      </c>
    </row>
    <row r="93" ht="16.0" customHeight="true">
      <c r="A93" t="n" s="7">
        <v>5.8894348E7</v>
      </c>
      <c r="B93" t="s" s="8">
        <v>54</v>
      </c>
      <c r="C93" t="n" s="8">
        <f>IF(false,"120922895", "120922895")</f>
      </c>
      <c r="D93" t="s" s="8">
        <v>202</v>
      </c>
      <c r="E93" t="n" s="8">
        <v>1.0</v>
      </c>
      <c r="F93" t="n" s="8">
        <v>2854.0</v>
      </c>
      <c r="G93" t="s" s="8">
        <v>53</v>
      </c>
      <c r="H93" t="s" s="8">
        <v>175</v>
      </c>
      <c r="I93" t="s" s="8">
        <v>203</v>
      </c>
    </row>
    <row r="94" ht="16.0" customHeight="true">
      <c r="A94" t="n" s="7">
        <v>5.9001649E7</v>
      </c>
      <c r="B94" t="s" s="8">
        <v>114</v>
      </c>
      <c r="C94" t="n" s="8">
        <f>IF(false,"003-320", "003-320")</f>
      </c>
      <c r="D94" t="s" s="8">
        <v>204</v>
      </c>
      <c r="E94" t="n" s="8">
        <v>1.0</v>
      </c>
      <c r="F94" t="n" s="8">
        <v>1260.0</v>
      </c>
      <c r="G94" t="s" s="8">
        <v>53</v>
      </c>
      <c r="H94" t="s" s="8">
        <v>175</v>
      </c>
      <c r="I94" t="s" s="8">
        <v>205</v>
      </c>
    </row>
    <row r="95" ht="16.0" customHeight="true">
      <c r="A95" t="n" s="7">
        <v>5.8960471E7</v>
      </c>
      <c r="B95" t="s" s="8">
        <v>114</v>
      </c>
      <c r="C95" t="n" s="8">
        <f>IF(false,"120921202", "120921202")</f>
      </c>
      <c r="D95" t="s" s="8">
        <v>59</v>
      </c>
      <c r="E95" t="n" s="8">
        <v>2.0</v>
      </c>
      <c r="F95" t="n" s="8">
        <v>3518.0</v>
      </c>
      <c r="G95" t="s" s="8">
        <v>53</v>
      </c>
      <c r="H95" t="s" s="8">
        <v>175</v>
      </c>
      <c r="I95" t="s" s="8">
        <v>206</v>
      </c>
    </row>
    <row r="96" ht="16.0" customHeight="true">
      <c r="A96" t="n" s="7">
        <v>5.8676488E7</v>
      </c>
      <c r="B96" t="s" s="8">
        <v>70</v>
      </c>
      <c r="C96" t="n" s="8">
        <f>IF(false,"002-899", "002-899")</f>
      </c>
      <c r="D96" t="s" s="8">
        <v>207</v>
      </c>
      <c r="E96" t="n" s="8">
        <v>1.0</v>
      </c>
      <c r="F96" t="n" s="8">
        <v>455.0</v>
      </c>
      <c r="G96" t="s" s="8">
        <v>53</v>
      </c>
      <c r="H96" t="s" s="8">
        <v>175</v>
      </c>
      <c r="I96" t="s" s="8">
        <v>208</v>
      </c>
    </row>
    <row r="97" ht="16.0" customHeight="true">
      <c r="A97" t="n" s="7">
        <v>5.8886846E7</v>
      </c>
      <c r="B97" t="s" s="8">
        <v>54</v>
      </c>
      <c r="C97" t="n" s="8">
        <f>IF(false,"120921202", "120921202")</f>
      </c>
      <c r="D97" t="s" s="8">
        <v>59</v>
      </c>
      <c r="E97" t="n" s="8">
        <v>2.0</v>
      </c>
      <c r="F97" t="n" s="8">
        <v>3054.0</v>
      </c>
      <c r="G97" t="s" s="8">
        <v>53</v>
      </c>
      <c r="H97" t="s" s="8">
        <v>175</v>
      </c>
      <c r="I97" t="s" s="8">
        <v>209</v>
      </c>
    </row>
    <row r="98" ht="16.0" customHeight="true">
      <c r="A98" t="n" s="7">
        <v>5.8904392E7</v>
      </c>
      <c r="B98" t="s" s="8">
        <v>54</v>
      </c>
      <c r="C98" t="n" s="8">
        <f>IF(false,"005-1359", "005-1359")</f>
      </c>
      <c r="D98" t="s" s="8">
        <v>162</v>
      </c>
      <c r="E98" t="n" s="8">
        <v>1.0</v>
      </c>
      <c r="F98" t="n" s="8">
        <v>178.36</v>
      </c>
      <c r="G98" t="s" s="8">
        <v>53</v>
      </c>
      <c r="H98" t="s" s="8">
        <v>175</v>
      </c>
      <c r="I98" t="s" s="8">
        <v>210</v>
      </c>
    </row>
    <row r="99" ht="16.0" customHeight="true">
      <c r="A99" t="n" s="7">
        <v>5.8295422E7</v>
      </c>
      <c r="B99" t="s" s="8">
        <v>56</v>
      </c>
      <c r="C99" t="n" s="8">
        <f>IF(false,"005-1080", "005-1080")</f>
      </c>
      <c r="D99" t="s" s="8">
        <v>97</v>
      </c>
      <c r="E99" t="n" s="8">
        <v>1.0</v>
      </c>
      <c r="F99" t="n" s="8">
        <v>608.0</v>
      </c>
      <c r="G99" t="s" s="8">
        <v>53</v>
      </c>
      <c r="H99" t="s" s="8">
        <v>175</v>
      </c>
      <c r="I99" t="s" s="8">
        <v>211</v>
      </c>
    </row>
    <row r="100" ht="16.0" customHeight="true">
      <c r="A100" t="n" s="7">
        <v>5.892736E7</v>
      </c>
      <c r="B100" t="s" s="8">
        <v>114</v>
      </c>
      <c r="C100" t="n" s="8">
        <f>IF(false,"120921957", "120921957")</f>
      </c>
      <c r="D100" t="s" s="8">
        <v>212</v>
      </c>
      <c r="E100" t="n" s="8">
        <v>2.0</v>
      </c>
      <c r="F100" t="n" s="8">
        <v>1418.0</v>
      </c>
      <c r="G100" t="s" s="8">
        <v>53</v>
      </c>
      <c r="H100" t="s" s="8">
        <v>175</v>
      </c>
      <c r="I100" t="s" s="8">
        <v>213</v>
      </c>
    </row>
    <row r="101" ht="16.0" customHeight="true">
      <c r="A101" t="n" s="7">
        <v>5.8231244E7</v>
      </c>
      <c r="B101" t="s" s="8">
        <v>56</v>
      </c>
      <c r="C101" t="n" s="8">
        <f>IF(false,"120922766", "120922766")</f>
      </c>
      <c r="D101" t="s" s="8">
        <v>73</v>
      </c>
      <c r="E101" t="n" s="8">
        <v>1.0</v>
      </c>
      <c r="F101" t="n" s="8">
        <v>1537.0</v>
      </c>
      <c r="G101" t="s" s="8">
        <v>53</v>
      </c>
      <c r="H101" t="s" s="8">
        <v>175</v>
      </c>
      <c r="I101" t="s" s="8">
        <v>214</v>
      </c>
    </row>
    <row r="102" ht="16.0" customHeight="true">
      <c r="A102" t="n" s="7">
        <v>5.8010466E7</v>
      </c>
      <c r="B102" t="s" s="8">
        <v>154</v>
      </c>
      <c r="C102" t="n" s="8">
        <f>IF(false,"2152400576", "2152400576")</f>
      </c>
      <c r="D102" t="s" s="8">
        <v>215</v>
      </c>
      <c r="E102" t="n" s="8">
        <v>1.0</v>
      </c>
      <c r="F102" t="n" s="8">
        <v>576.0</v>
      </c>
      <c r="G102" t="s" s="8">
        <v>53</v>
      </c>
      <c r="H102" t="s" s="8">
        <v>175</v>
      </c>
      <c r="I102" t="s" s="8">
        <v>216</v>
      </c>
    </row>
    <row r="103" ht="16.0" customHeight="true">
      <c r="A103" t="n" s="7">
        <v>5.838905E7</v>
      </c>
      <c r="B103" t="s" s="8">
        <v>51</v>
      </c>
      <c r="C103" t="n" s="8">
        <f>IF(false,"004-346", "004-346")</f>
      </c>
      <c r="D103" t="s" s="8">
        <v>217</v>
      </c>
      <c r="E103" t="n" s="8">
        <v>1.0</v>
      </c>
      <c r="F103" t="n" s="8">
        <v>266.0</v>
      </c>
      <c r="G103" t="s" s="8">
        <v>53</v>
      </c>
      <c r="H103" t="s" s="8">
        <v>175</v>
      </c>
      <c r="I103" t="s" s="8">
        <v>218</v>
      </c>
    </row>
    <row r="104" ht="16.0" customHeight="true">
      <c r="A104" t="n" s="7">
        <v>5.7747533E7</v>
      </c>
      <c r="B104" t="s" s="8">
        <v>106</v>
      </c>
      <c r="C104" t="n" s="8">
        <f>IF(false,"120922954", "120922954")</f>
      </c>
      <c r="D104" t="s" s="8">
        <v>219</v>
      </c>
      <c r="E104" t="n" s="8">
        <v>1.0</v>
      </c>
      <c r="F104" t="n" s="8">
        <v>532.0</v>
      </c>
      <c r="G104" t="s" s="8">
        <v>53</v>
      </c>
      <c r="H104" t="s" s="8">
        <v>175</v>
      </c>
      <c r="I104" t="s" s="8">
        <v>220</v>
      </c>
    </row>
    <row r="105" ht="16.0" customHeight="true">
      <c r="A105" t="n" s="7">
        <v>5.7803728E7</v>
      </c>
      <c r="B105" t="s" s="8">
        <v>77</v>
      </c>
      <c r="C105" t="n" s="8">
        <f>IF(false,"120922354", "120922354")</f>
      </c>
      <c r="D105" t="s" s="8">
        <v>221</v>
      </c>
      <c r="E105" t="n" s="8">
        <v>1.0</v>
      </c>
      <c r="F105" t="n" s="8">
        <v>796.0</v>
      </c>
      <c r="G105" t="s" s="8">
        <v>53</v>
      </c>
      <c r="H105" t="s" s="8">
        <v>175</v>
      </c>
      <c r="I105" t="s" s="8">
        <v>222</v>
      </c>
    </row>
    <row r="106" ht="16.0" customHeight="true">
      <c r="A106" t="n" s="7">
        <v>5.8570981E7</v>
      </c>
      <c r="B106" t="s" s="8">
        <v>70</v>
      </c>
      <c r="C106" t="n" s="8">
        <f>IF(false,"120922763", "120922763")</f>
      </c>
      <c r="D106" t="s" s="8">
        <v>196</v>
      </c>
      <c r="E106" t="n" s="8">
        <v>1.0</v>
      </c>
      <c r="F106" t="n" s="8">
        <v>3372.0</v>
      </c>
      <c r="G106" t="s" s="8">
        <v>53</v>
      </c>
      <c r="H106" t="s" s="8">
        <v>175</v>
      </c>
      <c r="I106" t="s" s="8">
        <v>223</v>
      </c>
    </row>
    <row r="107" ht="16.0" customHeight="true">
      <c r="A107" t="n" s="7">
        <v>5.8758009E7</v>
      </c>
      <c r="B107" t="s" s="8">
        <v>54</v>
      </c>
      <c r="C107" t="n" s="8">
        <f>IF(false,"002-101", "002-101")</f>
      </c>
      <c r="D107" t="s" s="8">
        <v>192</v>
      </c>
      <c r="E107" t="n" s="8">
        <v>1.0</v>
      </c>
      <c r="F107" t="n" s="8">
        <v>1389.0</v>
      </c>
      <c r="G107" t="s" s="8">
        <v>53</v>
      </c>
      <c r="H107" t="s" s="8">
        <v>175</v>
      </c>
      <c r="I107" t="s" s="8">
        <v>224</v>
      </c>
    </row>
    <row r="108" ht="16.0" customHeight="true">
      <c r="A108" t="n" s="7">
        <v>5.8503463E7</v>
      </c>
      <c r="B108" t="s" s="8">
        <v>51</v>
      </c>
      <c r="C108" t="n" s="8">
        <f>IF(false,"005-1520", "005-1520")</f>
      </c>
      <c r="D108" t="s" s="8">
        <v>225</v>
      </c>
      <c r="E108" t="n" s="8">
        <v>2.0</v>
      </c>
      <c r="F108" t="n" s="8">
        <v>2091.0</v>
      </c>
      <c r="G108" t="s" s="8">
        <v>53</v>
      </c>
      <c r="H108" t="s" s="8">
        <v>175</v>
      </c>
      <c r="I108" t="s" s="8">
        <v>226</v>
      </c>
    </row>
    <row r="109" ht="16.0" customHeight="true">
      <c r="A109" t="n" s="7">
        <v>5.8911767E7</v>
      </c>
      <c r="B109" t="s" s="8">
        <v>114</v>
      </c>
      <c r="C109" t="n" s="8">
        <f>IF(false,"120921718", "120921718")</f>
      </c>
      <c r="D109" t="s" s="8">
        <v>85</v>
      </c>
      <c r="E109" t="n" s="8">
        <v>1.0</v>
      </c>
      <c r="F109" t="n" s="8">
        <v>1669.0</v>
      </c>
      <c r="G109" t="s" s="8">
        <v>53</v>
      </c>
      <c r="H109" t="s" s="8">
        <v>175</v>
      </c>
      <c r="I109" t="s" s="8">
        <v>227</v>
      </c>
    </row>
    <row r="110" ht="16.0" customHeight="true">
      <c r="A110" t="n" s="7">
        <v>5.881982E7</v>
      </c>
      <c r="B110" t="s" s="8">
        <v>54</v>
      </c>
      <c r="C110" t="n" s="8">
        <f>IF(false,"002-100", "002-100")</f>
      </c>
      <c r="D110" t="s" s="8">
        <v>228</v>
      </c>
      <c r="E110" t="n" s="8">
        <v>1.0</v>
      </c>
      <c r="F110" t="n" s="8">
        <v>1389.0</v>
      </c>
      <c r="G110" t="s" s="8">
        <v>53</v>
      </c>
      <c r="H110" t="s" s="8">
        <v>175</v>
      </c>
      <c r="I110" t="s" s="8">
        <v>229</v>
      </c>
    </row>
    <row r="111" ht="16.0" customHeight="true">
      <c r="A111" t="n" s="7">
        <v>5.8366071E7</v>
      </c>
      <c r="B111" t="s" s="8">
        <v>56</v>
      </c>
      <c r="C111" t="n" s="8">
        <f>IF(false,"120921202", "120921202")</f>
      </c>
      <c r="D111" t="s" s="8">
        <v>59</v>
      </c>
      <c r="E111" t="n" s="8">
        <v>3.0</v>
      </c>
      <c r="F111" t="n" s="8">
        <v>4050.0</v>
      </c>
      <c r="G111" t="s" s="8">
        <v>53</v>
      </c>
      <c r="H111" t="s" s="8">
        <v>175</v>
      </c>
      <c r="I111" t="s" s="8">
        <v>230</v>
      </c>
    </row>
    <row r="112" ht="16.0" customHeight="true">
      <c r="A112" t="n" s="7">
        <v>5.8983772E7</v>
      </c>
      <c r="B112" t="s" s="8">
        <v>114</v>
      </c>
      <c r="C112" t="n" s="8">
        <f>IF(false,"002-101", "002-101")</f>
      </c>
      <c r="D112" t="s" s="8">
        <v>192</v>
      </c>
      <c r="E112" t="n" s="8">
        <v>2.0</v>
      </c>
      <c r="F112" t="n" s="8">
        <v>2360.0</v>
      </c>
      <c r="G112" t="s" s="8">
        <v>53</v>
      </c>
      <c r="H112" t="s" s="8">
        <v>175</v>
      </c>
      <c r="I112" t="s" s="8">
        <v>231</v>
      </c>
    </row>
    <row r="113" ht="16.0" customHeight="true">
      <c r="A113" t="n" s="7">
        <v>5.8901561E7</v>
      </c>
      <c r="B113" t="s" s="8">
        <v>54</v>
      </c>
      <c r="C113" t="n" s="8">
        <f>IF(false,"120923140", "120923140")</f>
      </c>
      <c r="D113" t="s" s="8">
        <v>232</v>
      </c>
      <c r="E113" t="n" s="8">
        <v>1.0</v>
      </c>
      <c r="F113" t="n" s="8">
        <v>2329.0</v>
      </c>
      <c r="G113" t="s" s="8">
        <v>53</v>
      </c>
      <c r="H113" t="s" s="8">
        <v>175</v>
      </c>
      <c r="I113" t="s" s="8">
        <v>233</v>
      </c>
    </row>
    <row r="114" ht="16.0" customHeight="true">
      <c r="A114" t="n" s="7">
        <v>5.8556533E7</v>
      </c>
      <c r="B114" t="s" s="8">
        <v>51</v>
      </c>
      <c r="C114" t="n" s="8">
        <f>IF(false,"120921995", "120921995")</f>
      </c>
      <c r="D114" t="s" s="8">
        <v>61</v>
      </c>
      <c r="E114" t="n" s="8">
        <v>1.0</v>
      </c>
      <c r="F114" t="n" s="8">
        <v>993.0</v>
      </c>
      <c r="G114" t="s" s="8">
        <v>53</v>
      </c>
      <c r="H114" t="s" s="8">
        <v>175</v>
      </c>
      <c r="I114" t="s" s="8">
        <v>234</v>
      </c>
    </row>
    <row r="115" ht="16.0" customHeight="true">
      <c r="A115" t="n" s="7">
        <v>5.8687577E7</v>
      </c>
      <c r="B115" t="s" s="8">
        <v>70</v>
      </c>
      <c r="C115" t="n" s="8">
        <f>IF(false,"120921944", "120921944")</f>
      </c>
      <c r="D115" t="s" s="8">
        <v>235</v>
      </c>
      <c r="E115" t="n" s="8">
        <v>1.0</v>
      </c>
      <c r="F115" t="n" s="8">
        <v>1324.0</v>
      </c>
      <c r="G115" t="s" s="8">
        <v>53</v>
      </c>
      <c r="H115" t="s" s="8">
        <v>175</v>
      </c>
      <c r="I115" t="s" s="8">
        <v>236</v>
      </c>
    </row>
    <row r="116" ht="16.0" customHeight="true">
      <c r="A116" t="n" s="7">
        <v>5.8934552E7</v>
      </c>
      <c r="B116" t="s" s="8">
        <v>114</v>
      </c>
      <c r="C116" t="n" s="8">
        <f>IF(false,"120922050", "120922050")</f>
      </c>
      <c r="D116" t="s" s="8">
        <v>237</v>
      </c>
      <c r="E116" t="n" s="8">
        <v>2.0</v>
      </c>
      <c r="F116" t="n" s="8">
        <v>1096.0</v>
      </c>
      <c r="G116" t="s" s="8">
        <v>53</v>
      </c>
      <c r="H116" t="s" s="8">
        <v>175</v>
      </c>
      <c r="I116" t="s" s="8">
        <v>238</v>
      </c>
    </row>
    <row r="117" ht="16.0" customHeight="true">
      <c r="A117" t="n" s="7">
        <v>5.8915161E7</v>
      </c>
      <c r="B117" t="s" s="8">
        <v>114</v>
      </c>
      <c r="C117" t="n" s="8">
        <f>IF(false,"005-1512", "005-1512")</f>
      </c>
      <c r="D117" t="s" s="8">
        <v>239</v>
      </c>
      <c r="E117" t="n" s="8">
        <v>1.0</v>
      </c>
      <c r="F117" t="n" s="8">
        <v>834.0</v>
      </c>
      <c r="G117" t="s" s="8">
        <v>53</v>
      </c>
      <c r="H117" t="s" s="8">
        <v>50</v>
      </c>
      <c r="I117" t="s" s="8">
        <v>240</v>
      </c>
    </row>
    <row r="118" ht="16.0" customHeight="true">
      <c r="A118" t="n" s="7">
        <v>5.9001224E7</v>
      </c>
      <c r="B118" t="s" s="8">
        <v>114</v>
      </c>
      <c r="C118" t="n" s="8">
        <f>IF(false,"120922684", "120922684")</f>
      </c>
      <c r="D118" t="s" s="8">
        <v>241</v>
      </c>
      <c r="E118" t="n" s="8">
        <v>2.0</v>
      </c>
      <c r="F118" t="n" s="8">
        <v>1054.0</v>
      </c>
      <c r="G118" t="s" s="8">
        <v>53</v>
      </c>
      <c r="H118" t="s" s="8">
        <v>50</v>
      </c>
      <c r="I118" t="s" s="8">
        <v>242</v>
      </c>
    </row>
    <row r="119" ht="16.0" customHeight="true">
      <c r="A119" t="n" s="7">
        <v>5.8945832E7</v>
      </c>
      <c r="B119" t="s" s="8">
        <v>114</v>
      </c>
      <c r="C119" t="n" s="8">
        <f>IF(false,"120921957", "120921957")</f>
      </c>
      <c r="D119" t="s" s="8">
        <v>212</v>
      </c>
      <c r="E119" t="n" s="8">
        <v>1.0</v>
      </c>
      <c r="F119" t="n" s="8">
        <v>1039.0</v>
      </c>
      <c r="G119" t="s" s="8">
        <v>53</v>
      </c>
      <c r="H119" t="s" s="8">
        <v>50</v>
      </c>
      <c r="I119" t="s" s="8">
        <v>243</v>
      </c>
    </row>
    <row r="120" ht="16.0" customHeight="true">
      <c r="A120" t="n" s="7">
        <v>5.9034981E7</v>
      </c>
      <c r="B120" t="s" s="8">
        <v>175</v>
      </c>
      <c r="C120" t="n" s="8">
        <f>IF(false,"120922957", "120922957")</f>
      </c>
      <c r="D120" t="s" s="8">
        <v>244</v>
      </c>
      <c r="E120" t="n" s="8">
        <v>1.0</v>
      </c>
      <c r="F120" t="n" s="8">
        <v>826.0</v>
      </c>
      <c r="G120" t="s" s="8">
        <v>53</v>
      </c>
      <c r="H120" t="s" s="8">
        <v>50</v>
      </c>
      <c r="I120" t="s" s="8">
        <v>245</v>
      </c>
    </row>
    <row r="121" ht="16.0" customHeight="true">
      <c r="A121" t="n" s="7">
        <v>5.8922808E7</v>
      </c>
      <c r="B121" t="s" s="8">
        <v>114</v>
      </c>
      <c r="C121" t="n" s="8">
        <f>IF(false,"120922950", "120922950")</f>
      </c>
      <c r="D121" t="s" s="8">
        <v>185</v>
      </c>
      <c r="E121" t="n" s="8">
        <v>1.0</v>
      </c>
      <c r="F121" t="n" s="8">
        <v>1543.0</v>
      </c>
      <c r="G121" t="s" s="8">
        <v>53</v>
      </c>
      <c r="H121" t="s" s="8">
        <v>50</v>
      </c>
      <c r="I121" t="s" s="8">
        <v>246</v>
      </c>
    </row>
    <row r="122" ht="16.0" customHeight="true">
      <c r="A122" t="n" s="7">
        <v>5.9075028E7</v>
      </c>
      <c r="B122" t="s" s="8">
        <v>175</v>
      </c>
      <c r="C122" t="n" s="8">
        <f>IF(false,"005-1249", "005-1249")</f>
      </c>
      <c r="D122" t="s" s="8">
        <v>247</v>
      </c>
      <c r="E122" t="n" s="8">
        <v>1.0</v>
      </c>
      <c r="F122" t="n" s="8">
        <v>1434.0</v>
      </c>
      <c r="G122" t="s" s="8">
        <v>53</v>
      </c>
      <c r="H122" t="s" s="8">
        <v>50</v>
      </c>
      <c r="I122" t="s" s="8">
        <v>248</v>
      </c>
    </row>
    <row r="123" ht="16.0" customHeight="true">
      <c r="A123" t="n" s="7">
        <v>5.9127603E7</v>
      </c>
      <c r="B123" t="s" s="8">
        <v>175</v>
      </c>
      <c r="C123" t="n" s="8">
        <f>IF(false,"120921945", "120921945")</f>
      </c>
      <c r="D123" t="s" s="8">
        <v>249</v>
      </c>
      <c r="E123" t="n" s="8">
        <v>1.0</v>
      </c>
      <c r="F123" t="n" s="8">
        <v>698.0</v>
      </c>
      <c r="G123" t="s" s="8">
        <v>53</v>
      </c>
      <c r="H123" t="s" s="8">
        <v>50</v>
      </c>
      <c r="I123" t="s" s="8">
        <v>250</v>
      </c>
    </row>
    <row r="124" ht="16.0" customHeight="true">
      <c r="A124" t="n" s="7">
        <v>5.8944075E7</v>
      </c>
      <c r="B124" t="s" s="8">
        <v>114</v>
      </c>
      <c r="C124" t="n" s="8">
        <f>IF(false,"005-1374", "005-1374")</f>
      </c>
      <c r="D124" t="s" s="8">
        <v>179</v>
      </c>
      <c r="E124" t="n" s="8">
        <v>1.0</v>
      </c>
      <c r="F124" t="n" s="8">
        <v>776.0</v>
      </c>
      <c r="G124" t="s" s="8">
        <v>53</v>
      </c>
      <c r="H124" t="s" s="8">
        <v>50</v>
      </c>
      <c r="I124" t="s" s="8">
        <v>251</v>
      </c>
    </row>
    <row r="125" ht="16.0" customHeight="true">
      <c r="A125" t="n" s="7">
        <v>5.89405E7</v>
      </c>
      <c r="B125" t="s" s="8">
        <v>114</v>
      </c>
      <c r="C125" t="n" s="8">
        <f>IF(false,"120923005", "120923005")</f>
      </c>
      <c r="D125" t="s" s="8">
        <v>252</v>
      </c>
      <c r="E125" t="n" s="8">
        <v>1.0</v>
      </c>
      <c r="F125" t="n" s="8">
        <v>477.0</v>
      </c>
      <c r="G125" t="s" s="8">
        <v>53</v>
      </c>
      <c r="H125" t="s" s="8">
        <v>50</v>
      </c>
      <c r="I125" t="s" s="8">
        <v>253</v>
      </c>
    </row>
    <row r="126" ht="16.0" customHeight="true">
      <c r="A126" t="n" s="7">
        <v>5.8842388E7</v>
      </c>
      <c r="B126" t="s" s="8">
        <v>54</v>
      </c>
      <c r="C126" t="n" s="8">
        <f>IF(false,"120921543", "120921543")</f>
      </c>
      <c r="D126" t="s" s="8">
        <v>254</v>
      </c>
      <c r="E126" t="n" s="8">
        <v>1.0</v>
      </c>
      <c r="F126" t="n" s="8">
        <v>764.0</v>
      </c>
      <c r="G126" t="s" s="8">
        <v>53</v>
      </c>
      <c r="H126" t="s" s="8">
        <v>50</v>
      </c>
      <c r="I126" t="s" s="8">
        <v>255</v>
      </c>
    </row>
    <row r="127" ht="16.0" customHeight="true">
      <c r="A127" t="n" s="7">
        <v>5.8745851E7</v>
      </c>
      <c r="B127" t="s" s="8">
        <v>54</v>
      </c>
      <c r="C127" t="n" s="8">
        <f>IF(false,"120921817", "120921817")</f>
      </c>
      <c r="D127" t="s" s="8">
        <v>256</v>
      </c>
      <c r="E127" t="n" s="8">
        <v>1.0</v>
      </c>
      <c r="F127" t="n" s="8">
        <v>638.0</v>
      </c>
      <c r="G127" t="s" s="8">
        <v>53</v>
      </c>
      <c r="H127" t="s" s="8">
        <v>50</v>
      </c>
      <c r="I127" t="s" s="8">
        <v>257</v>
      </c>
    </row>
    <row r="128" ht="16.0" customHeight="true">
      <c r="A128" t="n" s="7">
        <v>5.8745587E7</v>
      </c>
      <c r="B128" t="s" s="8">
        <v>54</v>
      </c>
      <c r="C128" t="n" s="8">
        <f>IF(false,"120921817", "120921817")</f>
      </c>
      <c r="D128" t="s" s="8">
        <v>256</v>
      </c>
      <c r="E128" t="n" s="8">
        <v>1.0</v>
      </c>
      <c r="F128" t="n" s="8">
        <v>638.0</v>
      </c>
      <c r="G128" t="s" s="8">
        <v>53</v>
      </c>
      <c r="H128" t="s" s="8">
        <v>50</v>
      </c>
      <c r="I128" t="s" s="8">
        <v>258</v>
      </c>
    </row>
    <row r="129" ht="16.0" customHeight="true">
      <c r="A129" t="n" s="7">
        <v>5.913744E7</v>
      </c>
      <c r="B129" t="s" s="8">
        <v>175</v>
      </c>
      <c r="C129" t="n" s="8">
        <f>IF(false,"120921945", "120921945")</f>
      </c>
      <c r="D129" t="s" s="8">
        <v>249</v>
      </c>
      <c r="E129" t="n" s="8">
        <v>1.0</v>
      </c>
      <c r="F129" t="n" s="8">
        <v>698.0</v>
      </c>
      <c r="G129" t="s" s="8">
        <v>53</v>
      </c>
      <c r="H129" t="s" s="8">
        <v>50</v>
      </c>
      <c r="I129" t="s" s="8">
        <v>259</v>
      </c>
    </row>
    <row r="130" ht="16.0" customHeight="true">
      <c r="A130" t="n" s="7">
        <v>5.9127375E7</v>
      </c>
      <c r="B130" t="s" s="8">
        <v>175</v>
      </c>
      <c r="C130" t="n" s="8">
        <f>IF(false,"005-1519", "005-1519")</f>
      </c>
      <c r="D130" t="s" s="8">
        <v>260</v>
      </c>
      <c r="E130" t="n" s="8">
        <v>1.0</v>
      </c>
      <c r="F130" t="n" s="8">
        <v>899.0</v>
      </c>
      <c r="G130" t="s" s="8">
        <v>53</v>
      </c>
      <c r="H130" t="s" s="8">
        <v>50</v>
      </c>
      <c r="I130" t="s" s="8">
        <v>261</v>
      </c>
    </row>
    <row r="131" ht="16.0" customHeight="true">
      <c r="A131" t="n" s="7">
        <v>5.9149743E7</v>
      </c>
      <c r="B131" t="s" s="8">
        <v>175</v>
      </c>
      <c r="C131" t="n" s="8">
        <f>IF(false,"005-1111", "005-1111")</f>
      </c>
      <c r="D131" t="s" s="8">
        <v>71</v>
      </c>
      <c r="E131" t="n" s="8">
        <v>1.0</v>
      </c>
      <c r="F131" t="n" s="8">
        <v>1363.0</v>
      </c>
      <c r="G131" t="s" s="8">
        <v>53</v>
      </c>
      <c r="H131" t="s" s="8">
        <v>50</v>
      </c>
      <c r="I131" t="s" s="8">
        <v>262</v>
      </c>
    </row>
    <row r="132" ht="16.0" customHeight="true">
      <c r="A132" t="n" s="7">
        <v>5.9147926E7</v>
      </c>
      <c r="B132" t="s" s="8">
        <v>175</v>
      </c>
      <c r="C132" t="n" s="8">
        <f>IF(false,"120921370", "120921370")</f>
      </c>
      <c r="D132" t="s" s="8">
        <v>263</v>
      </c>
      <c r="E132" t="n" s="8">
        <v>1.0</v>
      </c>
      <c r="F132" t="n" s="8">
        <v>1525.0</v>
      </c>
      <c r="G132" t="s" s="8">
        <v>53</v>
      </c>
      <c r="H132" t="s" s="8">
        <v>50</v>
      </c>
      <c r="I132" t="s" s="8">
        <v>264</v>
      </c>
    </row>
    <row r="133" ht="16.0" customHeight="true">
      <c r="A133" t="n" s="7">
        <v>5.8763745E7</v>
      </c>
      <c r="B133" t="s" s="8">
        <v>54</v>
      </c>
      <c r="C133" t="n" s="8">
        <f>IF(false,"005-1119", "005-1119")</f>
      </c>
      <c r="D133" t="s" s="8">
        <v>129</v>
      </c>
      <c r="E133" t="n" s="8">
        <v>1.0</v>
      </c>
      <c r="F133" t="n" s="8">
        <v>1546.0</v>
      </c>
      <c r="G133" t="s" s="8">
        <v>53</v>
      </c>
      <c r="H133" t="s" s="8">
        <v>50</v>
      </c>
      <c r="I133" t="s" s="8">
        <v>265</v>
      </c>
    </row>
    <row r="134" ht="16.0" customHeight="true"/>
    <row r="135" ht="16.0" customHeight="true">
      <c r="A135" t="s" s="1">
        <v>37</v>
      </c>
      <c r="B135" s="1"/>
      <c r="C135" s="1"/>
      <c r="D135" s="1"/>
      <c r="E135" s="1"/>
      <c r="F135" t="n" s="8">
        <v>188242.36</v>
      </c>
      <c r="G135" s="2"/>
    </row>
    <row r="136" ht="16.0" customHeight="true"/>
    <row r="137" ht="16.0" customHeight="true">
      <c r="A137" t="s" s="1">
        <v>36</v>
      </c>
    </row>
    <row r="138" ht="34.0" customHeight="true">
      <c r="A138" t="s" s="9">
        <v>38</v>
      </c>
      <c r="B138" t="s" s="9">
        <v>0</v>
      </c>
      <c r="C138" t="s" s="9">
        <v>43</v>
      </c>
      <c r="D138" t="s" s="9">
        <v>1</v>
      </c>
      <c r="E138" t="s" s="9">
        <v>2</v>
      </c>
      <c r="F138" t="s" s="9">
        <v>39</v>
      </c>
      <c r="G138" t="s" s="9">
        <v>5</v>
      </c>
      <c r="H138" t="s" s="9">
        <v>3</v>
      </c>
      <c r="I138" t="s" s="9">
        <v>4</v>
      </c>
    </row>
    <row r="139" ht="16.0" customHeight="true">
      <c r="A139" t="n" s="8">
        <v>5.8544351E7</v>
      </c>
      <c r="B139" t="s" s="8">
        <v>51</v>
      </c>
      <c r="C139" t="n" s="8">
        <f>IF(false,"120922270", "120922270")</f>
      </c>
      <c r="D139" t="s" s="8">
        <v>52</v>
      </c>
      <c r="E139" t="n" s="8">
        <v>1.0</v>
      </c>
      <c r="F139" t="n" s="8">
        <v>-895.0</v>
      </c>
      <c r="G139" t="s" s="8">
        <v>266</v>
      </c>
      <c r="H139" t="s" s="8">
        <v>54</v>
      </c>
      <c r="I139" t="s" s="8">
        <v>267</v>
      </c>
    </row>
    <row r="140" ht="16.0" customHeight="true">
      <c r="A140" t="n" s="8">
        <v>5.8604351E7</v>
      </c>
      <c r="B140" t="s" s="8">
        <v>70</v>
      </c>
      <c r="C140" t="n" s="8">
        <f>IF(false,"120922873", "120922873")</f>
      </c>
      <c r="D140" t="s" s="8">
        <v>104</v>
      </c>
      <c r="E140" t="n" s="8">
        <v>1.0</v>
      </c>
      <c r="F140" t="n" s="8">
        <v>-2299.0</v>
      </c>
      <c r="G140" t="s" s="8">
        <v>266</v>
      </c>
      <c r="H140" t="s" s="8">
        <v>175</v>
      </c>
      <c r="I140" t="s" s="8">
        <v>268</v>
      </c>
    </row>
    <row r="141" ht="16.0" customHeight="true">
      <c r="A141" t="n" s="8">
        <v>5.8272367E7</v>
      </c>
      <c r="B141" t="s" s="8">
        <v>56</v>
      </c>
      <c r="C141" t="n" s="8">
        <f>IF(false,"120922005", "120922005")</f>
      </c>
      <c r="D141" t="s" s="8">
        <v>269</v>
      </c>
      <c r="E141" t="n" s="8">
        <v>1.0</v>
      </c>
      <c r="F141" t="n" s="8">
        <v>-1679.0</v>
      </c>
      <c r="G141" t="s" s="8">
        <v>266</v>
      </c>
      <c r="H141" t="s" s="8">
        <v>175</v>
      </c>
      <c r="I141" t="s" s="8">
        <v>270</v>
      </c>
    </row>
    <row r="142" ht="16.0" customHeight="true"/>
    <row r="143" ht="16.0" customHeight="true">
      <c r="A143" t="s" s="1">
        <v>37</v>
      </c>
      <c r="F143" t="n" s="8">
        <v>-4873.0</v>
      </c>
      <c r="G143" s="2"/>
      <c r="H143" s="0"/>
      <c r="I143" s="0"/>
    </row>
    <row r="144" ht="16.0" customHeight="true">
      <c r="A144" s="1"/>
      <c r="B144" s="1"/>
      <c r="C144" s="1"/>
      <c r="D144" s="1"/>
      <c r="E144" s="1"/>
      <c r="F144" s="1"/>
      <c r="G144" s="1"/>
      <c r="H144" s="1"/>
      <c r="I144" s="1"/>
    </row>
    <row r="145" ht="16.0" customHeight="true">
      <c r="A145" t="s" s="1">
        <v>40</v>
      </c>
    </row>
    <row r="146" ht="34.0" customHeight="true">
      <c r="A146" t="s" s="9">
        <v>47</v>
      </c>
      <c r="B146" t="s" s="9">
        <v>48</v>
      </c>
      <c r="C146" s="9"/>
      <c r="D146" s="9"/>
      <c r="E146" s="9"/>
      <c r="F146" t="s" s="9">
        <v>39</v>
      </c>
      <c r="G146" t="s" s="9">
        <v>5</v>
      </c>
      <c r="H146" t="s" s="9">
        <v>3</v>
      </c>
      <c r="I146" t="s" s="9">
        <v>4</v>
      </c>
    </row>
    <row r="147" ht="16.0" customHeight="true"/>
    <row r="148" ht="16.0" customHeight="true">
      <c r="A148" t="s" s="1">
        <v>37</v>
      </c>
      <c r="F148" t="n" s="8">
        <v>0.0</v>
      </c>
      <c r="G148" s="2"/>
      <c r="H148" s="0"/>
      <c r="I148" s="0"/>
    </row>
    <row r="149" ht="16.0" customHeight="true">
      <c r="A149" s="1"/>
      <c r="B149" s="1"/>
      <c r="C149" s="1"/>
      <c r="D149" s="1"/>
      <c r="E149" s="1"/>
      <c r="F149" s="1"/>
      <c r="G149" s="1"/>
      <c r="H149" s="1"/>
      <c r="I14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