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<sst xmlns="http://schemas.openxmlformats.org/spreadsheetml/2006/main" count="3328" uniqueCount="508">
  <si>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</si>
  <si>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</si>
  <si>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</si>
  <si>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</si>
  <si>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</si>
  <si>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</si>
  <si>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</si>
  <si>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</si>
  <si>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</si>
  <si>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</si>
  <si>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</si>
  <si>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</si>
  <si>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</si>
  <si>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</si>
  <si>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</si>
  <si>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</si>
  <si>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</si>
  <si>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</si>
  <si>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</si>
  <si>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</si>
  <si>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</si>
  <si>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</si>
  <si>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</si>
  <si>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</si>
  <si>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</si>
  <si>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</si>
  <si>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</si>
  <si>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</si>
  <si>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</si>
  <si>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</si>
  <si>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</si>
  <si>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</si>
  <si>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</si>
  <si>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</si>
  <si>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</si>
  <si>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</si>
  <si>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</si>
  <si>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</si>
  <si>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</si>
  <si>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</si>
  <si>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</si>
  <si>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</si>
  <si>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</si>
  <si>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</si>
  <si>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</si>
  <si>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</si>
  <si>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</si>
  <si>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</si>
  <si>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</si>
  <si>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</si>
  <si>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04.06.2021</t>
  </si>
  <si>
    <t>28.05.2021</t>
  </si>
  <si>
    <t>Pigeon Бутылочка Перистальтик Плюс с широким горлом PP, 160 мл, с рождения, бесцветный</t>
  </si>
  <si>
    <t>Платёж покупателя</t>
  </si>
  <si>
    <t>01.06.2021</t>
  </si>
  <si>
    <t>60b5c5057153b33c3afe7625</t>
  </si>
  <si>
    <t>31.05.2021</t>
  </si>
  <si>
    <t>Merries подгузники XL (12-20 кг), 44 шт.</t>
  </si>
  <si>
    <t>60b4eceb94d527373ccc22a9</t>
  </si>
  <si>
    <t>25.05.2021</t>
  </si>
  <si>
    <t>Смесь БИБИКОЛЬ Нэнни 3, от 1 года, 400 г</t>
  </si>
  <si>
    <t>60b5f6235a39511d2d196c70</t>
  </si>
  <si>
    <t>27.05.2021</t>
  </si>
  <si>
    <t>Минерально-витаминный комплекс Optimum Nutrition Opti-Men (240 таблеток)</t>
  </si>
  <si>
    <t>60b5f6d5f78dba5f15e02a1d</t>
  </si>
  <si>
    <t>Лосьон для тела FLOR de MAN Увлажняющий с кактусом Jeju Prickly Pear Body Lotion, 500 мл</t>
  </si>
  <si>
    <t>60b537a8f78dba736de029b7</t>
  </si>
  <si>
    <t>Sayuri Ежедневные гигиенические прокладки с ароматом зеленого чая, 2 капли Super Soft, 15 см, 36 шт</t>
  </si>
  <si>
    <t>60b53a7cf78dba157de02a54</t>
  </si>
  <si>
    <t>26.05.2021</t>
  </si>
  <si>
    <t>Merries трусики XXL (15-28 кг), 32 шт.</t>
  </si>
  <si>
    <t>60b6094e6a86433e8adb5496</t>
  </si>
  <si>
    <t>30.05.2021</t>
  </si>
  <si>
    <t>Biore мусс для умывания Экстра увлажнение, запасной блок, 130 мл</t>
  </si>
  <si>
    <t>60b3f6063620c25d1ea2e758</t>
  </si>
  <si>
    <t>Biore мицеллярная вода, 320 мл</t>
  </si>
  <si>
    <t>60b353a532da838f514818ca</t>
  </si>
  <si>
    <t>Merries подгузники L (9-14 кг), 54 шт.</t>
  </si>
  <si>
    <t>60b619ae0fe9955ab9e5b70b</t>
  </si>
  <si>
    <t>60b37fb2f78dba71f6e02aa9</t>
  </si>
  <si>
    <t>60b3fa5f94d52771b3cc2188</t>
  </si>
  <si>
    <t>Goo.N трусики Сheerful Baby M (6-11 кг), 54 шт.</t>
  </si>
  <si>
    <t>60b3ccf4792ab1294feee853</t>
  </si>
  <si>
    <t>60b47363dff13b7de09c9736</t>
  </si>
  <si>
    <t>Vivienne Sabo Тушь для ресниц Aventuriere, 01 черная</t>
  </si>
  <si>
    <t>60b46e227153b359cb977475</t>
  </si>
  <si>
    <t>AURAMI Ароматизатор для автомобиля Egoiste BLС-10 100 мл</t>
  </si>
  <si>
    <t>60b619d55a3951b863196c72</t>
  </si>
  <si>
    <t>Merries подгузники M (6-11 кг), 64 шт.</t>
  </si>
  <si>
    <t>60b3762ec5311b6393d394c7</t>
  </si>
  <si>
    <t>29.05.2021</t>
  </si>
  <si>
    <t>Протеин Optimum Nutrition 100% Whey Gold Standard (2100-2353 г) молочный шоколад</t>
  </si>
  <si>
    <t>60b2881794d527736d4d40cc</t>
  </si>
  <si>
    <t>60b242518927cabb883edeca</t>
  </si>
  <si>
    <t>60b1fcff94d5275f9acc229d</t>
  </si>
  <si>
    <t>24.05.2021</t>
  </si>
  <si>
    <t>Jigott Vita Solution 12 Firming Ampoule Cream Омолаживающий ампульный крем для лица, 100 мл</t>
  </si>
  <si>
    <t>60b633547153b3acfacb79ff</t>
  </si>
  <si>
    <t>YokoSun подгузники Premium NB (0-5 кг) 36 шт.</t>
  </si>
  <si>
    <t>60b634835a39512e9086a392</t>
  </si>
  <si>
    <t>Joonies подгузники Premium Soft NB (0-5 кг) 24 шт.</t>
  </si>
  <si>
    <t>Joonies трусики Comfort M (6-11 кг) 54 шт.,</t>
  </si>
  <si>
    <t>60b63711b9f8edae102e15f0</t>
  </si>
  <si>
    <t>Joonies трусики Comfort L (9-14 кг), 44 шт.</t>
  </si>
  <si>
    <t>60b557387153b3c1fafe75a9</t>
  </si>
  <si>
    <t>Goo.N трусики Ultra M (7-12 кг) 74 шт.</t>
  </si>
  <si>
    <t>60b64ecbdbdc3103cebaf46f</t>
  </si>
  <si>
    <t>Zenzia Hyaluronic acid ampoul cream Крем для лица, 70 мл</t>
  </si>
  <si>
    <t>60b6570020d51d6cf2cd4785</t>
  </si>
  <si>
    <t>60b657ef83b1f256e827fd98</t>
  </si>
  <si>
    <t>60b657fcb9f8ed17182e1604</t>
  </si>
  <si>
    <t>23.05.2021</t>
  </si>
  <si>
    <t>Lion Отбеливатель Bright дезинфицирующий для ежедневного использования, 720 мл</t>
  </si>
  <si>
    <t>60b65f92f9880108dd45b1e8</t>
  </si>
  <si>
    <t>Esthetic House Formula Ampoule Hyaluronic Acid Сыворотка для лица, 80 мл</t>
  </si>
  <si>
    <t>60b663c404e9432c0ae0952c</t>
  </si>
  <si>
    <t>Joonies трусики Comfort XL (12-17 кг), 114 шт.</t>
  </si>
  <si>
    <t>60b6652a32da835905c5368b</t>
  </si>
  <si>
    <t>Meine Liebe Средство для уборки детских помещений с антибактериальным эффектом, 500 мл</t>
  </si>
  <si>
    <t>60b668c304e9434d8ce09417</t>
  </si>
  <si>
    <t>Крем-гель для душа Lion Жемчужный поцелуй, 750 мл</t>
  </si>
  <si>
    <t>60b66f6b792ab148759c3f7a</t>
  </si>
  <si>
    <t>60b671f4b9f8ed58fe2e169f</t>
  </si>
  <si>
    <t>Beausta Perfect cover tip concealer, оттенок №21 Light beige</t>
  </si>
  <si>
    <t>60b67bc499d6ef396d56a536</t>
  </si>
  <si>
    <t>YokoSun трусики M (6-10 кг), 58 шт.</t>
  </si>
  <si>
    <t>60b67fb8f4c0cb093a038d9e</t>
  </si>
  <si>
    <t>Гель для стирки Kao Attack Bio EX, 0.77 кг, дой-пак</t>
  </si>
  <si>
    <t>60b6870b7153b3980fcb7872</t>
  </si>
  <si>
    <t>Протеин Optimum Nutrition 100% Whey Gold Standard (2100-2353 г) ванильное мороженое</t>
  </si>
  <si>
    <t>60b68957c3080ff5feafd58e</t>
  </si>
  <si>
    <t>Ёkitto трусики XXL (15+ кг) 34 шт.</t>
  </si>
  <si>
    <t>60b68d930fe9957fd8e5b69d</t>
  </si>
  <si>
    <t>Esthetic House маска-филлер CP-1 3 Seconds Hair Ringer (Hair Fill-up Ampoule), 13 мл, 10 шт.</t>
  </si>
  <si>
    <t>60b69abcf78dba74cb179c94</t>
  </si>
  <si>
    <t>Хозяйственное мыло Kaneyo для удаления стойких пятен 98% 0.19 кг</t>
  </si>
  <si>
    <t>60b69af1954f6b4aae47de41</t>
  </si>
  <si>
    <t>Goo.N трусики XL (12-20 кг) 38 шт.</t>
  </si>
  <si>
    <t>02.06.2021</t>
  </si>
  <si>
    <t>60b54cbff98801b13cebe4b2</t>
  </si>
  <si>
    <t>Ёkitto трусики XXL (15+ кг) 34 шт.,</t>
  </si>
  <si>
    <t>60b6a5623b317671fc878c82</t>
  </si>
  <si>
    <t>60b6a5a294d5271e80cc212e</t>
  </si>
  <si>
    <t>60b55c56f78dba6103e029e5</t>
  </si>
  <si>
    <t>60b4bf47954f6bc3ba27df42</t>
  </si>
  <si>
    <t>Esthetic House Гидрогелевые патчи для век с экстрактом ласточкиного гнезда Bird's Nest Hydrogel Eye Patch, 60 шт.</t>
  </si>
  <si>
    <t>60b60ac7bed21e2d3efb34b4</t>
  </si>
  <si>
    <t>Протеин Optimum Nutrition 100% Whey Gold Standard (819-943 г) нетральный</t>
  </si>
  <si>
    <t>60b5dd2ebed21e7663fb34f8</t>
  </si>
  <si>
    <t>Pigeon Бутылочка Перистальтик Плюс с широким горлом PP, 240 мл, с 3 месяцев, бесцветный</t>
  </si>
  <si>
    <t>60b55a37b9f8ed703047ba9c</t>
  </si>
  <si>
    <t>60b3cfe99066f46f1ede9a18</t>
  </si>
  <si>
    <t>Missha BB крем Perfect Cover, SPF 42, 20 мл, оттенок: 21 light beige</t>
  </si>
  <si>
    <t>60b5dfa82fe0981f68e80d3d</t>
  </si>
  <si>
    <t>Joonies трусики Premium Soft L (9-14 кг), 44 шт.</t>
  </si>
  <si>
    <t>60b5d70c0fe9955e250d3fb4</t>
  </si>
  <si>
    <t>Satisfyer Вакуумно-волновой стимулятор Love Breeze, розовый</t>
  </si>
  <si>
    <t>60b6084803c378a8feb777ac</t>
  </si>
  <si>
    <t>Jigott Snail Lifting Cream Подтягивающий крем для лица с экстрактом слизи улитки, 70 мл</t>
  </si>
  <si>
    <t>60b5dd7ab9f8ed79cd47baf1</t>
  </si>
  <si>
    <t>YokoSun подгузники Premium L (9-13 кг) 54 шт.</t>
  </si>
  <si>
    <t>60b3c7db9066f4217dde9b28</t>
  </si>
  <si>
    <t>Гель для стирки Kao Attack Bio EX, 0.88 кг, бутылка</t>
  </si>
  <si>
    <t>60b53c9204e94393da808db5</t>
  </si>
  <si>
    <t>Sandokkaebi Порошок для чистки барабанов стиральных машин 450 г</t>
  </si>
  <si>
    <t>60b51de473990106ec649daa</t>
  </si>
  <si>
    <t>60b2b744dbdc316cf332058f</t>
  </si>
  <si>
    <t>Гейнер Optimum Nutrition Serious Mass (2.72 кг) шоколад</t>
  </si>
  <si>
    <t>60b53d852af6cd0bd8aa28f3</t>
  </si>
  <si>
    <t>60b52e753b31765b31191bd0</t>
  </si>
  <si>
    <t>Satisfyer Вибромассажер из силикона с вакуумно-волновой клиторальной стимуляцией Pro G-Spot Rabbit 22 см, белый</t>
  </si>
  <si>
    <t>60b62f2003c3782b950cc254</t>
  </si>
  <si>
    <t>60b4b19504e9438ae6808e12</t>
  </si>
  <si>
    <t>60b5c56a6a86432987db544c</t>
  </si>
  <si>
    <t>60b555bd5a395115d3196b23</t>
  </si>
  <si>
    <t>Joonies трусики Premium Soft XL (12-17 кг), 38 шт.</t>
  </si>
  <si>
    <t>60b5361c03c3781298b777bb</t>
  </si>
  <si>
    <t>60b5326b3620c25cdca2e71f</t>
  </si>
  <si>
    <t>Goo.N подгузники (0-5 кг), 90 шт.</t>
  </si>
  <si>
    <t>60b4ae5b9066f41e27de9ab9</t>
  </si>
  <si>
    <t>Satisfyer Стимулятор Pro2 Air Pulse (Next Gen), белый/розовый</t>
  </si>
  <si>
    <t>60b21a837399016f14649dd6</t>
  </si>
  <si>
    <t>Satisfyer Стимулятор Pro 2 Vibration, rose gold</t>
  </si>
  <si>
    <t>60b4ab6e6a8643739bdb54ec</t>
  </si>
  <si>
    <t>Saphir Ластик Gomme a Daim Nubuck</t>
  </si>
  <si>
    <t>60b2bb5f954f6bfd2bf842f0</t>
  </si>
  <si>
    <t>YokoSun трусики XL (12-20 кг), 38 шт.</t>
  </si>
  <si>
    <t>60b6686104e943f603e094dc</t>
  </si>
  <si>
    <t>60b654aedbdc318b9ebaf480</t>
  </si>
  <si>
    <t>60b541ed2fe098215ae80d57</t>
  </si>
  <si>
    <t>Ёkitto трусики XL (12+ кг) 34 шт.</t>
  </si>
  <si>
    <t>60b3bbd22af6cd1732aa2860</t>
  </si>
  <si>
    <t>60b6654df98801860945b17b</t>
  </si>
  <si>
    <t>Ёkitto трусики L (9-14 кг) 44 шт.</t>
  </si>
  <si>
    <t>60b5d5f594d52732b0cc2203</t>
  </si>
  <si>
    <t>60b647ae954f6b0e4f47df15</t>
  </si>
  <si>
    <t>60b5cf840fe99574e70d40b2</t>
  </si>
  <si>
    <t>Joonies трусики Premium Soft XL (12-17 кг), 152 шт.</t>
  </si>
  <si>
    <t>60b5d35f20d51d5225180fdc</t>
  </si>
  <si>
    <t>60b5cac1f78dba4882e029df</t>
  </si>
  <si>
    <t>Enough Collagen Hydro Moisture Cleansing and Massage Крем для лица массажный с коллагеном, 300 мл</t>
  </si>
  <si>
    <t>60b3d6d294d52735404d4172</t>
  </si>
  <si>
    <t>60b5f882b9f8ed704147bb54</t>
  </si>
  <si>
    <t>Протеин Optimum Nutrition 100% Whey Gold Standard (819-943 г) банановый крем</t>
  </si>
  <si>
    <t>60b65c335a395146a186a2f9</t>
  </si>
  <si>
    <t>Goo.N подгузники Ultra NB (до 5 кг) 114 шт.</t>
  </si>
  <si>
    <t>60b54d2dfbacea364cb37fcd</t>
  </si>
  <si>
    <t>Скраб-мыло для тела Mukunghwa Jeju volcanic scoria body soap с вулканической солью, 100 г</t>
  </si>
  <si>
    <t>60b55a2832da839f034817c9</t>
  </si>
  <si>
    <t>Palmbaby трусики Традиционные M (6-11 кг), 48 шт.</t>
  </si>
  <si>
    <t>60b4d032dbdc31eee6320580</t>
  </si>
  <si>
    <t>60b65d5ffbacea488f74271f</t>
  </si>
  <si>
    <t>60b5ec4cdbdc3105d7320608</t>
  </si>
  <si>
    <t>60b663527153b36386cb7989</t>
  </si>
  <si>
    <t>Goo.N трусики Сheerful Baby L (8-14 кг), 48 шт.</t>
  </si>
  <si>
    <t>60b4fab6f78dba39cee029ba</t>
  </si>
  <si>
    <t>Joonies трусики Comfort XL (12-17 кг), 76 шт.</t>
  </si>
  <si>
    <t>60b5c911954f6b077c27df3e</t>
  </si>
  <si>
    <t>Joonies трусики Comfort XL (12-17 кг), 38 шт.</t>
  </si>
  <si>
    <t>60b5c47b04e943244f808dd4</t>
  </si>
  <si>
    <t>Meine Liebe Стиральный порошок для цветных тканей, 1.5 кг</t>
  </si>
  <si>
    <t>60b5e5fab9f8ed701d47bb41</t>
  </si>
  <si>
    <t>60b72fe020d51d3622cd484a</t>
  </si>
  <si>
    <t>Nagara поглотитель запаха Бамбуковый уголь и Зеленый чай</t>
  </si>
  <si>
    <t>60b725cec5311b43b9492a5d</t>
  </si>
  <si>
    <t>Стиральный порошок NS FaFa Japan Workers для рабочей одежды, картонная пачка, 1.5 кг</t>
  </si>
  <si>
    <t>60b5e982c3080f6d76260411</t>
  </si>
  <si>
    <t>Missha BB крем Perfect Cover, SPF 42, 20 мл, оттенок: 23 natural beige</t>
  </si>
  <si>
    <t>60b73f5edff13b18eb7c7f09</t>
  </si>
  <si>
    <t>FarmStay Маска с молочными протеинами, 23 мл х 10 шт</t>
  </si>
  <si>
    <t>60b742d399d6ef29f356a4fa</t>
  </si>
  <si>
    <t>60b74c8d5a3951f50b86a3f4</t>
  </si>
  <si>
    <t>60b74eadf988019cb045b0ee</t>
  </si>
  <si>
    <t>JAPAN GALS Маска Витамин С + Наноколлаген 30 шт</t>
  </si>
  <si>
    <t>60b6878edbdc31ab9abaf50a</t>
  </si>
  <si>
    <t>60b61c0999d6ef359656a5a5</t>
  </si>
  <si>
    <t>60b75fc1f98801658a45b14f</t>
  </si>
  <si>
    <t>60b75fdadff13b43427c7ebb</t>
  </si>
  <si>
    <t>Biore мицеллярная вода, запасной блок, 290 мл</t>
  </si>
  <si>
    <t>60b3b2bfc3080f4ef92604ca</t>
  </si>
  <si>
    <t>Enough Мист Collagen Moisture Essential, 100 мл</t>
  </si>
  <si>
    <t>60b4673f20d51d0b52181013</t>
  </si>
  <si>
    <t>Biore мусс для умывания с увлажняющим эффектом, 150 мл</t>
  </si>
  <si>
    <t>60b776985a395165cf86a3df</t>
  </si>
  <si>
    <t>Joonies трусики Comfort M (6-11 кг), 2 уп.</t>
  </si>
  <si>
    <t>60b77f4a954f6b15e247dde8</t>
  </si>
  <si>
    <t>60b7944d03c378b9000cc2fc</t>
  </si>
  <si>
    <t>60b798cabed21e71d1e91fb5</t>
  </si>
  <si>
    <t>Goo.N подгузники Ultra L (9-14 кг), 68 шт.</t>
  </si>
  <si>
    <t>60b79bc0954f6b298947ddc6</t>
  </si>
  <si>
    <t>Joonies трусики Comfort XXL (15-20 кг), 84 шт.</t>
  </si>
  <si>
    <t>60b79c1bf988015cac45b246</t>
  </si>
  <si>
    <t>Joonies трусики Comfort XXL (15-20 кг), 56 шт.</t>
  </si>
  <si>
    <t>Esthetic House шампунь CP-1 Anti-Hairloss Scalp Infusion, 250 мл</t>
  </si>
  <si>
    <t>60b257513b31767dd8191b91</t>
  </si>
  <si>
    <t>La'dor Набор бессиликоновый увлажняющий Шампунь + Кондиционер, 530мл + 530мл (10889+10612)</t>
  </si>
  <si>
    <t>60b79409fbacea3528742728</t>
  </si>
  <si>
    <t>Жидкость для стирки NS FaFa Japan Workers для сильнозагрязненной одежды, 2 кг, дой-пак</t>
  </si>
  <si>
    <t>60b7b08120d51d1606cd47cf</t>
  </si>
  <si>
    <t>YokoSun трусики L (9-14 кг), 44 шт.</t>
  </si>
  <si>
    <t>60b7851cdbdc310b5abaf4ef</t>
  </si>
  <si>
    <t>60b7990bdbdc3134febaf581</t>
  </si>
  <si>
    <t>60b79f476a86435277412672</t>
  </si>
  <si>
    <t>Протеин Optimum Nutrition 100% Whey Gold Standard (2100-2353 г) клубника</t>
  </si>
  <si>
    <t>60b7b302c5311b65ed492ae5</t>
  </si>
  <si>
    <t>Japan Gals маска Pure 5 Essence с гиалуроновой кислотой, 30 шт.</t>
  </si>
  <si>
    <t>60b7b57b954f6b79f347ddee</t>
  </si>
  <si>
    <t>Гейнер Optimum Nutrition Serious Mass (5.44 кг) банан</t>
  </si>
  <si>
    <t>60b7bacf9066f414279e508f</t>
  </si>
  <si>
    <t>60b7bbfff78dba347c179ccb</t>
  </si>
  <si>
    <t>60b7c0b4bed21e5a98e9201c</t>
  </si>
  <si>
    <t>Стиральный порошок Burti Oxi, картонная пачка, 5.7 кг</t>
  </si>
  <si>
    <t>60b7c2265a39512d4086a3a9</t>
  </si>
  <si>
    <t>YokoSun трусики Premium L (9-14 кг) 44 шт.,</t>
  </si>
  <si>
    <t>60b7d15c7153b3f3bbfe761f</t>
  </si>
  <si>
    <t>60b7d1494f5c6e5c2496f9dd</t>
  </si>
  <si>
    <t>60b7c32903c37828b60cc22c</t>
  </si>
  <si>
    <t>Протеин Optimum Nutrition 100% Whey Gold Standard (2100-2353 г) печенье и крем</t>
  </si>
  <si>
    <t>60b7a5e58927ca2a43322369</t>
  </si>
  <si>
    <t>Масло IQ BEAUTY Premium обогащенное для кутикулы, 12.5 мл</t>
  </si>
  <si>
    <t>60b3e2988927ca194366aacd</t>
  </si>
  <si>
    <t>60b7de72b9f8ed02892e15a4</t>
  </si>
  <si>
    <t>Полироль для приборных панелей PLAK гранат, 750 мл + 10%</t>
  </si>
  <si>
    <t>60b7ee6c8927ca162b32226d</t>
  </si>
  <si>
    <t>60b7ee7e04e94304f6e0940d</t>
  </si>
  <si>
    <t>Goo.N трусики M (7-12 кг), 58 шт.</t>
  </si>
  <si>
    <t>03.06.2021</t>
  </si>
  <si>
    <t>60b7f16db9f8ed7ebd2e156c</t>
  </si>
  <si>
    <t>60b7f16edbdc31becebaf45c</t>
  </si>
  <si>
    <t>60b7f19b5a3951f37286a2ed</t>
  </si>
  <si>
    <t>Satisfyer Стимулятор Penguin Air Pulse, черный/белый</t>
  </si>
  <si>
    <t>60b64ead954f6bd42ff84278</t>
  </si>
  <si>
    <t>Смесь Kabrita 2 GOLD для комфортного пищеварения, 6-12 месяцев, 800 г</t>
  </si>
  <si>
    <t>60b6850b2af6cd13fa6e817a</t>
  </si>
  <si>
    <t>Vivienne Sabo Тушь для ресниц Provocation, 01 черная</t>
  </si>
  <si>
    <t>60b49283bed21e4631fb3467</t>
  </si>
  <si>
    <t>60b6c1c62af6cd255b6e81a6</t>
  </si>
  <si>
    <t>60b6abd432da837a93c535c8</t>
  </si>
  <si>
    <t>22.05.2021</t>
  </si>
  <si>
    <t>60b80217f9880145ea45b135</t>
  </si>
  <si>
    <t>Протеин Optimum Nutrition 100% Whey Gold Standard (819-943 г) шоколадно-арахисовая паста</t>
  </si>
  <si>
    <t>60b72302dbdc313587baf579</t>
  </si>
  <si>
    <t>60b691ab03c3784f6d0cc245</t>
  </si>
  <si>
    <t>60b6145973990147f2844ee7</t>
  </si>
  <si>
    <t>Funs Порошок стиральный "2 в 1", концентрированный, с кондиционирующим эффектом, 900 г</t>
  </si>
  <si>
    <t>60b71d4cdbdc31accfbaf54b</t>
  </si>
  <si>
    <t>YokoSun трусики Premium L (9-14 кг) 44 шт.</t>
  </si>
  <si>
    <t>60b76408954f6b9c9c47de38</t>
  </si>
  <si>
    <t>60b6a7f6f78dba7047179c13</t>
  </si>
  <si>
    <t>60b799a6863e4e35058bb75e</t>
  </si>
  <si>
    <t>Manuoki трусики XL (12+ кг), 38 шт.</t>
  </si>
  <si>
    <t>60b7335594d527d263cc22ce</t>
  </si>
  <si>
    <t>60b6131bdbdc317cd53205c4</t>
  </si>
  <si>
    <t>Missha Восстанавливающая эссенция для лица TIME REVOLUTION THE FIRST TREATMENT ESSENCE RX, 30 мл</t>
  </si>
  <si>
    <t>60b6178804e943f680808e31</t>
  </si>
  <si>
    <t>Missha Pure Source Pocket Pack Pearl ночная маска с экстрактом жемчуга, 10 мл</t>
  </si>
  <si>
    <t>60b62818f988019e7c45b117</t>
  </si>
  <si>
    <t>60b68dde83b1f237d027fdc2</t>
  </si>
  <si>
    <t>60b68a6032da836987c5364f</t>
  </si>
  <si>
    <t>Japan Gals маска Pure 5 Essence с гиалуроновой кислотой, 7 шт.</t>
  </si>
  <si>
    <t>60b5bfce6a864367bedb5501</t>
  </si>
  <si>
    <t>Протеин Optimum Nutrition 100% Whey Gold Standard (2100-2353 г) клубника-банан</t>
  </si>
  <si>
    <t>60b68523792ab149f89c3eca</t>
  </si>
  <si>
    <t>60b630dcf78dba59c0179c42</t>
  </si>
  <si>
    <t>60b61b99792ab10faf9c3e74</t>
  </si>
  <si>
    <t>Goo.N подгузники M (6-11 кг), 64 шт.</t>
  </si>
  <si>
    <t>60b69a3c04e943b1c2e093dc</t>
  </si>
  <si>
    <t>60b65a667153b3c014fe754b</t>
  </si>
  <si>
    <t>60b62efb7153b32d45cb79e6</t>
  </si>
  <si>
    <t>60b617d820d51d621ccd47f8</t>
  </si>
  <si>
    <t>60b71e548927ca79ea3223fe</t>
  </si>
  <si>
    <t>60b697c5fbacea11a57426bb</t>
  </si>
  <si>
    <t>60b6862a3620c2390890d88f</t>
  </si>
  <si>
    <t>60b635d373990148be844f06</t>
  </si>
  <si>
    <t>60b6990a792ab175d59c3f1b</t>
  </si>
  <si>
    <t>Jigott Snail Reparing Cream Восстанавливающий крем для лица с муцином улитки, 100 мл</t>
  </si>
  <si>
    <t>60b676744f5c6e131996f9e6</t>
  </si>
  <si>
    <t>60b6659d94d5279106cc2284</t>
  </si>
  <si>
    <t>Goo.N подгузники L (9-14 кг), 54 шт.</t>
  </si>
  <si>
    <t>60b63b3e9066f4291a9e50e6</t>
  </si>
  <si>
    <t>Missha Антивозрастная маска-пенка для умывания Time Revolution Artemisia Pack Foam Cleanser, 30 мл</t>
  </si>
  <si>
    <t>60b7297a2fe0982b285bff14</t>
  </si>
  <si>
    <t>60b66d9f5a3951aeb386a359</t>
  </si>
  <si>
    <t>60b5ee7394d52722474d41a1</t>
  </si>
  <si>
    <t>60b6880d863e4e34d38bb718</t>
  </si>
  <si>
    <t>60b60f9ddff13b61637c7f01</t>
  </si>
  <si>
    <t>60b67bc1c5311b1cf9492a3b</t>
  </si>
  <si>
    <t>Hello Beauty Сыворотка для лица Утренняя с экстрактами центеллы азиатской и гуараны, 30 мл</t>
  </si>
  <si>
    <t>60b617b3fbacea70057426e5</t>
  </si>
  <si>
    <t>60b3daa23620c21b11a2e740</t>
  </si>
  <si>
    <t>Смесь БИБИКОЛЬ Нэнни Классика, с рождения до 1 года, 800 г</t>
  </si>
  <si>
    <t>60b72df35a39518a0286a3bd</t>
  </si>
  <si>
    <t>Satisfyer Стимулятор Curvy 2+, розовый</t>
  </si>
  <si>
    <t>60b62ffe20d51d5317cd485e</t>
  </si>
  <si>
    <t>60b6fb5b5a3951eab186a2cc</t>
  </si>
  <si>
    <t>Manuoki трусики L (9-14 кг), 44 шт.</t>
  </si>
  <si>
    <t>60b72ca58927ca071766aaaf</t>
  </si>
  <si>
    <t>60b6809a32da837051c536ac</t>
  </si>
  <si>
    <t>60b6466a2af6cd1a116e81bd</t>
  </si>
  <si>
    <t>60b5ea27dbdc31475b3205eb</t>
  </si>
  <si>
    <t>Pigeon Ножницы 15122 белый</t>
  </si>
  <si>
    <t>60b78275fbacea1b337426ce</t>
  </si>
  <si>
    <t>60b7482a32da83ac59c535d0</t>
  </si>
  <si>
    <t>60b71df2954f6b38f1f84268</t>
  </si>
  <si>
    <t>60b66e0773990137f3844ee9</t>
  </si>
  <si>
    <t>60b5e53b6a864366b4db5527</t>
  </si>
  <si>
    <t>60b771c2c5311b08e04929e1</t>
  </si>
  <si>
    <t>60b7a21f792ab122d39c3e6f</t>
  </si>
  <si>
    <t>60b6a01af98801209545b0f8</t>
  </si>
  <si>
    <t>60b65bf632da8303e7c535c7</t>
  </si>
  <si>
    <t>Palmbaby трусики Ультратонкие L (9-14 кг), 44 шт.</t>
  </si>
  <si>
    <t>60b799813b31766783878d64</t>
  </si>
  <si>
    <t>60b76652fbacea32f974265e</t>
  </si>
  <si>
    <t>60b61b780fe9952804e5b768</t>
  </si>
  <si>
    <t>60b5373903c37802e4b777c2</t>
  </si>
  <si>
    <t>60b70601792ab1123c9c3ed2</t>
  </si>
  <si>
    <t>60b74b075a39510ccc86a302</t>
  </si>
  <si>
    <t>Goo.N трусики Ultra XXL (13-25 кг) 36 шт.</t>
  </si>
  <si>
    <t>60b87822c3080fc52f0900bf</t>
  </si>
  <si>
    <t>FarmStay Маска с натуральным экстрактом граната, 23 мл, 10 шт</t>
  </si>
  <si>
    <t>60b493bb2fe09803cee80d30</t>
  </si>
  <si>
    <t>Презервативы Sagami Original 0.01, 1 шт.</t>
  </si>
  <si>
    <t>60b871ef5a3951951086a391</t>
  </si>
  <si>
    <t>60b73b25dbdc318f93baf4b5</t>
  </si>
  <si>
    <t>Протеин Optimum Nutrition 100% Whey Gold Standard (2100-2353 г) мокко-капучино</t>
  </si>
  <si>
    <t>60b68da84f5c6e6a8b96fa06</t>
  </si>
  <si>
    <t>60b79a9c32da8361d5c535bb</t>
  </si>
  <si>
    <t>60b67efcf78dba1b47179be4</t>
  </si>
  <si>
    <t>60b741ff2fe09804335bfe5d</t>
  </si>
  <si>
    <t>60b801cbc3080fe05aafd520</t>
  </si>
  <si>
    <t>60b89faeb9f8ed271e2e160b</t>
  </si>
  <si>
    <t>Ёkitto трусики XL (12+ кг) 34 шт.,</t>
  </si>
  <si>
    <t>60b8b68b94d5270b87539036</t>
  </si>
  <si>
    <t>60b8bb1cf4c0cb377c038ec4</t>
  </si>
  <si>
    <t>60b8bb5d7399016139844f47</t>
  </si>
  <si>
    <t>60b6d1a7792ab1104b9c3e6c</t>
  </si>
  <si>
    <t>60b8d3b620d51d4d96d78bd2</t>
  </si>
  <si>
    <t>60b680c4c5311b4cb0492a3a</t>
  </si>
  <si>
    <t>Biore Мусс очищающий для умывания против акне запасной блок, 130 мл</t>
  </si>
  <si>
    <t>60b72e6632da838e13c535d0</t>
  </si>
  <si>
    <t>Japan Gals натуральная маска с экстрактом алоэ, 30 шт.</t>
  </si>
  <si>
    <t>60b742cc2af6cd12ff6e81d8</t>
  </si>
  <si>
    <t>60b67adfdbdc3186f5baf4ae</t>
  </si>
  <si>
    <t>60b77bf083b1f235db27fdfc</t>
  </si>
  <si>
    <t>60b8a767fbacea164d742661</t>
  </si>
  <si>
    <t>60b7c67cc3080fb199afd66c</t>
  </si>
  <si>
    <t>60b90045f9880188a2a19060</t>
  </si>
  <si>
    <t>Joonies подгузники Premium Soft L (9-14 кг), 42 шт.</t>
  </si>
  <si>
    <t>60b906e1f9880127a1a19029</t>
  </si>
  <si>
    <t>60b8fd98c3080f36ed08ff95</t>
  </si>
  <si>
    <t>60b90f1c04e9433924d92f95</t>
  </si>
  <si>
    <t>Takeshi трусики бамбуковые Kid's ХXL (15-28 кг) 36 шт.</t>
  </si>
  <si>
    <t>60b3def7954f6b3ab9f842f7</t>
  </si>
  <si>
    <t>Протеин Optimum Nutrition 100% Whey Gold Standard (819-943 г) клубника</t>
  </si>
  <si>
    <t>60b939ffdbdc3128180d5940</t>
  </si>
  <si>
    <t>60b93a0094d527147bcc21e8</t>
  </si>
  <si>
    <t>60b6456f94d5273497cc228a</t>
  </si>
  <si>
    <t>60b941443620c2329fdbb1ca</t>
  </si>
  <si>
    <t>Biore увлажняющая сыворотка для умывания и снятия макияжа, 210 мл</t>
  </si>
  <si>
    <t>60b941c96a8643294ac7fd78</t>
  </si>
  <si>
    <t>60b7e0d7bed21e6b79e9202b</t>
  </si>
  <si>
    <t>Meine Liebe, Карандаш-пятновыводитель кислородный универсальный</t>
  </si>
  <si>
    <t>60b5da47dbdc313e06320686</t>
  </si>
  <si>
    <t>60b7cc0494d527f770cc21f8</t>
  </si>
  <si>
    <t>60b5b40ff988019ed8ebe442</t>
  </si>
  <si>
    <t>60b67f007153b344accb7913</t>
  </si>
  <si>
    <t>60b821ba7153b3a43fcb7834</t>
  </si>
  <si>
    <t>YokoSun подгузники Premium M (5-10 кг) 62 шт.</t>
  </si>
  <si>
    <t>60b7e94c8927cab186322305</t>
  </si>
  <si>
    <t>Merries подгузники M (6-11 кг), 76 шт.</t>
  </si>
  <si>
    <t>60b7e81adbdc31170bbaf438</t>
  </si>
  <si>
    <t>Joonies трусики Premium Soft M (6-11 кг), 56 шт.</t>
  </si>
  <si>
    <t>60b7a67c20d51d125acd47d1</t>
  </si>
  <si>
    <t>Протеин Optimum Nutrition 100% Whey Gold Standard (4545-4704 г) клубника</t>
  </si>
  <si>
    <t>60b75dd97153b36100fe75a2</t>
  </si>
  <si>
    <t>60b7d3e52fe0980bfa5bff5b</t>
  </si>
  <si>
    <t>60b7e5c2dbdc316c4bbaf42b</t>
  </si>
  <si>
    <t>60b86b21f78dba394d179c28</t>
  </si>
  <si>
    <t>60b7f168dbdc31becebaf443</t>
  </si>
  <si>
    <t>60b801e599d6ef53cf56a4f0</t>
  </si>
  <si>
    <t>60b7e402b9f8ed85ad2e15d7</t>
  </si>
  <si>
    <t>60b7e2a6c3080f605509009d</t>
  </si>
  <si>
    <t>60b7cf8abed21e2a3de91fa7</t>
  </si>
  <si>
    <t>60b7bc653b317667b6878d9d</t>
  </si>
  <si>
    <t>60b7bedb6a864365a541265e</t>
  </si>
  <si>
    <t>Протеин Optimum Nutrition 100% Whey Gold Standard (819-943 г) французский ванильный крем</t>
  </si>
  <si>
    <t>60b78c90c3080fb8a308ffbe</t>
  </si>
  <si>
    <t>Goo.N трусики Ultra XL (12-20 кг), 50 шт.</t>
  </si>
  <si>
    <t>60b7adf404e943800fe094ae</t>
  </si>
  <si>
    <t>60b7c89db9f8ed5f7a2e1621</t>
  </si>
  <si>
    <t>60b7f2fa99d6ef398d56a51e</t>
  </si>
  <si>
    <t>Merries подгузники L (9-14 кг), 64 шт.</t>
  </si>
  <si>
    <t>60b7fae904e943c464e094a3</t>
  </si>
  <si>
    <t>YokoSun трусики Premium XL (12-20 кг) 38 шт.</t>
  </si>
  <si>
    <t>60b7ed5399d6ef416c56a4c2</t>
  </si>
  <si>
    <t>60b7e10799d6ef561f56a581</t>
  </si>
  <si>
    <t>60b79071c3080fd9b308ff39</t>
  </si>
  <si>
    <t>Satisfyer Вибромассажер Wand-er Woman 34 см (J2018-47), белый</t>
  </si>
  <si>
    <t>60b851958927ca05fb66aaab</t>
  </si>
  <si>
    <t>60b7eb0532da833548c535fd</t>
  </si>
  <si>
    <t>60b7ac6b8927cac17366aa95</t>
  </si>
  <si>
    <t>60b7ccc97153b31e20cb786a</t>
  </si>
  <si>
    <t>60b84200fbacea01b6742680</t>
  </si>
  <si>
    <t>60b696ff5a39518e8b86a2a9</t>
  </si>
  <si>
    <t>60b7d531b9f8eddccf2e159f</t>
  </si>
  <si>
    <t>60b7e682c3080f1560090007</t>
  </si>
  <si>
    <t>60b798d0dbdc314607baf518</t>
  </si>
  <si>
    <t>60b772caf4c0cb5570038e49</t>
  </si>
  <si>
    <t>Esthetic House Formula Ampoule Vita C Сыворотка для лица, 80 мл</t>
  </si>
  <si>
    <t>60b8cb233620c234b851ab15</t>
  </si>
  <si>
    <t>60b7cb04bed21e4fcde91fd4</t>
  </si>
  <si>
    <t>60b7703f32da833f5cc5365f</t>
  </si>
  <si>
    <t>60b744ff3b317675f7878d77</t>
  </si>
  <si>
    <t>Набор Some By Mi Yuja Niacin 30 Days Brightening Starter Kit</t>
  </si>
  <si>
    <t>60b7ecc0dbdc31b687baf4e5</t>
  </si>
  <si>
    <t>60b74e3b94d5271b46cc22d4</t>
  </si>
  <si>
    <t>60b74f8a32da8376ffc5366c</t>
  </si>
  <si>
    <t>60b7854683b1f25d4b27fd79</t>
  </si>
  <si>
    <t>Life-do Влажные салфетки с антибактериальным эффектом для уборки в туалете 30 шт</t>
  </si>
  <si>
    <t>60b8bb0e7399012989844f44</t>
  </si>
  <si>
    <t>60b5de613620c23d8da2e733</t>
  </si>
  <si>
    <t>60b860ce2fe0986bf55bfed2</t>
  </si>
  <si>
    <t>60b7ed17c3080f421e08ff69</t>
  </si>
  <si>
    <t>60b746717153b33965cb7944</t>
  </si>
  <si>
    <t>60b883c2f78dba5429179be2</t>
  </si>
  <si>
    <t>60b8db016a86435364c7fe08</t>
  </si>
  <si>
    <t>60b86afb8927cabb74322413</t>
  </si>
  <si>
    <t>60b77e5583b1f25f1127fe14</t>
  </si>
  <si>
    <t>60b779f9f4c0cb3e84038e47</t>
  </si>
  <si>
    <t>Genki трусики Premium Soft XL (12-17 кг) 26 шт.</t>
  </si>
  <si>
    <t>60b90fe4bed21e5347210508</t>
  </si>
  <si>
    <t>60b6a4ea8927ca15553222c9</t>
  </si>
  <si>
    <t>60b87fe38927ca581c66aaa9</t>
  </si>
  <si>
    <t>Joonies трусики Comfort M (6-11 кг)</t>
  </si>
  <si>
    <t>60b7e853dbdc31e96cbaf4f9</t>
  </si>
  <si>
    <t>60b808be8927ca2bba3222f0</t>
  </si>
  <si>
    <t>60b913536a864335a9c7fd80</t>
  </si>
  <si>
    <t>Протеин Optimum Nutrition 100% Whey Gold Standard (819-943 г) молочный шоколад</t>
  </si>
  <si>
    <t>60b800125a3951eef086a303</t>
  </si>
  <si>
    <t>60b844bc739901586b844e77</t>
  </si>
  <si>
    <t>Возврат платежа покупателя</t>
  </si>
  <si>
    <t>60b64c9703c3783c3c0cc25f</t>
  </si>
  <si>
    <t>60b68df68927ca039f322312</t>
  </si>
  <si>
    <t>60b7573c03c37827ee0cc22d</t>
  </si>
  <si>
    <t>60b758b77153b37b50cb78d9</t>
  </si>
  <si>
    <t>60b7cf5ffbacea4cf6742727</t>
  </si>
  <si>
    <t>Оплата услуг Яндекс.Маркета</t>
  </si>
  <si>
    <t>12b386bf4422e3fd130b360ca7bd2867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</si>
</sst>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447638.0</v>
      </c>
    </row>
    <row r="4" spans="1:9" s="3" customFormat="1" x14ac:dyDescent="0.2" ht="16.0" customHeight="true">
      <c r="A4" s="3" t="s">
        <v>34</v>
      </c>
      <c r="B4" s="10" t="n">
        <v>34897.07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4.8366919E7</v>
      </c>
      <c r="B8" s="8" t="s">
        <v>51</v>
      </c>
      <c r="C8" s="8" t="n">
        <f>IF(false,"005-1255", "005-1255")</f>
      </c>
      <c r="D8" s="8" t="s">
        <v>52</v>
      </c>
      <c r="E8" s="8" t="n">
        <v>2.0</v>
      </c>
      <c r="F8" s="8" t="n">
        <v>1058.0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4.8818866E7</v>
      </c>
      <c r="B9" t="s" s="8">
        <v>56</v>
      </c>
      <c r="C9" t="n" s="8">
        <f>IF(false,"003-318", "003-318")</f>
      </c>
      <c r="D9" t="s" s="8">
        <v>57</v>
      </c>
      <c r="E9" t="n" s="8">
        <v>3.0</v>
      </c>
      <c r="F9" t="n" s="8">
        <v>3779.0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4.80248E7</v>
      </c>
      <c r="B10" s="8" t="s">
        <v>59</v>
      </c>
      <c r="C10" s="8" t="n">
        <f>IF(false,"01-004213", "01-004213")</f>
      </c>
      <c r="D10" s="8" t="s">
        <v>60</v>
      </c>
      <c r="E10" s="8" t="n">
        <v>2.0</v>
      </c>
      <c r="F10" s="8" t="n">
        <v>2788.0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4.8306876E7</v>
      </c>
      <c r="B11" t="s" s="8">
        <v>62</v>
      </c>
      <c r="C11" t="n" s="8">
        <f>IF(false,"120923128", "120923128")</f>
      </c>
      <c r="D11" t="s" s="8">
        <v>63</v>
      </c>
      <c r="E11" t="n" s="8">
        <v>1.0</v>
      </c>
      <c r="F11" t="n" s="8">
        <v>3989.0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4.8862541E7</v>
      </c>
      <c r="B12" t="s" s="8">
        <v>56</v>
      </c>
      <c r="C12" t="n" s="8">
        <f>IF(false,"120922642", "120922642")</f>
      </c>
      <c r="D12" t="s" s="8">
        <v>65</v>
      </c>
      <c r="E12" t="n" s="8">
        <v>1.0</v>
      </c>
      <c r="F12" t="n" s="8">
        <v>7.0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4.8864423E7</v>
      </c>
      <c r="B13" s="8" t="s">
        <v>56</v>
      </c>
      <c r="C13" s="8" t="n">
        <f>IF(false,"120921998", "120921998")</f>
      </c>
      <c r="D13" s="8" t="s">
        <v>67</v>
      </c>
      <c r="E13" s="8" t="n">
        <v>1.0</v>
      </c>
      <c r="F13" s="8" t="n">
        <v>386.0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4.8114425E7</v>
      </c>
      <c r="B14" s="8" t="s">
        <v>69</v>
      </c>
      <c r="C14" s="8" t="n">
        <f>IF(false,"120921370", "120921370")</f>
      </c>
      <c r="D14" s="8" t="s">
        <v>70</v>
      </c>
      <c r="E14" s="8" t="n">
        <v>2.0</v>
      </c>
      <c r="F14" s="8" t="n">
        <v>3598.0</v>
      </c>
      <c r="G14" s="8" t="s">
        <v>53</v>
      </c>
      <c r="H14" s="8" t="s">
        <v>54</v>
      </c>
      <c r="I14" s="8" t="s">
        <v>71</v>
      </c>
    </row>
    <row r="15" ht="16.0" customHeight="true">
      <c r="A15" t="n" s="7">
        <v>4.8732576E7</v>
      </c>
      <c r="B15" t="s" s="8">
        <v>72</v>
      </c>
      <c r="C15" t="n" s="8">
        <f>IF(false,"120921817", "120921817")</f>
      </c>
      <c r="D15" t="s" s="8">
        <v>73</v>
      </c>
      <c r="E15" t="n" s="8">
        <v>1.0</v>
      </c>
      <c r="F15" t="n" s="8">
        <v>410.0</v>
      </c>
      <c r="G15" t="s" s="8">
        <v>53</v>
      </c>
      <c r="H15" t="s" s="8">
        <v>54</v>
      </c>
      <c r="I15" t="s" s="8">
        <v>74</v>
      </c>
    </row>
    <row r="16" spans="1:9" s="1" customFormat="1" x14ac:dyDescent="0.2" ht="16.0" customHeight="true">
      <c r="A16" s="7" t="n">
        <v>4.864128E7</v>
      </c>
      <c r="B16" t="s" s="8">
        <v>72</v>
      </c>
      <c r="C16" t="n" s="8">
        <f>IF(false,"005-1379", "005-1379")</f>
      </c>
      <c r="D16" t="s" s="8">
        <v>75</v>
      </c>
      <c r="E16" t="n" s="8">
        <v>1.0</v>
      </c>
      <c r="F16" s="8" t="n">
        <v>445.0</v>
      </c>
      <c r="G16" s="8" t="s">
        <v>53</v>
      </c>
      <c r="H16" s="8" t="s">
        <v>54</v>
      </c>
      <c r="I16" s="8" t="s">
        <v>76</v>
      </c>
    </row>
    <row r="17" spans="1:9" x14ac:dyDescent="0.2" ht="16.0" customHeight="true">
      <c r="A17" s="7" t="n">
        <v>4.8293405E7</v>
      </c>
      <c r="B17" s="8" t="s">
        <v>62</v>
      </c>
      <c r="C17" s="8" t="n">
        <f>IF(false,"003-315", "003-315")</f>
      </c>
      <c r="D17" s="8" t="s">
        <v>77</v>
      </c>
      <c r="E17" s="8" t="n">
        <v>7.0</v>
      </c>
      <c r="F17" s="8" t="n">
        <v>9303.0</v>
      </c>
      <c r="G17" s="8" t="s">
        <v>53</v>
      </c>
      <c r="H17" s="8" t="s">
        <v>54</v>
      </c>
      <c r="I17" s="8" t="s">
        <v>78</v>
      </c>
    </row>
    <row r="18" spans="1:9" x14ac:dyDescent="0.2" ht="16.0" customHeight="true">
      <c r="A18" s="7" t="n">
        <v>4.8666844E7</v>
      </c>
      <c r="B18" t="s" s="8">
        <v>72</v>
      </c>
      <c r="C18" t="n" s="8">
        <f>IF(false,"003-315", "003-315")</f>
      </c>
      <c r="D18" t="s" s="8">
        <v>77</v>
      </c>
      <c r="E18" t="n" s="8">
        <v>1.0</v>
      </c>
      <c r="F18" t="n" s="8">
        <v>1239.0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4.8734649E7</v>
      </c>
      <c r="B19" s="8" t="s">
        <v>72</v>
      </c>
      <c r="C19" s="8" t="n">
        <f>IF(false,"003-318", "003-318")</f>
      </c>
      <c r="D19" s="8" t="s">
        <v>57</v>
      </c>
      <c r="E19" s="8" t="n">
        <v>1.0</v>
      </c>
      <c r="F19" s="8" t="n">
        <v>1489.0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4.8708522E7</v>
      </c>
      <c r="B20" s="8" t="s">
        <v>72</v>
      </c>
      <c r="C20" s="8" t="n">
        <f>IF(false,"005-1357", "005-1357")</f>
      </c>
      <c r="D20" s="8" t="s">
        <v>81</v>
      </c>
      <c r="E20" s="8" t="n">
        <v>1.0</v>
      </c>
      <c r="F20" s="8" t="n">
        <v>1.0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4.8749433E7</v>
      </c>
      <c r="B21" t="s" s="8">
        <v>56</v>
      </c>
      <c r="C21" t="n" s="8">
        <f>IF(false,"120921370", "120921370")</f>
      </c>
      <c r="D21" t="s" s="8">
        <v>70</v>
      </c>
      <c r="E21" t="n" s="8">
        <v>1.0</v>
      </c>
      <c r="F21" t="n" s="8">
        <v>1690.0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4.8747845E7</v>
      </c>
      <c r="B22" t="s" s="8">
        <v>56</v>
      </c>
      <c r="C22" t="n" s="8">
        <f>IF(false,"120922392", "120922392")</f>
      </c>
      <c r="D22" t="s" s="8">
        <v>84</v>
      </c>
      <c r="E22" t="n" s="8">
        <v>1.0</v>
      </c>
      <c r="F22" s="8" t="n">
        <v>364.0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4.8287816E7</v>
      </c>
      <c r="B23" s="8" t="s">
        <v>62</v>
      </c>
      <c r="C23" s="8" t="n">
        <f>IF(false,"120922863", "120922863")</f>
      </c>
      <c r="D23" s="8" t="s">
        <v>86</v>
      </c>
      <c r="E23" s="8" t="n">
        <v>1.0</v>
      </c>
      <c r="F23" s="8" t="n">
        <v>365.0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4.8661396E7</v>
      </c>
      <c r="B24" t="s" s="8">
        <v>72</v>
      </c>
      <c r="C24" t="n" s="8">
        <f>IF(false,"003-319", "003-319")</f>
      </c>
      <c r="D24" t="s" s="8">
        <v>88</v>
      </c>
      <c r="E24" t="n" s="8">
        <v>1.0</v>
      </c>
      <c r="F24" t="n" s="8">
        <v>1079.0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4.8592876E7</v>
      </c>
      <c r="B25" t="s" s="8">
        <v>90</v>
      </c>
      <c r="C25" t="n" s="8">
        <f>IF(false,"120922872", "120922872")</f>
      </c>
      <c r="D25" t="s" s="8">
        <v>91</v>
      </c>
      <c r="E25" t="n" s="8">
        <v>1.0</v>
      </c>
      <c r="F25" t="n" s="8">
        <v>4779.0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4.8560023E7</v>
      </c>
      <c r="B26" t="s" s="8">
        <v>90</v>
      </c>
      <c r="C26" t="n" s="8">
        <f>IF(false,"120921370", "120921370")</f>
      </c>
      <c r="D26" t="s" s="8">
        <v>70</v>
      </c>
      <c r="E26" t="n" s="8">
        <v>2.0</v>
      </c>
      <c r="F26" t="n" s="8">
        <v>2525.0</v>
      </c>
      <c r="G26" t="s" s="8">
        <v>53</v>
      </c>
      <c r="H26" t="s" s="8">
        <v>54</v>
      </c>
      <c r="I26" t="s" s="8">
        <v>93</v>
      </c>
    </row>
    <row r="27" ht="16.0" customHeight="true">
      <c r="A27" t="n" s="7">
        <v>4.8524334E7</v>
      </c>
      <c r="B27" t="s" s="8">
        <v>90</v>
      </c>
      <c r="C27" t="n" s="8">
        <f>IF(false,"120921370", "120921370")</f>
      </c>
      <c r="D27" t="s" s="8">
        <v>70</v>
      </c>
      <c r="E27" t="n" s="8">
        <v>1.0</v>
      </c>
      <c r="F27" t="n" s="8">
        <v>552.0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4.791561E7</v>
      </c>
      <c r="B28" t="s" s="8">
        <v>95</v>
      </c>
      <c r="C28" t="n" s="8">
        <f>IF(false,"120922384", "120922384")</f>
      </c>
      <c r="D28" t="s" s="8">
        <v>96</v>
      </c>
      <c r="E28" t="n" s="8">
        <v>1.0</v>
      </c>
      <c r="F28" t="n" s="8">
        <v>482.0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4.8554207E7</v>
      </c>
      <c r="B29" t="s" s="8">
        <v>90</v>
      </c>
      <c r="C29" t="n" s="8">
        <f>IF(false,"120921902", "120921902")</f>
      </c>
      <c r="D29" t="s" s="8">
        <v>98</v>
      </c>
      <c r="E29" t="n" s="8">
        <v>1.0</v>
      </c>
      <c r="F29" t="n" s="8">
        <v>463.0</v>
      </c>
      <c r="G29" s="8" t="s">
        <v>53</v>
      </c>
      <c r="H29" t="s" s="8">
        <v>54</v>
      </c>
      <c r="I29" s="8" t="s">
        <v>99</v>
      </c>
    </row>
    <row r="30" ht="16.0" customHeight="true">
      <c r="A30" t="n" s="7">
        <v>4.8554207E7</v>
      </c>
      <c r="B30" t="s" s="8">
        <v>90</v>
      </c>
      <c r="C30" t="n" s="8">
        <f>IF(false,"120922092", "120922092")</f>
      </c>
      <c r="D30" t="s" s="8">
        <v>100</v>
      </c>
      <c r="E30" t="n" s="8">
        <v>1.0</v>
      </c>
      <c r="F30" t="n" s="8">
        <v>369.0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4.7939876E7</v>
      </c>
      <c r="B31" t="s" s="8">
        <v>95</v>
      </c>
      <c r="C31" t="n" s="8">
        <f>IF(false,"120922352", "120922352")</f>
      </c>
      <c r="D31" t="s" s="8">
        <v>101</v>
      </c>
      <c r="E31" t="n" s="8">
        <v>1.0</v>
      </c>
      <c r="F31" t="n" s="8">
        <v>849.0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4.8878025E7</v>
      </c>
      <c r="B32" t="s" s="8">
        <v>54</v>
      </c>
      <c r="C32" t="n" s="8">
        <f>IF(false,"120922353", "120922353")</f>
      </c>
      <c r="D32" t="s" s="8">
        <v>103</v>
      </c>
      <c r="E32" t="n" s="8">
        <v>1.0</v>
      </c>
      <c r="F32" t="n" s="8">
        <v>819.0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4.8570511E7</v>
      </c>
      <c r="B33" t="s" s="8">
        <v>90</v>
      </c>
      <c r="C33" t="n" s="8">
        <f>IF(false,"005-1119", "005-1119")</f>
      </c>
      <c r="D33" t="s" s="8">
        <v>105</v>
      </c>
      <c r="E33" t="n" s="8">
        <v>1.0</v>
      </c>
      <c r="F33" t="n" s="8">
        <v>1639.0</v>
      </c>
      <c r="G33" t="s" s="8">
        <v>53</v>
      </c>
      <c r="H33" t="s" s="8">
        <v>54</v>
      </c>
      <c r="I33" t="s" s="8">
        <v>106</v>
      </c>
    </row>
    <row r="34" ht="16.0" customHeight="true">
      <c r="A34" t="n" s="7">
        <v>4.7885292E7</v>
      </c>
      <c r="B34" t="s" s="8">
        <v>95</v>
      </c>
      <c r="C34" t="n" s="8">
        <f>IF(false,"1003337", "1003337")</f>
      </c>
      <c r="D34" t="s" s="8">
        <v>107</v>
      </c>
      <c r="E34" t="n" s="8">
        <v>1.0</v>
      </c>
      <c r="F34" t="n" s="8">
        <v>412.0</v>
      </c>
      <c r="G34" t="s" s="8">
        <v>53</v>
      </c>
      <c r="H34" t="s" s="8">
        <v>54</v>
      </c>
      <c r="I34" t="s" s="8">
        <v>108</v>
      </c>
    </row>
    <row r="35" ht="16.0" customHeight="true">
      <c r="A35" t="n" s="7">
        <v>4.8757567E7</v>
      </c>
      <c r="B35" t="s" s="8">
        <v>56</v>
      </c>
      <c r="C35" t="n" s="8">
        <f>IF(false,"003-315", "003-315")</f>
      </c>
      <c r="D35" t="s" s="8">
        <v>77</v>
      </c>
      <c r="E35" t="n" s="8">
        <v>1.0</v>
      </c>
      <c r="F35" t="n" s="8">
        <v>1329.0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4.8682952E7</v>
      </c>
      <c r="B36" t="s" s="8">
        <v>72</v>
      </c>
      <c r="C36" t="n" s="8">
        <f>IF(false,"120921370", "120921370")</f>
      </c>
      <c r="D36" t="s" s="8">
        <v>70</v>
      </c>
      <c r="E36" t="n" s="8">
        <v>1.0</v>
      </c>
      <c r="F36" t="n" s="8">
        <v>1799.0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4.7806744E7</v>
      </c>
      <c r="B37" t="s" s="8">
        <v>111</v>
      </c>
      <c r="C37" t="n" s="8">
        <f>IF(false,"120923060", "120923060")</f>
      </c>
      <c r="D37" t="s" s="8">
        <v>112</v>
      </c>
      <c r="E37" t="n" s="8">
        <v>1.0</v>
      </c>
      <c r="F37" t="n" s="8">
        <v>286.0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4.8576229E7</v>
      </c>
      <c r="B38" t="s" s="8">
        <v>90</v>
      </c>
      <c r="C38" t="n" s="8">
        <f>IF(false,"005-1557", "005-1557")</f>
      </c>
      <c r="D38" t="s" s="8">
        <v>114</v>
      </c>
      <c r="E38" t="n" s="8">
        <v>2.0</v>
      </c>
      <c r="F38" t="n" s="8">
        <v>1448.0</v>
      </c>
      <c r="G38" t="s" s="8">
        <v>53</v>
      </c>
      <c r="H38" t="s" s="8">
        <v>54</v>
      </c>
      <c r="I38" t="s" s="8">
        <v>115</v>
      </c>
    </row>
    <row r="39" ht="16.0" customHeight="true">
      <c r="A39" t="n" s="7">
        <v>4.8421988E7</v>
      </c>
      <c r="B39" t="s" s="8">
        <v>51</v>
      </c>
      <c r="C39" t="n" s="8">
        <f>IF(false,"120922761", "120922761")</f>
      </c>
      <c r="D39" t="s" s="8">
        <v>116</v>
      </c>
      <c r="E39" t="n" s="8">
        <v>1.0</v>
      </c>
      <c r="F39" t="n" s="8">
        <v>2389.0</v>
      </c>
      <c r="G39" t="s" s="8">
        <v>53</v>
      </c>
      <c r="H39" t="s" s="8">
        <v>54</v>
      </c>
      <c r="I39" t="s" s="8">
        <v>117</v>
      </c>
    </row>
    <row r="40" ht="16.0" customHeight="true">
      <c r="A40" t="n" s="7">
        <v>4.8392903E7</v>
      </c>
      <c r="B40" t="s" s="8">
        <v>51</v>
      </c>
      <c r="C40" t="n" s="8">
        <f>IF(false,"005-1345", "005-1345")</f>
      </c>
      <c r="D40" t="s" s="8">
        <v>118</v>
      </c>
      <c r="E40" t="n" s="8">
        <v>1.0</v>
      </c>
      <c r="F40" t="n" s="8">
        <v>379.0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4.8583615E7</v>
      </c>
      <c r="B41" t="s" s="8">
        <v>90</v>
      </c>
      <c r="C41" t="n" s="8">
        <f>IF(false,"120922891", "120922891")</f>
      </c>
      <c r="D41" t="s" s="8">
        <v>120</v>
      </c>
      <c r="E41" t="n" s="8">
        <v>1.0</v>
      </c>
      <c r="F41" t="n" s="8">
        <v>412.0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4.8438016E7</v>
      </c>
      <c r="B42" t="s" s="8">
        <v>51</v>
      </c>
      <c r="C42" t="n" s="8">
        <f>IF(false,"120921370", "120921370")</f>
      </c>
      <c r="D42" t="s" s="8">
        <v>70</v>
      </c>
      <c r="E42" t="n" s="8">
        <v>1.0</v>
      </c>
      <c r="F42" t="n" s="8">
        <v>1717.0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4.8669687E7</v>
      </c>
      <c r="B43" t="s" s="8">
        <v>72</v>
      </c>
      <c r="C43" t="n" s="8">
        <f>IF(false,"120923087", "120923087")</f>
      </c>
      <c r="D43" t="s" s="8">
        <v>123</v>
      </c>
      <c r="E43" t="n" s="8">
        <v>1.0</v>
      </c>
      <c r="F43" t="n" s="8">
        <v>276.0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4.8707931E7</v>
      </c>
      <c r="B44" t="s" s="8">
        <v>72</v>
      </c>
      <c r="C44" t="n" s="8">
        <f>IF(false,"005-1514", "005-1514")</f>
      </c>
      <c r="D44" t="s" s="8">
        <v>125</v>
      </c>
      <c r="E44" t="n" s="8">
        <v>2.0</v>
      </c>
      <c r="F44" t="n" s="8">
        <v>1846.0</v>
      </c>
      <c r="G44" t="s" s="8">
        <v>53</v>
      </c>
      <c r="H44" t="s" s="8">
        <v>54</v>
      </c>
      <c r="I44" t="s" s="8">
        <v>126</v>
      </c>
    </row>
    <row r="45" ht="16.0" customHeight="true">
      <c r="A45" t="n" s="7">
        <v>4.867494E7</v>
      </c>
      <c r="B45" t="s" s="8">
        <v>72</v>
      </c>
      <c r="C45" t="n" s="8">
        <f>IF(false,"000-631", "000-631")</f>
      </c>
      <c r="D45" t="s" s="8">
        <v>127</v>
      </c>
      <c r="E45" t="n" s="8">
        <v>1.0</v>
      </c>
      <c r="F45" t="n" s="8">
        <v>505.0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4.8513424E7</v>
      </c>
      <c r="B46" t="s" s="8">
        <v>90</v>
      </c>
      <c r="C46" t="n" s="8">
        <f>IF(false,"120923133", "120923133")</f>
      </c>
      <c r="D46" t="s" s="8">
        <v>129</v>
      </c>
      <c r="E46" t="n" s="8">
        <v>1.0</v>
      </c>
      <c r="F46" t="n" s="8">
        <v>4230.0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4.8232723E7</v>
      </c>
      <c r="B47" t="s" s="8">
        <v>69</v>
      </c>
      <c r="C47" t="n" s="8">
        <f>IF(false,"120922090", "120922090")</f>
      </c>
      <c r="D47" t="s" s="8">
        <v>131</v>
      </c>
      <c r="E47" t="n" s="8">
        <v>4.0</v>
      </c>
      <c r="F47" t="n" s="8">
        <v>3180.0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4.7995831E7</v>
      </c>
      <c r="B48" t="s" s="8">
        <v>59</v>
      </c>
      <c r="C48" t="n" s="8">
        <f>IF(false,"120921906", "120921906")</f>
      </c>
      <c r="D48" t="s" s="8">
        <v>133</v>
      </c>
      <c r="E48" t="n" s="8">
        <v>1.0</v>
      </c>
      <c r="F48" t="n" s="8">
        <v>1069.0</v>
      </c>
      <c r="G48" t="s" s="8">
        <v>53</v>
      </c>
      <c r="H48" t="s" s="8">
        <v>54</v>
      </c>
      <c r="I48" t="s" s="8">
        <v>134</v>
      </c>
    </row>
    <row r="49" ht="16.0" customHeight="true">
      <c r="A49" t="n" s="7">
        <v>4.817877E7</v>
      </c>
      <c r="B49" t="s" s="8">
        <v>69</v>
      </c>
      <c r="C49" t="n" s="8">
        <f>IF(false,"120923044", "120923044")</f>
      </c>
      <c r="D49" t="s" s="8">
        <v>135</v>
      </c>
      <c r="E49" t="n" s="8">
        <v>2.0</v>
      </c>
      <c r="F49" t="n" s="8">
        <v>458.0</v>
      </c>
      <c r="G49" t="s" s="8">
        <v>53</v>
      </c>
      <c r="H49" t="s" s="8">
        <v>54</v>
      </c>
      <c r="I49" t="s" s="8">
        <v>136</v>
      </c>
    </row>
    <row r="50" ht="16.0" customHeight="true">
      <c r="A50" t="n" s="7">
        <v>4.8874778E7</v>
      </c>
      <c r="B50" t="s" s="8">
        <v>56</v>
      </c>
      <c r="C50" t="n" s="8">
        <f>IF(false,"005-1519", "005-1519")</f>
      </c>
      <c r="D50" t="s" s="8">
        <v>137</v>
      </c>
      <c r="E50" t="n" s="8">
        <v>2.0</v>
      </c>
      <c r="F50" t="n" s="8">
        <v>1886.0</v>
      </c>
      <c r="G50" t="s" s="8">
        <v>53</v>
      </c>
      <c r="H50" t="s" s="8">
        <v>138</v>
      </c>
      <c r="I50" t="s" s="8">
        <v>139</v>
      </c>
    </row>
    <row r="51" ht="16.0" customHeight="true">
      <c r="A51" t="n" s="7">
        <v>4.7970209E7</v>
      </c>
      <c r="B51" t="s" s="8">
        <v>95</v>
      </c>
      <c r="C51" t="n" s="8">
        <f>IF(false,"120922090", "120922090")</f>
      </c>
      <c r="D51" t="s" s="8">
        <v>140</v>
      </c>
      <c r="E51" t="n" s="8">
        <v>1.0</v>
      </c>
      <c r="F51" t="n" s="8">
        <v>869.0</v>
      </c>
      <c r="G51" t="s" s="8">
        <v>53</v>
      </c>
      <c r="H51" t="s" s="8">
        <v>138</v>
      </c>
      <c r="I51" t="s" s="8">
        <v>141</v>
      </c>
    </row>
    <row r="52" ht="16.0" customHeight="true">
      <c r="A52" t="n" s="7">
        <v>4.7859742E7</v>
      </c>
      <c r="B52" t="s" s="8">
        <v>95</v>
      </c>
      <c r="C52" t="n" s="8">
        <f>IF(false,"120922353", "120922353")</f>
      </c>
      <c r="D52" t="s" s="8">
        <v>103</v>
      </c>
      <c r="E52" t="n" s="8">
        <v>1.0</v>
      </c>
      <c r="F52" t="n" s="8">
        <v>814.0</v>
      </c>
      <c r="G52" t="s" s="8">
        <v>53</v>
      </c>
      <c r="H52" t="s" s="8">
        <v>138</v>
      </c>
      <c r="I52" t="s" s="8">
        <v>142</v>
      </c>
    </row>
    <row r="53" ht="16.0" customHeight="true">
      <c r="A53" t="n" s="7">
        <v>4.887907E7</v>
      </c>
      <c r="B53" t="s" s="8">
        <v>54</v>
      </c>
      <c r="C53" t="n" s="8">
        <f>IF(false,"120923128", "120923128")</f>
      </c>
      <c r="D53" t="s" s="8">
        <v>63</v>
      </c>
      <c r="E53" t="n" s="8">
        <v>1.0</v>
      </c>
      <c r="F53" t="n" s="8">
        <v>3587.0</v>
      </c>
      <c r="G53" t="s" s="8">
        <v>53</v>
      </c>
      <c r="H53" t="s" s="8">
        <v>138</v>
      </c>
      <c r="I53" t="s" s="8">
        <v>143</v>
      </c>
    </row>
    <row r="54" ht="16.0" customHeight="true">
      <c r="A54" t="n" s="7">
        <v>4.8790657E7</v>
      </c>
      <c r="B54" t="s" s="8">
        <v>56</v>
      </c>
      <c r="C54" t="n" s="8">
        <f>IF(false,"120921370", "120921370")</f>
      </c>
      <c r="D54" t="s" s="8">
        <v>70</v>
      </c>
      <c r="E54" t="n" s="8">
        <v>2.0</v>
      </c>
      <c r="F54" t="n" s="8">
        <v>3176.0</v>
      </c>
      <c r="G54" t="s" s="8">
        <v>53</v>
      </c>
      <c r="H54" t="s" s="8">
        <v>138</v>
      </c>
      <c r="I54" t="s" s="8">
        <v>144</v>
      </c>
    </row>
    <row r="55" ht="16.0" customHeight="true">
      <c r="A55" t="n" s="7">
        <v>4.8928634E7</v>
      </c>
      <c r="B55" t="s" s="8">
        <v>54</v>
      </c>
      <c r="C55" t="n" s="8">
        <f>IF(false,"005-1547", "005-1547")</f>
      </c>
      <c r="D55" t="s" s="8">
        <v>145</v>
      </c>
      <c r="E55" t="n" s="8">
        <v>1.0</v>
      </c>
      <c r="F55" t="n" s="8">
        <v>992.0</v>
      </c>
      <c r="G55" t="s" s="8">
        <v>53</v>
      </c>
      <c r="H55" t="s" s="8">
        <v>138</v>
      </c>
      <c r="I55" t="s" s="8">
        <v>146</v>
      </c>
    </row>
    <row r="56" ht="16.0" customHeight="true">
      <c r="A56" t="n" s="7">
        <v>4.890217E7</v>
      </c>
      <c r="B56" t="s" s="8">
        <v>54</v>
      </c>
      <c r="C56" t="n" s="8">
        <f>IF(false,"120923139", "120923139")</f>
      </c>
      <c r="D56" t="s" s="8">
        <v>147</v>
      </c>
      <c r="E56" t="n" s="8">
        <v>1.0</v>
      </c>
      <c r="F56" t="n" s="8">
        <v>1929.0</v>
      </c>
      <c r="G56" t="s" s="8">
        <v>53</v>
      </c>
      <c r="H56" t="s" s="8">
        <v>138</v>
      </c>
      <c r="I56" t="s" s="8">
        <v>148</v>
      </c>
    </row>
    <row r="57" ht="16.0" customHeight="true">
      <c r="A57" t="n" s="7">
        <v>4.8878659E7</v>
      </c>
      <c r="B57" t="s" s="8">
        <v>54</v>
      </c>
      <c r="C57" t="n" s="8">
        <f>IF(false,"005-1254", "005-1254")</f>
      </c>
      <c r="D57" t="s" s="8">
        <v>149</v>
      </c>
      <c r="E57" t="n" s="8">
        <v>1.0</v>
      </c>
      <c r="F57" t="n" s="8">
        <v>770.0</v>
      </c>
      <c r="G57" t="s" s="8">
        <v>53</v>
      </c>
      <c r="H57" t="s" s="8">
        <v>138</v>
      </c>
      <c r="I57" t="s" s="8">
        <v>150</v>
      </c>
    </row>
    <row r="58" ht="16.0" customHeight="true">
      <c r="A58" t="n" s="7">
        <v>4.871088E7</v>
      </c>
      <c r="B58" t="s" s="8">
        <v>72</v>
      </c>
      <c r="C58" t="n" s="8">
        <f>IF(false,"120921370", "120921370")</f>
      </c>
      <c r="D58" t="s" s="8">
        <v>70</v>
      </c>
      <c r="E58" t="n" s="8">
        <v>1.0</v>
      </c>
      <c r="F58" t="n" s="8">
        <v>1247.0</v>
      </c>
      <c r="G58" t="s" s="8">
        <v>53</v>
      </c>
      <c r="H58" t="s" s="8">
        <v>138</v>
      </c>
      <c r="I58" t="s" s="8">
        <v>151</v>
      </c>
    </row>
    <row r="59" ht="16.0" customHeight="true">
      <c r="A59" t="n" s="7">
        <v>4.8903481E7</v>
      </c>
      <c r="B59" t="s" s="8">
        <v>54</v>
      </c>
      <c r="C59" t="n" s="8">
        <f>IF(false,"120921439", "120921439")</f>
      </c>
      <c r="D59" t="s" s="8">
        <v>152</v>
      </c>
      <c r="E59" t="n" s="8">
        <v>1.0</v>
      </c>
      <c r="F59" t="n" s="8">
        <v>518.0</v>
      </c>
      <c r="G59" t="s" s="8">
        <v>53</v>
      </c>
      <c r="H59" t="s" s="8">
        <v>138</v>
      </c>
      <c r="I59" t="s" s="8">
        <v>153</v>
      </c>
    </row>
    <row r="60" ht="16.0" customHeight="true">
      <c r="A60" t="n" s="7">
        <v>4.889895E7</v>
      </c>
      <c r="B60" t="s" s="8">
        <v>54</v>
      </c>
      <c r="C60" t="n" s="8">
        <f>IF(false,"01-003884", "01-003884")</f>
      </c>
      <c r="D60" t="s" s="8">
        <v>154</v>
      </c>
      <c r="E60" t="n" s="8">
        <v>2.0</v>
      </c>
      <c r="F60" t="n" s="8">
        <v>1528.0</v>
      </c>
      <c r="G60" t="s" s="8">
        <v>53</v>
      </c>
      <c r="H60" t="s" s="8">
        <v>138</v>
      </c>
      <c r="I60" t="s" s="8">
        <v>155</v>
      </c>
    </row>
    <row r="61" ht="16.0" customHeight="true">
      <c r="A61" t="n" s="7">
        <v>4.8927477E7</v>
      </c>
      <c r="B61" t="s" s="8">
        <v>54</v>
      </c>
      <c r="C61" t="n" s="8">
        <f>IF(false,"120922952", "120922952")</f>
      </c>
      <c r="D61" t="s" s="8">
        <v>156</v>
      </c>
      <c r="E61" t="n" s="8">
        <v>1.0</v>
      </c>
      <c r="F61" t="n" s="8">
        <v>721.0</v>
      </c>
      <c r="G61" t="s" s="8">
        <v>53</v>
      </c>
      <c r="H61" t="s" s="8">
        <v>138</v>
      </c>
      <c r="I61" t="s" s="8">
        <v>157</v>
      </c>
    </row>
    <row r="62" ht="16.0" customHeight="true">
      <c r="A62" t="n" s="7">
        <v>4.8902345E7</v>
      </c>
      <c r="B62" t="s" s="8">
        <v>54</v>
      </c>
      <c r="C62" t="n" s="8">
        <f>IF(false,"01-003956", "01-003956")</f>
      </c>
      <c r="D62" t="s" s="8">
        <v>158</v>
      </c>
      <c r="E62" t="n" s="8">
        <v>1.0</v>
      </c>
      <c r="F62" t="n" s="8">
        <v>399.0</v>
      </c>
      <c r="G62" t="s" s="8">
        <v>53</v>
      </c>
      <c r="H62" t="s" s="8">
        <v>138</v>
      </c>
      <c r="I62" t="s" s="8">
        <v>159</v>
      </c>
    </row>
    <row r="63" ht="16.0" customHeight="true">
      <c r="A63" t="n" s="7">
        <v>4.8706213E7</v>
      </c>
      <c r="B63" t="s" s="8">
        <v>72</v>
      </c>
      <c r="C63" t="n" s="8">
        <f>IF(false,"120921899", "120921899")</f>
      </c>
      <c r="D63" t="s" s="8">
        <v>160</v>
      </c>
      <c r="E63" t="n" s="8">
        <v>1.0</v>
      </c>
      <c r="F63" t="n" s="8">
        <v>1057.0</v>
      </c>
      <c r="G63" t="s" s="8">
        <v>53</v>
      </c>
      <c r="H63" t="s" s="8">
        <v>138</v>
      </c>
      <c r="I63" t="s" s="8">
        <v>161</v>
      </c>
    </row>
    <row r="64" ht="16.0" customHeight="true">
      <c r="A64" t="n" s="7">
        <v>4.8865919E7</v>
      </c>
      <c r="B64" t="s" s="8">
        <v>56</v>
      </c>
      <c r="C64" t="n" s="8">
        <f>IF(false,"120922877", "120922877")</f>
      </c>
      <c r="D64" t="s" s="8">
        <v>162</v>
      </c>
      <c r="E64" t="n" s="8">
        <v>2.0</v>
      </c>
      <c r="F64" t="n" s="8">
        <v>1160.0</v>
      </c>
      <c r="G64" t="s" s="8">
        <v>53</v>
      </c>
      <c r="H64" t="s" s="8">
        <v>138</v>
      </c>
      <c r="I64" t="s" s="8">
        <v>163</v>
      </c>
    </row>
    <row r="65" ht="16.0" customHeight="true">
      <c r="A65" t="n" s="7">
        <v>4.8846242E7</v>
      </c>
      <c r="B65" t="s" s="8">
        <v>56</v>
      </c>
      <c r="C65" t="n" s="8">
        <f>IF(false,"120923034", "120923034")</f>
      </c>
      <c r="D65" t="s" s="8">
        <v>164</v>
      </c>
      <c r="E65" t="n" s="8">
        <v>1.0</v>
      </c>
      <c r="F65" t="n" s="8">
        <v>210.0</v>
      </c>
      <c r="G65" t="s" s="8">
        <v>53</v>
      </c>
      <c r="H65" t="s" s="8">
        <v>138</v>
      </c>
      <c r="I65" t="s" s="8">
        <v>165</v>
      </c>
    </row>
    <row r="66" ht="16.0" customHeight="true">
      <c r="A66" t="n" s="7">
        <v>4.8610794E7</v>
      </c>
      <c r="B66" t="s" s="8">
        <v>72</v>
      </c>
      <c r="C66" t="n" s="8">
        <f>IF(false,"120921439", "120921439")</f>
      </c>
      <c r="D66" t="s" s="8">
        <v>152</v>
      </c>
      <c r="E66" t="n" s="8">
        <v>1.0</v>
      </c>
      <c r="F66" t="n" s="8">
        <v>599.0</v>
      </c>
      <c r="G66" t="s" s="8">
        <v>53</v>
      </c>
      <c r="H66" t="s" s="8">
        <v>138</v>
      </c>
      <c r="I66" t="s" s="8">
        <v>166</v>
      </c>
    </row>
    <row r="67" ht="16.0" customHeight="true">
      <c r="A67" t="n" s="7">
        <v>4.8866503E7</v>
      </c>
      <c r="B67" t="s" s="8">
        <v>56</v>
      </c>
      <c r="C67" t="n" s="8">
        <f>IF(false,"120923136", "120923136")</f>
      </c>
      <c r="D67" t="s" s="8">
        <v>167</v>
      </c>
      <c r="E67" t="n" s="8">
        <v>1.0</v>
      </c>
      <c r="F67" t="n" s="8">
        <v>2592.0</v>
      </c>
      <c r="G67" t="s" s="8">
        <v>53</v>
      </c>
      <c r="H67" t="s" s="8">
        <v>138</v>
      </c>
      <c r="I67" t="s" s="8">
        <v>168</v>
      </c>
    </row>
    <row r="68" ht="16.0" customHeight="true">
      <c r="A68" t="n" s="7">
        <v>4.885669E7</v>
      </c>
      <c r="B68" t="s" s="8">
        <v>56</v>
      </c>
      <c r="C68" t="n" s="8">
        <f>IF(false,"005-1255", "005-1255")</f>
      </c>
      <c r="D68" t="s" s="8">
        <v>52</v>
      </c>
      <c r="E68" t="n" s="8">
        <v>1.0</v>
      </c>
      <c r="F68" t="n" s="8">
        <v>397.0</v>
      </c>
      <c r="G68" t="s" s="8">
        <v>53</v>
      </c>
      <c r="H68" t="s" s="8">
        <v>138</v>
      </c>
      <c r="I68" t="s" s="8">
        <v>169</v>
      </c>
    </row>
    <row r="69" ht="16.0" customHeight="true">
      <c r="A69" t="n" s="7">
        <v>4.8950581E7</v>
      </c>
      <c r="B69" t="s" s="8">
        <v>54</v>
      </c>
      <c r="C69" t="n" s="8">
        <f>IF(false,"120922460", "120922460")</f>
      </c>
      <c r="D69" t="s" s="8">
        <v>170</v>
      </c>
      <c r="E69" t="n" s="8">
        <v>1.0</v>
      </c>
      <c r="F69" t="n" s="8">
        <v>2250.0</v>
      </c>
      <c r="G69" t="s" s="8">
        <v>53</v>
      </c>
      <c r="H69" t="s" s="8">
        <v>138</v>
      </c>
      <c r="I69" t="s" s="8">
        <v>171</v>
      </c>
    </row>
    <row r="70" ht="16.0" customHeight="true">
      <c r="A70" t="n" s="7">
        <v>4.8782109E7</v>
      </c>
      <c r="B70" t="s" s="8">
        <v>56</v>
      </c>
      <c r="C70" t="n" s="8">
        <f>IF(false,"120922952", "120922952")</f>
      </c>
      <c r="D70" t="s" s="8">
        <v>156</v>
      </c>
      <c r="E70" t="n" s="8">
        <v>1.0</v>
      </c>
      <c r="F70" t="n" s="8">
        <v>1038.0</v>
      </c>
      <c r="G70" t="s" s="8">
        <v>53</v>
      </c>
      <c r="H70" t="s" s="8">
        <v>138</v>
      </c>
      <c r="I70" t="s" s="8">
        <v>172</v>
      </c>
    </row>
    <row r="71" ht="16.0" customHeight="true">
      <c r="A71" t="n" s="7">
        <v>4.8891049E7</v>
      </c>
      <c r="B71" t="s" s="8">
        <v>54</v>
      </c>
      <c r="C71" t="n" s="8">
        <f>IF(false,"120921370", "120921370")</f>
      </c>
      <c r="D71" t="s" s="8">
        <v>70</v>
      </c>
      <c r="E71" t="n" s="8">
        <v>1.0</v>
      </c>
      <c r="F71" t="n" s="8">
        <v>1624.0</v>
      </c>
      <c r="G71" t="s" s="8">
        <v>53</v>
      </c>
      <c r="H71" t="s" s="8">
        <v>138</v>
      </c>
      <c r="I71" t="s" s="8">
        <v>173</v>
      </c>
    </row>
    <row r="72" ht="16.0" customHeight="true">
      <c r="A72" t="n" s="7">
        <v>4.8877641E7</v>
      </c>
      <c r="B72" t="s" s="8">
        <v>54</v>
      </c>
      <c r="C72" t="n" s="8">
        <f>IF(false,"003-318", "003-318")</f>
      </c>
      <c r="D72" t="s" s="8">
        <v>57</v>
      </c>
      <c r="E72" t="n" s="8">
        <v>1.0</v>
      </c>
      <c r="F72" t="n" s="8">
        <v>1266.0</v>
      </c>
      <c r="G72" t="s" s="8">
        <v>53</v>
      </c>
      <c r="H72" t="s" s="8">
        <v>138</v>
      </c>
      <c r="I72" t="s" s="8">
        <v>174</v>
      </c>
    </row>
    <row r="73" ht="16.0" customHeight="true">
      <c r="A73" t="n" s="7">
        <v>4.886162E7</v>
      </c>
      <c r="B73" t="s" s="8">
        <v>56</v>
      </c>
      <c r="C73" t="n" s="8">
        <f>IF(false,"120921853", "120921853")</f>
      </c>
      <c r="D73" t="s" s="8">
        <v>175</v>
      </c>
      <c r="E73" t="n" s="8">
        <v>2.0</v>
      </c>
      <c r="F73" t="n" s="8">
        <v>1464.0</v>
      </c>
      <c r="G73" t="s" s="8">
        <v>53</v>
      </c>
      <c r="H73" t="s" s="8">
        <v>138</v>
      </c>
      <c r="I73" t="s" s="8">
        <v>176</v>
      </c>
    </row>
    <row r="74" ht="16.0" customHeight="true">
      <c r="A74" t="n" s="7">
        <v>4.8859286E7</v>
      </c>
      <c r="B74" t="s" s="8">
        <v>56</v>
      </c>
      <c r="C74" t="n" s="8">
        <f>IF(false,"120921370", "120921370")</f>
      </c>
      <c r="D74" t="s" s="8">
        <v>70</v>
      </c>
      <c r="E74" t="n" s="8">
        <v>1.0</v>
      </c>
      <c r="F74" t="n" s="8">
        <v>1799.0</v>
      </c>
      <c r="G74" t="s" s="8">
        <v>53</v>
      </c>
      <c r="H74" t="s" s="8">
        <v>138</v>
      </c>
      <c r="I74" t="s" s="8">
        <v>177</v>
      </c>
    </row>
    <row r="75" ht="16.0" customHeight="true">
      <c r="A75" t="n" s="7">
        <v>4.8780061E7</v>
      </c>
      <c r="B75" t="s" s="8">
        <v>56</v>
      </c>
      <c r="C75" t="n" s="8">
        <f>IF(false,"002-098", "002-098")</f>
      </c>
      <c r="D75" t="s" s="8">
        <v>178</v>
      </c>
      <c r="E75" t="n" s="8">
        <v>1.0</v>
      </c>
      <c r="F75" t="n" s="8">
        <v>1159.0</v>
      </c>
      <c r="G75" t="s" s="8">
        <v>53</v>
      </c>
      <c r="H75" t="s" s="8">
        <v>138</v>
      </c>
      <c r="I75" t="s" s="8">
        <v>179</v>
      </c>
    </row>
    <row r="76" ht="16.0" customHeight="true">
      <c r="A76" t="n" s="7">
        <v>4.8539814E7</v>
      </c>
      <c r="B76" t="s" s="8">
        <v>90</v>
      </c>
      <c r="C76" t="n" s="8">
        <f>IF(false,"120922948", "120922948")</f>
      </c>
      <c r="D76" t="s" s="8">
        <v>180</v>
      </c>
      <c r="E76" t="n" s="8">
        <v>1.0</v>
      </c>
      <c r="F76" t="n" s="8">
        <v>1929.0</v>
      </c>
      <c r="G76" t="s" s="8">
        <v>53</v>
      </c>
      <c r="H76" t="s" s="8">
        <v>138</v>
      </c>
      <c r="I76" t="s" s="8">
        <v>181</v>
      </c>
    </row>
    <row r="77" ht="16.0" customHeight="true">
      <c r="A77" t="n" s="7">
        <v>4.8778253E7</v>
      </c>
      <c r="B77" t="s" s="8">
        <v>56</v>
      </c>
      <c r="C77" t="n" s="8">
        <f>IF(false,"120922942", "120922942")</f>
      </c>
      <c r="D77" t="s" s="8">
        <v>182</v>
      </c>
      <c r="E77" t="n" s="8">
        <v>1.0</v>
      </c>
      <c r="F77" t="n" s="8">
        <v>2237.0</v>
      </c>
      <c r="G77" t="s" s="8">
        <v>53</v>
      </c>
      <c r="H77" t="s" s="8">
        <v>138</v>
      </c>
      <c r="I77" t="s" s="8">
        <v>183</v>
      </c>
    </row>
    <row r="78" ht="16.0" customHeight="true">
      <c r="A78" t="n" s="7">
        <v>4.86116E7</v>
      </c>
      <c r="B78" t="s" s="8">
        <v>72</v>
      </c>
      <c r="C78" t="n" s="8">
        <f>IF(false,"005-1219", "005-1219")</f>
      </c>
      <c r="D78" t="s" s="8">
        <v>184</v>
      </c>
      <c r="E78" t="n" s="8">
        <v>1.0</v>
      </c>
      <c r="F78" t="n" s="8">
        <v>1.0</v>
      </c>
      <c r="G78" t="s" s="8">
        <v>53</v>
      </c>
      <c r="H78" t="s" s="8">
        <v>138</v>
      </c>
      <c r="I78" t="s" s="8">
        <v>185</v>
      </c>
    </row>
    <row r="79" ht="16.0" customHeight="true">
      <c r="A79" t="n" s="7">
        <v>4.8981547E7</v>
      </c>
      <c r="B79" t="s" s="8">
        <v>54</v>
      </c>
      <c r="C79" t="n" s="8">
        <f>IF(false,"005-1516", "005-1516")</f>
      </c>
      <c r="D79" t="s" s="8">
        <v>186</v>
      </c>
      <c r="E79" t="n" s="8">
        <v>1.0</v>
      </c>
      <c r="F79" t="n" s="8">
        <v>949.0</v>
      </c>
      <c r="G79" t="s" s="8">
        <v>53</v>
      </c>
      <c r="H79" t="s" s="8">
        <v>138</v>
      </c>
      <c r="I79" t="s" s="8">
        <v>187</v>
      </c>
    </row>
    <row r="80" ht="16.0" customHeight="true">
      <c r="A80" t="n" s="7">
        <v>4.8970913E7</v>
      </c>
      <c r="B80" t="s" s="8">
        <v>54</v>
      </c>
      <c r="C80" t="n" s="8">
        <f>IF(false,"120921370", "120921370")</f>
      </c>
      <c r="D80" t="s" s="8">
        <v>70</v>
      </c>
      <c r="E80" t="n" s="8">
        <v>1.0</v>
      </c>
      <c r="F80" t="n" s="8">
        <v>1528.0</v>
      </c>
      <c r="G80" t="s" s="8">
        <v>53</v>
      </c>
      <c r="H80" t="s" s="8">
        <v>138</v>
      </c>
      <c r="I80" t="s" s="8">
        <v>188</v>
      </c>
    </row>
    <row r="81" ht="16.0" customHeight="true">
      <c r="A81" t="n" s="7">
        <v>4.8869176E7</v>
      </c>
      <c r="B81" t="s" s="8">
        <v>56</v>
      </c>
      <c r="C81" t="n" s="8">
        <f>IF(false,"120923133", "120923133")</f>
      </c>
      <c r="D81" t="s" s="8">
        <v>129</v>
      </c>
      <c r="E81" t="n" s="8">
        <v>1.0</v>
      </c>
      <c r="F81" t="n" s="8">
        <v>4312.0</v>
      </c>
      <c r="G81" t="s" s="8">
        <v>53</v>
      </c>
      <c r="H81" t="s" s="8">
        <v>138</v>
      </c>
      <c r="I81" t="s" s="8">
        <v>189</v>
      </c>
    </row>
    <row r="82" ht="16.0" customHeight="true">
      <c r="A82" t="n" s="7">
        <v>4.8699316E7</v>
      </c>
      <c r="B82" t="s" s="8">
        <v>72</v>
      </c>
      <c r="C82" t="n" s="8">
        <f>IF(false,"120921545", "120921545")</f>
      </c>
      <c r="D82" t="s" s="8">
        <v>190</v>
      </c>
      <c r="E82" t="n" s="8">
        <v>1.0</v>
      </c>
      <c r="F82" t="n" s="8">
        <v>1.0</v>
      </c>
      <c r="G82" t="s" s="8">
        <v>53</v>
      </c>
      <c r="H82" t="s" s="8">
        <v>138</v>
      </c>
      <c r="I82" t="s" s="8">
        <v>191</v>
      </c>
    </row>
    <row r="83" ht="16.0" customHeight="true">
      <c r="A83" t="n" s="7">
        <v>4.897973E7</v>
      </c>
      <c r="B83" t="s" s="8">
        <v>54</v>
      </c>
      <c r="C83" t="n" s="8">
        <f>IF(false,"01-003884", "01-003884")</f>
      </c>
      <c r="D83" t="s" s="8">
        <v>154</v>
      </c>
      <c r="E83" t="n" s="8">
        <v>1.0</v>
      </c>
      <c r="F83" t="n" s="8">
        <v>606.0</v>
      </c>
      <c r="G83" t="s" s="8">
        <v>53</v>
      </c>
      <c r="H83" t="s" s="8">
        <v>138</v>
      </c>
      <c r="I83" t="s" s="8">
        <v>192</v>
      </c>
    </row>
    <row r="84" ht="16.0" customHeight="true">
      <c r="A84" t="n" s="7">
        <v>4.8898249E7</v>
      </c>
      <c r="B84" t="s" s="8">
        <v>54</v>
      </c>
      <c r="C84" t="n" s="8">
        <f>IF(false,"120921544", "120921544")</f>
      </c>
      <c r="D84" t="s" s="8">
        <v>193</v>
      </c>
      <c r="E84" t="n" s="8">
        <v>2.0</v>
      </c>
      <c r="F84" t="n" s="8">
        <v>1557.0</v>
      </c>
      <c r="G84" t="s" s="8">
        <v>53</v>
      </c>
      <c r="H84" t="s" s="8">
        <v>138</v>
      </c>
      <c r="I84" t="s" s="8">
        <v>194</v>
      </c>
    </row>
    <row r="85" ht="16.0" customHeight="true">
      <c r="A85" t="n" s="7">
        <v>4.8964134E7</v>
      </c>
      <c r="B85" t="s" s="8">
        <v>54</v>
      </c>
      <c r="C85" t="n" s="8">
        <f>IF(false,"120921544", "120921544")</f>
      </c>
      <c r="D85" t="s" s="8">
        <v>193</v>
      </c>
      <c r="E85" t="n" s="8">
        <v>2.0</v>
      </c>
      <c r="F85" t="n" s="8">
        <v>1798.0</v>
      </c>
      <c r="G85" t="s" s="8">
        <v>53</v>
      </c>
      <c r="H85" t="s" s="8">
        <v>138</v>
      </c>
      <c r="I85" t="s" s="8">
        <v>195</v>
      </c>
    </row>
    <row r="86" ht="16.0" customHeight="true">
      <c r="A86" t="n" s="7">
        <v>4.8895235E7</v>
      </c>
      <c r="B86" t="s" s="8">
        <v>54</v>
      </c>
      <c r="C86" t="n" s="8">
        <f>IF(false,"120921853", "120921853")</f>
      </c>
      <c r="D86" t="s" s="8">
        <v>175</v>
      </c>
      <c r="E86" t="n" s="8">
        <v>1.0</v>
      </c>
      <c r="F86" t="n" s="8">
        <v>889.0</v>
      </c>
      <c r="G86" t="s" s="8">
        <v>53</v>
      </c>
      <c r="H86" t="s" s="8">
        <v>138</v>
      </c>
      <c r="I86" t="s" s="8">
        <v>196</v>
      </c>
    </row>
    <row r="87" ht="16.0" customHeight="true">
      <c r="A87" t="n" s="7">
        <v>4.8897013E7</v>
      </c>
      <c r="B87" t="s" s="8">
        <v>54</v>
      </c>
      <c r="C87" t="n" s="8">
        <f>IF(false,"120922756", "120922756")</f>
      </c>
      <c r="D87" t="s" s="8">
        <v>197</v>
      </c>
      <c r="E87" t="n" s="8">
        <v>1.0</v>
      </c>
      <c r="F87" t="n" s="8">
        <v>1789.0</v>
      </c>
      <c r="G87" t="s" s="8">
        <v>53</v>
      </c>
      <c r="H87" t="s" s="8">
        <v>138</v>
      </c>
      <c r="I87" t="s" s="8">
        <v>198</v>
      </c>
    </row>
    <row r="88" ht="16.0" customHeight="true">
      <c r="A88" t="n" s="7">
        <v>4.889308E7</v>
      </c>
      <c r="B88" t="s" s="8">
        <v>54</v>
      </c>
      <c r="C88" t="n" s="8">
        <f>IF(false,"120921370", "120921370")</f>
      </c>
      <c r="D88" t="s" s="8">
        <v>70</v>
      </c>
      <c r="E88" t="n" s="8">
        <v>1.0</v>
      </c>
      <c r="F88" t="n" s="8">
        <v>1690.0</v>
      </c>
      <c r="G88" t="s" s="8">
        <v>53</v>
      </c>
      <c r="H88" t="s" s="8">
        <v>138</v>
      </c>
      <c r="I88" t="s" s="8">
        <v>199</v>
      </c>
    </row>
    <row r="89" ht="16.0" customHeight="true">
      <c r="A89" t="n" s="7">
        <v>4.8715147E7</v>
      </c>
      <c r="B89" t="s" s="8">
        <v>72</v>
      </c>
      <c r="C89" t="n" s="8">
        <f>IF(false,"120922684", "120922684")</f>
      </c>
      <c r="D89" t="s" s="8">
        <v>200</v>
      </c>
      <c r="E89" t="n" s="8">
        <v>1.0</v>
      </c>
      <c r="F89" t="n" s="8">
        <v>472.0</v>
      </c>
      <c r="G89" t="s" s="8">
        <v>53</v>
      </c>
      <c r="H89" t="s" s="8">
        <v>138</v>
      </c>
      <c r="I89" t="s" s="8">
        <v>201</v>
      </c>
    </row>
    <row r="90" ht="16.0" customHeight="true">
      <c r="A90" t="n" s="7">
        <v>4.8917997E7</v>
      </c>
      <c r="B90" t="s" s="8">
        <v>54</v>
      </c>
      <c r="C90" t="n" s="8">
        <f>IF(false,"01-003884", "01-003884")</f>
      </c>
      <c r="D90" t="s" s="8">
        <v>154</v>
      </c>
      <c r="E90" t="n" s="8">
        <v>1.0</v>
      </c>
      <c r="F90" t="n" s="8">
        <v>740.0</v>
      </c>
      <c r="G90" t="s" s="8">
        <v>53</v>
      </c>
      <c r="H90" t="s" s="8">
        <v>138</v>
      </c>
      <c r="I90" t="s" s="8">
        <v>202</v>
      </c>
    </row>
    <row r="91" ht="16.0" customHeight="true">
      <c r="A91" t="n" s="7">
        <v>4.8973908E7</v>
      </c>
      <c r="B91" t="s" s="8">
        <v>54</v>
      </c>
      <c r="C91" t="n" s="8">
        <f>IF(false,"120922983", "120922983")</f>
      </c>
      <c r="D91" t="s" s="8">
        <v>203</v>
      </c>
      <c r="E91" t="n" s="8">
        <v>1.0</v>
      </c>
      <c r="F91" t="n" s="8">
        <v>1337.0</v>
      </c>
      <c r="G91" t="s" s="8">
        <v>53</v>
      </c>
      <c r="H91" t="s" s="8">
        <v>138</v>
      </c>
      <c r="I91" t="s" s="8">
        <v>204</v>
      </c>
    </row>
    <row r="92" ht="16.0" customHeight="true">
      <c r="A92" t="n" s="7">
        <v>4.8875001E7</v>
      </c>
      <c r="B92" t="s" s="8">
        <v>56</v>
      </c>
      <c r="C92" t="n" s="8">
        <f>IF(false,"005-1112", "005-1112")</f>
      </c>
      <c r="D92" t="s" s="8">
        <v>205</v>
      </c>
      <c r="E92" t="n" s="8">
        <v>1.0</v>
      </c>
      <c r="F92" t="n" s="8">
        <v>1699.0</v>
      </c>
      <c r="G92" t="s" s="8">
        <v>53</v>
      </c>
      <c r="H92" t="s" s="8">
        <v>138</v>
      </c>
      <c r="I92" t="s" s="8">
        <v>206</v>
      </c>
    </row>
    <row r="93" ht="16.0" customHeight="true">
      <c r="A93" t="n" s="7">
        <v>4.8875001E7</v>
      </c>
      <c r="B93" t="s" s="8">
        <v>56</v>
      </c>
      <c r="C93" t="n" s="8">
        <f>IF(false,"120923049", "120923049")</f>
      </c>
      <c r="D93" t="s" s="8">
        <v>207</v>
      </c>
      <c r="E93" t="n" s="8">
        <v>1.0</v>
      </c>
      <c r="F93" t="n" s="8">
        <v>155.0</v>
      </c>
      <c r="G93" t="s" s="8">
        <v>53</v>
      </c>
      <c r="H93" t="s" s="8">
        <v>138</v>
      </c>
      <c r="I93" t="s" s="8">
        <v>206</v>
      </c>
    </row>
    <row r="94" ht="16.0" customHeight="true">
      <c r="A94" t="n" s="7">
        <v>4.8878535E7</v>
      </c>
      <c r="B94" t="s" s="8">
        <v>54</v>
      </c>
      <c r="C94" t="n" s="8">
        <f>IF(false,"120921439", "120921439")</f>
      </c>
      <c r="D94" t="s" s="8">
        <v>152</v>
      </c>
      <c r="E94" t="n" s="8">
        <v>1.0</v>
      </c>
      <c r="F94" t="n" s="8">
        <v>1.0</v>
      </c>
      <c r="G94" t="s" s="8">
        <v>53</v>
      </c>
      <c r="H94" t="s" s="8">
        <v>138</v>
      </c>
      <c r="I94" t="s" s="8">
        <v>208</v>
      </c>
    </row>
    <row r="95" ht="16.0" customHeight="true">
      <c r="A95" t="n" s="7">
        <v>4.8801678E7</v>
      </c>
      <c r="B95" t="s" s="8">
        <v>56</v>
      </c>
      <c r="C95" t="n" s="8">
        <f>IF(false,"005-1108", "005-1108")</f>
      </c>
      <c r="D95" t="s" s="8">
        <v>209</v>
      </c>
      <c r="E95" t="n" s="8">
        <v>1.0</v>
      </c>
      <c r="F95" t="n" s="8">
        <v>574.0</v>
      </c>
      <c r="G95" t="s" s="8">
        <v>53</v>
      </c>
      <c r="H95" t="s" s="8">
        <v>138</v>
      </c>
      <c r="I95" t="s" s="8">
        <v>210</v>
      </c>
    </row>
    <row r="96" ht="16.0" customHeight="true">
      <c r="A96" t="n" s="7">
        <v>4.8975526E7</v>
      </c>
      <c r="B96" t="s" s="8">
        <v>54</v>
      </c>
      <c r="C96" t="n" s="8">
        <f>IF(false,"005-1514", "005-1514")</f>
      </c>
      <c r="D96" t="s" s="8">
        <v>125</v>
      </c>
      <c r="E96" t="n" s="8">
        <v>1.0</v>
      </c>
      <c r="F96" t="n" s="8">
        <v>864.0</v>
      </c>
      <c r="G96" t="s" s="8">
        <v>53</v>
      </c>
      <c r="H96" t="s" s="8">
        <v>138</v>
      </c>
      <c r="I96" t="s" s="8">
        <v>211</v>
      </c>
    </row>
    <row r="97" ht="16.0" customHeight="true">
      <c r="A97" t="n" s="7">
        <v>4.8910655E7</v>
      </c>
      <c r="B97" t="s" s="8">
        <v>54</v>
      </c>
      <c r="C97" t="n" s="8">
        <f>IF(false,"120922092", "120922092")</f>
      </c>
      <c r="D97" t="s" s="8">
        <v>100</v>
      </c>
      <c r="E97" t="n" s="8">
        <v>1.0</v>
      </c>
      <c r="F97" t="n" s="8">
        <v>305.0</v>
      </c>
      <c r="G97" t="s" s="8">
        <v>53</v>
      </c>
      <c r="H97" t="s" s="8">
        <v>138</v>
      </c>
      <c r="I97" t="s" s="8">
        <v>212</v>
      </c>
    </row>
    <row r="98" ht="16.0" customHeight="true">
      <c r="A98" t="n" s="7">
        <v>4.8978616E7</v>
      </c>
      <c r="B98" t="s" s="8">
        <v>54</v>
      </c>
      <c r="C98" t="n" s="8">
        <f>IF(false,"120921370", "120921370")</f>
      </c>
      <c r="D98" t="s" s="8">
        <v>70</v>
      </c>
      <c r="E98" t="n" s="8">
        <v>1.0</v>
      </c>
      <c r="F98" t="n" s="8">
        <v>1682.0</v>
      </c>
      <c r="G98" t="s" s="8">
        <v>53</v>
      </c>
      <c r="H98" t="s" s="8">
        <v>138</v>
      </c>
      <c r="I98" t="s" s="8">
        <v>213</v>
      </c>
    </row>
    <row r="99" ht="16.0" customHeight="true">
      <c r="A99" t="n" s="7">
        <v>4.8826679E7</v>
      </c>
      <c r="B99" t="s" s="8">
        <v>56</v>
      </c>
      <c r="C99" t="n" s="8">
        <f>IF(false,"005-1358", "005-1358")</f>
      </c>
      <c r="D99" t="s" s="8">
        <v>214</v>
      </c>
      <c r="E99" t="n" s="8">
        <v>1.0</v>
      </c>
      <c r="F99" t="n" s="8">
        <v>899.0</v>
      </c>
      <c r="G99" t="s" s="8">
        <v>53</v>
      </c>
      <c r="H99" t="s" s="8">
        <v>138</v>
      </c>
      <c r="I99" t="s" s="8">
        <v>215</v>
      </c>
    </row>
    <row r="100" ht="16.0" customHeight="true">
      <c r="A100" t="n" s="7">
        <v>4.8892423E7</v>
      </c>
      <c r="B100" t="s" s="8">
        <v>54</v>
      </c>
      <c r="C100" t="n" s="8">
        <f>IF(false,"120922767", "120922767")</f>
      </c>
      <c r="D100" t="s" s="8">
        <v>216</v>
      </c>
      <c r="E100" t="n" s="8">
        <v>2.0</v>
      </c>
      <c r="F100" t="n" s="8">
        <v>2782.0</v>
      </c>
      <c r="G100" t="s" s="8">
        <v>53</v>
      </c>
      <c r="H100" t="s" s="8">
        <v>138</v>
      </c>
      <c r="I100" t="s" s="8">
        <v>217</v>
      </c>
    </row>
    <row r="101" ht="16.0" customHeight="true">
      <c r="A101" t="n" s="7">
        <v>4.8892423E7</v>
      </c>
      <c r="B101" t="s" s="8">
        <v>54</v>
      </c>
      <c r="C101" t="n" s="8">
        <f>IF(false,"120922351", "120922351")</f>
      </c>
      <c r="D101" t="s" s="8">
        <v>218</v>
      </c>
      <c r="E101" t="n" s="8">
        <v>3.0</v>
      </c>
      <c r="F101" t="n" s="8">
        <v>2091.0</v>
      </c>
      <c r="G101" t="s" s="8">
        <v>53</v>
      </c>
      <c r="H101" t="s" s="8">
        <v>138</v>
      </c>
      <c r="I101" t="s" s="8">
        <v>217</v>
      </c>
    </row>
    <row r="102" ht="16.0" customHeight="true">
      <c r="A102" t="n" s="7">
        <v>4.889077E7</v>
      </c>
      <c r="B102" t="s" s="8">
        <v>54</v>
      </c>
      <c r="C102" t="n" s="8">
        <f>IF(false,"003-318", "003-318")</f>
      </c>
      <c r="D102" t="s" s="8">
        <v>57</v>
      </c>
      <c r="E102" t="n" s="8">
        <v>1.0</v>
      </c>
      <c r="F102" t="n" s="8">
        <v>1489.0</v>
      </c>
      <c r="G102" t="s" s="8">
        <v>53</v>
      </c>
      <c r="H102" t="s" s="8">
        <v>138</v>
      </c>
      <c r="I102" t="s" s="8">
        <v>219</v>
      </c>
    </row>
    <row r="103" ht="16.0" customHeight="true">
      <c r="A103" t="n" s="7">
        <v>4.890702E7</v>
      </c>
      <c r="B103" t="s" s="8">
        <v>54</v>
      </c>
      <c r="C103" t="n" s="8">
        <f>IF(false,"120922836", "120922836")</f>
      </c>
      <c r="D103" t="s" s="8">
        <v>220</v>
      </c>
      <c r="E103" t="n" s="8">
        <v>1.0</v>
      </c>
      <c r="F103" t="n" s="8">
        <v>169.0</v>
      </c>
      <c r="G103" t="s" s="8">
        <v>53</v>
      </c>
      <c r="H103" t="s" s="8">
        <v>138</v>
      </c>
      <c r="I103" t="s" s="8">
        <v>221</v>
      </c>
    </row>
    <row r="104" ht="16.0" customHeight="true">
      <c r="A104" t="n" s="7">
        <v>4.827485E7</v>
      </c>
      <c r="B104" t="s" s="8">
        <v>62</v>
      </c>
      <c r="C104" t="n" s="8">
        <f>IF(false,"120921544", "120921544")</f>
      </c>
      <c r="D104" t="s" s="8">
        <v>193</v>
      </c>
      <c r="E104" t="n" s="8">
        <v>2.0</v>
      </c>
      <c r="F104" t="n" s="8">
        <v>1798.0</v>
      </c>
      <c r="G104" t="s" s="8">
        <v>53</v>
      </c>
      <c r="H104" t="s" s="8">
        <v>138</v>
      </c>
      <c r="I104" t="s" s="8">
        <v>222</v>
      </c>
    </row>
    <row r="105" ht="16.0" customHeight="true">
      <c r="A105" t="n" s="7">
        <v>4.9035395E7</v>
      </c>
      <c r="B105" t="s" s="8">
        <v>138</v>
      </c>
      <c r="C105" t="n" s="8">
        <f>IF(false,"120922621", "120922621")</f>
      </c>
      <c r="D105" t="s" s="8">
        <v>223</v>
      </c>
      <c r="E105" t="n" s="8">
        <v>1.0</v>
      </c>
      <c r="F105" t="n" s="8">
        <v>307.0</v>
      </c>
      <c r="G105" t="s" s="8">
        <v>53</v>
      </c>
      <c r="H105" t="s" s="8">
        <v>138</v>
      </c>
      <c r="I105" t="s" s="8">
        <v>224</v>
      </c>
    </row>
    <row r="106" ht="16.0" customHeight="true">
      <c r="A106" t="n" s="7">
        <v>4.8909018E7</v>
      </c>
      <c r="B106" t="s" s="8">
        <v>54</v>
      </c>
      <c r="C106" t="n" s="8">
        <f>IF(false,"120923069", "120923069")</f>
      </c>
      <c r="D106" t="s" s="8">
        <v>225</v>
      </c>
      <c r="E106" t="n" s="8">
        <v>1.0</v>
      </c>
      <c r="F106" t="n" s="8">
        <v>362.0</v>
      </c>
      <c r="G106" t="s" s="8">
        <v>53</v>
      </c>
      <c r="H106" t="s" s="8">
        <v>138</v>
      </c>
      <c r="I106" t="s" s="8">
        <v>226</v>
      </c>
    </row>
    <row r="107" ht="16.0" customHeight="true">
      <c r="A107" t="n" s="7">
        <v>4.8909018E7</v>
      </c>
      <c r="B107" t="s" s="8">
        <v>54</v>
      </c>
      <c r="C107" t="n" s="8">
        <f>IF(false,"000-631", "000-631")</f>
      </c>
      <c r="D107" t="s" s="8">
        <v>127</v>
      </c>
      <c r="E107" t="n" s="8">
        <v>1.0</v>
      </c>
      <c r="F107" t="n" s="8">
        <v>175.0</v>
      </c>
      <c r="G107" t="s" s="8">
        <v>53</v>
      </c>
      <c r="H107" t="s" s="8">
        <v>138</v>
      </c>
      <c r="I107" t="s" s="8">
        <v>226</v>
      </c>
    </row>
    <row r="108" ht="16.0" customHeight="true">
      <c r="A108" t="n" s="7">
        <v>4.7940988E7</v>
      </c>
      <c r="B108" t="s" s="8">
        <v>95</v>
      </c>
      <c r="C108" t="n" s="8">
        <f>IF(false,"120921947", "120921947")</f>
      </c>
      <c r="D108" t="s" s="8">
        <v>227</v>
      </c>
      <c r="E108" t="n" s="8">
        <v>1.0</v>
      </c>
      <c r="F108" t="n" s="8">
        <v>599.0</v>
      </c>
      <c r="G108" t="s" s="8">
        <v>53</v>
      </c>
      <c r="H108" t="s" s="8">
        <v>138</v>
      </c>
      <c r="I108" t="s" s="8">
        <v>228</v>
      </c>
    </row>
    <row r="109" ht="16.0" customHeight="true">
      <c r="A109" t="n" s="7">
        <v>4.7944917E7</v>
      </c>
      <c r="B109" t="s" s="8">
        <v>95</v>
      </c>
      <c r="C109" t="n" s="8">
        <f>IF(false,"120921717", "120921717")</f>
      </c>
      <c r="D109" t="s" s="8">
        <v>229</v>
      </c>
      <c r="E109" t="n" s="8">
        <v>1.0</v>
      </c>
      <c r="F109" t="n" s="8">
        <v>431.0</v>
      </c>
      <c r="G109" t="s" s="8">
        <v>53</v>
      </c>
      <c r="H109" t="s" s="8">
        <v>138</v>
      </c>
      <c r="I109" t="s" s="8">
        <v>230</v>
      </c>
    </row>
    <row r="110" ht="16.0" customHeight="true">
      <c r="A110" t="n" s="7">
        <v>4.8824761E7</v>
      </c>
      <c r="B110" t="s" s="8">
        <v>56</v>
      </c>
      <c r="C110" t="n" s="8">
        <f>IF(false,"005-1255", "005-1255")</f>
      </c>
      <c r="D110" t="s" s="8">
        <v>52</v>
      </c>
      <c r="E110" t="n" s="8">
        <v>1.0</v>
      </c>
      <c r="F110" t="n" s="8">
        <v>674.0</v>
      </c>
      <c r="G110" t="s" s="8">
        <v>53</v>
      </c>
      <c r="H110" t="s" s="8">
        <v>138</v>
      </c>
      <c r="I110" t="s" s="8">
        <v>231</v>
      </c>
    </row>
    <row r="111" ht="16.0" customHeight="true">
      <c r="A111" t="n" s="7">
        <v>4.7759514E7</v>
      </c>
      <c r="B111" t="s" s="8">
        <v>111</v>
      </c>
      <c r="C111" t="n" s="8">
        <f>IF(false,"120921439", "120921439")</f>
      </c>
      <c r="D111" t="s" s="8">
        <v>152</v>
      </c>
      <c r="E111" t="n" s="8">
        <v>1.0</v>
      </c>
      <c r="F111" t="n" s="8">
        <v>599.0</v>
      </c>
      <c r="G111" t="s" s="8">
        <v>53</v>
      </c>
      <c r="H111" t="s" s="8">
        <v>138</v>
      </c>
      <c r="I111" t="s" s="8">
        <v>232</v>
      </c>
    </row>
    <row r="112" ht="16.0" customHeight="true">
      <c r="A112" t="n" s="7">
        <v>4.8999971E7</v>
      </c>
      <c r="B112" t="s" s="8">
        <v>54</v>
      </c>
      <c r="C112" t="n" s="8">
        <f>IF(false,"120922774", "120922774")</f>
      </c>
      <c r="D112" t="s" s="8">
        <v>233</v>
      </c>
      <c r="E112" t="n" s="8">
        <v>1.0</v>
      </c>
      <c r="F112" t="n" s="8">
        <v>12.0</v>
      </c>
      <c r="G112" t="s" s="8">
        <v>53</v>
      </c>
      <c r="H112" t="s" s="8">
        <v>138</v>
      </c>
      <c r="I112" t="s" s="8">
        <v>234</v>
      </c>
    </row>
    <row r="113" ht="16.0" customHeight="true">
      <c r="A113" t="n" s="7">
        <v>4.8939711E7</v>
      </c>
      <c r="B113" t="s" s="8">
        <v>54</v>
      </c>
      <c r="C113" t="n" s="8">
        <f>IF(false,"120921853", "120921853")</f>
      </c>
      <c r="D113" t="s" s="8">
        <v>175</v>
      </c>
      <c r="E113" t="n" s="8">
        <v>1.0</v>
      </c>
      <c r="F113" t="n" s="8">
        <v>889.0</v>
      </c>
      <c r="G113" t="s" s="8">
        <v>53</v>
      </c>
      <c r="H113" t="s" s="8">
        <v>138</v>
      </c>
      <c r="I113" t="s" s="8">
        <v>235</v>
      </c>
    </row>
    <row r="114" ht="16.0" customHeight="true">
      <c r="A114" t="n" s="7">
        <v>4.7924857E7</v>
      </c>
      <c r="B114" t="s" s="8">
        <v>95</v>
      </c>
      <c r="C114" t="n" s="8">
        <f>IF(false,"003-315", "003-315")</f>
      </c>
      <c r="D114" t="s" s="8">
        <v>77</v>
      </c>
      <c r="E114" t="n" s="8">
        <v>1.0</v>
      </c>
      <c r="F114" t="n" s="8">
        <v>1124.0</v>
      </c>
      <c r="G114" t="s" s="8">
        <v>53</v>
      </c>
      <c r="H114" t="s" s="8">
        <v>138</v>
      </c>
      <c r="I114" t="s" s="8">
        <v>236</v>
      </c>
    </row>
    <row r="115" ht="16.0" customHeight="true">
      <c r="A115" t="n" s="7">
        <v>4.8299255E7</v>
      </c>
      <c r="B115" t="s" s="8">
        <v>62</v>
      </c>
      <c r="C115" t="n" s="8">
        <f>IF(false,"003-318", "003-318")</f>
      </c>
      <c r="D115" t="s" s="8">
        <v>57</v>
      </c>
      <c r="E115" t="n" s="8">
        <v>1.0</v>
      </c>
      <c r="F115" t="n" s="8">
        <v>1263.0</v>
      </c>
      <c r="G115" t="s" s="8">
        <v>53</v>
      </c>
      <c r="H115" t="s" s="8">
        <v>138</v>
      </c>
      <c r="I115" t="s" s="8">
        <v>237</v>
      </c>
    </row>
    <row r="116" ht="16.0" customHeight="true">
      <c r="A116" t="n" s="7">
        <v>4.869423E7</v>
      </c>
      <c r="B116" t="s" s="8">
        <v>72</v>
      </c>
      <c r="C116" t="n" s="8">
        <f>IF(false,"005-1380", "005-1380")</f>
      </c>
      <c r="D116" t="s" s="8">
        <v>238</v>
      </c>
      <c r="E116" t="n" s="8">
        <v>1.0</v>
      </c>
      <c r="F116" t="n" s="8">
        <v>248.0</v>
      </c>
      <c r="G116" t="s" s="8">
        <v>53</v>
      </c>
      <c r="H116" t="s" s="8">
        <v>138</v>
      </c>
      <c r="I116" t="s" s="8">
        <v>239</v>
      </c>
    </row>
    <row r="117" ht="16.0" customHeight="true">
      <c r="A117" t="n" s="7">
        <v>4.8746661E7</v>
      </c>
      <c r="B117" t="s" s="8">
        <v>56</v>
      </c>
      <c r="C117" t="n" s="8">
        <f>IF(false,"120921727", "120921727")</f>
      </c>
      <c r="D117" t="s" s="8">
        <v>240</v>
      </c>
      <c r="E117" t="n" s="8">
        <v>1.0</v>
      </c>
      <c r="F117" t="n" s="8">
        <v>366.0</v>
      </c>
      <c r="G117" t="s" s="8">
        <v>53</v>
      </c>
      <c r="H117" t="s" s="8">
        <v>138</v>
      </c>
      <c r="I117" t="s" s="8">
        <v>241</v>
      </c>
    </row>
    <row r="118" ht="16.0" customHeight="true">
      <c r="A118" t="n" s="7">
        <v>4.8017195E7</v>
      </c>
      <c r="B118" t="s" s="8">
        <v>59</v>
      </c>
      <c r="C118" t="n" s="8">
        <f>IF(false,"005-1377", "005-1377")</f>
      </c>
      <c r="D118" t="s" s="8">
        <v>242</v>
      </c>
      <c r="E118" t="n" s="8">
        <v>1.0</v>
      </c>
      <c r="F118" t="n" s="8">
        <v>738.0</v>
      </c>
      <c r="G118" t="s" s="8">
        <v>53</v>
      </c>
      <c r="H118" t="s" s="8">
        <v>138</v>
      </c>
      <c r="I118" t="s" s="8">
        <v>243</v>
      </c>
    </row>
    <row r="119" ht="16.0" customHeight="true">
      <c r="A119" t="n" s="7">
        <v>4.8778163E7</v>
      </c>
      <c r="B119" t="s" s="8">
        <v>56</v>
      </c>
      <c r="C119" t="n" s="8">
        <f>IF(false,"120922765", "120922765")</f>
      </c>
      <c r="D119" t="s" s="8">
        <v>244</v>
      </c>
      <c r="E119" t="n" s="8">
        <v>1.0</v>
      </c>
      <c r="F119" t="n" s="8">
        <v>1639.0</v>
      </c>
      <c r="G119" t="s" s="8">
        <v>53</v>
      </c>
      <c r="H119" t="s" s="8">
        <v>138</v>
      </c>
      <c r="I119" t="s" s="8">
        <v>245</v>
      </c>
    </row>
    <row r="120" ht="16.0" customHeight="true">
      <c r="A120" t="n" s="7">
        <v>4.8138845E7</v>
      </c>
      <c r="B120" t="s" s="8">
        <v>69</v>
      </c>
      <c r="C120" t="n" s="8">
        <f>IF(false,"120921439", "120921439")</f>
      </c>
      <c r="D120" t="s" s="8">
        <v>152</v>
      </c>
      <c r="E120" t="n" s="8">
        <v>1.0</v>
      </c>
      <c r="F120" t="n" s="8">
        <v>599.0</v>
      </c>
      <c r="G120" t="s" s="8">
        <v>53</v>
      </c>
      <c r="H120" t="s" s="8">
        <v>138</v>
      </c>
      <c r="I120" t="s" s="8">
        <v>246</v>
      </c>
    </row>
    <row r="121" ht="16.0" customHeight="true">
      <c r="A121" t="n" s="7">
        <v>4.8263153E7</v>
      </c>
      <c r="B121" t="s" s="8">
        <v>62</v>
      </c>
      <c r="C121" t="n" s="8">
        <f>IF(false,"120922460", "120922460")</f>
      </c>
      <c r="D121" t="s" s="8">
        <v>170</v>
      </c>
      <c r="E121" t="n" s="8">
        <v>1.0</v>
      </c>
      <c r="F121" t="n" s="8">
        <v>2619.0</v>
      </c>
      <c r="G121" t="s" s="8">
        <v>53</v>
      </c>
      <c r="H121" t="s" s="8">
        <v>138</v>
      </c>
      <c r="I121" t="s" s="8">
        <v>247</v>
      </c>
    </row>
    <row r="122" ht="16.0" customHeight="true">
      <c r="A122" t="n" s="7">
        <v>4.8788697E7</v>
      </c>
      <c r="B122" t="s" s="8">
        <v>56</v>
      </c>
      <c r="C122" t="n" s="8">
        <f>IF(false,"005-1110", "005-1110")</f>
      </c>
      <c r="D122" t="s" s="8">
        <v>248</v>
      </c>
      <c r="E122" t="n" s="8">
        <v>1.0</v>
      </c>
      <c r="F122" t="n" s="8">
        <v>1639.0</v>
      </c>
      <c r="G122" t="s" s="8">
        <v>53</v>
      </c>
      <c r="H122" t="s" s="8">
        <v>138</v>
      </c>
      <c r="I122" t="s" s="8">
        <v>249</v>
      </c>
    </row>
    <row r="123" ht="16.0" customHeight="true">
      <c r="A123" t="n" s="7">
        <v>4.8898464E7</v>
      </c>
      <c r="B123" t="s" s="8">
        <v>54</v>
      </c>
      <c r="C123" t="n" s="8">
        <f>IF(false,"120922758", "120922758")</f>
      </c>
      <c r="D123" t="s" s="8">
        <v>250</v>
      </c>
      <c r="E123" t="n" s="8">
        <v>1.0</v>
      </c>
      <c r="F123" t="n" s="8">
        <v>2030.0</v>
      </c>
      <c r="G123" t="s" s="8">
        <v>53</v>
      </c>
      <c r="H123" t="s" s="8">
        <v>138</v>
      </c>
      <c r="I123" t="s" s="8">
        <v>251</v>
      </c>
    </row>
    <row r="124" ht="16.0" customHeight="true">
      <c r="A124" t="n" s="7">
        <v>4.8898464E7</v>
      </c>
      <c r="B124" t="s" s="8">
        <v>54</v>
      </c>
      <c r="C124" t="n" s="8">
        <f>IF(false,"120922762", "120922762")</f>
      </c>
      <c r="D124" t="s" s="8">
        <v>252</v>
      </c>
      <c r="E124" t="n" s="8">
        <v>1.0</v>
      </c>
      <c r="F124" t="n" s="8">
        <v>1393.0</v>
      </c>
      <c r="G124" t="s" s="8">
        <v>53</v>
      </c>
      <c r="H124" t="s" s="8">
        <v>138</v>
      </c>
      <c r="I124" t="s" s="8">
        <v>251</v>
      </c>
    </row>
    <row r="125" ht="16.0" customHeight="true">
      <c r="A125" t="n" s="7">
        <v>4.8570307E7</v>
      </c>
      <c r="B125" t="s" s="8">
        <v>90</v>
      </c>
      <c r="C125" t="n" s="8">
        <f>IF(false,"005-1563", "005-1563")</f>
      </c>
      <c r="D125" t="s" s="8">
        <v>253</v>
      </c>
      <c r="E125" t="n" s="8">
        <v>1.0</v>
      </c>
      <c r="F125" t="n" s="8">
        <v>978.0</v>
      </c>
      <c r="G125" t="s" s="8">
        <v>53</v>
      </c>
      <c r="H125" t="s" s="8">
        <v>138</v>
      </c>
      <c r="I125" t="s" s="8">
        <v>254</v>
      </c>
    </row>
    <row r="126" ht="16.0" customHeight="true">
      <c r="A126" t="n" s="7">
        <v>4.9103218E7</v>
      </c>
      <c r="B126" t="s" s="8">
        <v>138</v>
      </c>
      <c r="C126" t="n" s="8">
        <f>IF(false,"120922558", "120922558")</f>
      </c>
      <c r="D126" t="s" s="8">
        <v>255</v>
      </c>
      <c r="E126" t="n" s="8">
        <v>1.0</v>
      </c>
      <c r="F126" t="n" s="8">
        <v>1244.0</v>
      </c>
      <c r="G126" t="s" s="8">
        <v>53</v>
      </c>
      <c r="H126" t="s" s="8">
        <v>138</v>
      </c>
      <c r="I126" t="s" s="8">
        <v>256</v>
      </c>
    </row>
    <row r="127" ht="16.0" customHeight="true">
      <c r="A127" t="n" s="7">
        <v>4.8518506E7</v>
      </c>
      <c r="B127" t="s" s="8">
        <v>90</v>
      </c>
      <c r="C127" t="n" s="8">
        <f>IF(false,"120923022", "120923022")</f>
      </c>
      <c r="D127" t="s" s="8">
        <v>257</v>
      </c>
      <c r="E127" t="n" s="8">
        <v>1.0</v>
      </c>
      <c r="F127" t="n" s="8">
        <v>1377.0</v>
      </c>
      <c r="G127" t="s" s="8">
        <v>53</v>
      </c>
      <c r="H127" t="s" s="8">
        <v>138</v>
      </c>
      <c r="I127" t="s" s="8">
        <v>258</v>
      </c>
    </row>
    <row r="128" ht="16.0" customHeight="true">
      <c r="A128" t="n" s="7">
        <v>4.8518506E7</v>
      </c>
      <c r="B128" t="s" s="8">
        <v>90</v>
      </c>
      <c r="C128" t="n" s="8">
        <f>IF(false,"120923069", "120923069")</f>
      </c>
      <c r="D128" t="s" s="8">
        <v>225</v>
      </c>
      <c r="E128" t="n" s="8">
        <v>1.0</v>
      </c>
      <c r="F128" t="n" s="8">
        <v>1042.0</v>
      </c>
      <c r="G128" t="s" s="8">
        <v>53</v>
      </c>
      <c r="H128" t="s" s="8">
        <v>138</v>
      </c>
      <c r="I128" t="s" s="8">
        <v>258</v>
      </c>
    </row>
    <row r="129" ht="16.0" customHeight="true">
      <c r="A129" t="n" s="7">
        <v>4.9094739E7</v>
      </c>
      <c r="B129" t="s" s="8">
        <v>138</v>
      </c>
      <c r="C129" t="n" s="8">
        <f>IF(false,"005-1515", "005-1515")</f>
      </c>
      <c r="D129" t="s" s="8">
        <v>259</v>
      </c>
      <c r="E129" t="n" s="8">
        <v>1.0</v>
      </c>
      <c r="F129" t="n" s="8">
        <v>949.0</v>
      </c>
      <c r="G129" t="s" s="8">
        <v>53</v>
      </c>
      <c r="H129" t="s" s="8">
        <v>138</v>
      </c>
      <c r="I129" t="s" s="8">
        <v>260</v>
      </c>
    </row>
    <row r="130" ht="16.0" customHeight="true">
      <c r="A130" t="n" s="7">
        <v>4.9104921E7</v>
      </c>
      <c r="B130" t="s" s="8">
        <v>138</v>
      </c>
      <c r="C130" t="n" s="8">
        <f>IF(false,"003-315", "003-315")</f>
      </c>
      <c r="D130" t="s" s="8">
        <v>77</v>
      </c>
      <c r="E130" t="n" s="8">
        <v>4.0</v>
      </c>
      <c r="F130" t="n" s="8">
        <v>4516.0</v>
      </c>
      <c r="G130" t="s" s="8">
        <v>53</v>
      </c>
      <c r="H130" t="s" s="8">
        <v>138</v>
      </c>
      <c r="I130" t="s" s="8">
        <v>261</v>
      </c>
    </row>
    <row r="131" ht="16.0" customHeight="true">
      <c r="A131" t="n" s="7">
        <v>4.910961E7</v>
      </c>
      <c r="B131" t="s" s="8">
        <v>138</v>
      </c>
      <c r="C131" t="n" s="8">
        <f>IF(false,"003-318", "003-318")</f>
      </c>
      <c r="D131" t="s" s="8">
        <v>57</v>
      </c>
      <c r="E131" t="n" s="8">
        <v>1.0</v>
      </c>
      <c r="F131" t="n" s="8">
        <v>1264.0</v>
      </c>
      <c r="G131" t="s" s="8">
        <v>53</v>
      </c>
      <c r="H131" t="s" s="8">
        <v>138</v>
      </c>
      <c r="I131" t="s" s="8">
        <v>262</v>
      </c>
    </row>
    <row r="132" ht="16.0" customHeight="true">
      <c r="A132" t="n" s="7">
        <v>4.8778202E7</v>
      </c>
      <c r="B132" t="s" s="8">
        <v>56</v>
      </c>
      <c r="C132" t="n" s="8">
        <f>IF(false,"120922979", "120922979")</f>
      </c>
      <c r="D132" t="s" s="8">
        <v>263</v>
      </c>
      <c r="E132" t="n" s="8">
        <v>1.0</v>
      </c>
      <c r="F132" t="n" s="8">
        <v>4779.0</v>
      </c>
      <c r="G132" t="s" s="8">
        <v>53</v>
      </c>
      <c r="H132" t="s" s="8">
        <v>138</v>
      </c>
      <c r="I132" t="s" s="8">
        <v>264</v>
      </c>
    </row>
    <row r="133" ht="16.0" customHeight="true">
      <c r="A133" t="n" s="7">
        <v>4.869871E7</v>
      </c>
      <c r="B133" t="s" s="8">
        <v>72</v>
      </c>
      <c r="C133" t="n" s="8">
        <f>IF(false,"120923119", "120923119")</f>
      </c>
      <c r="D133" t="s" s="8">
        <v>265</v>
      </c>
      <c r="E133" t="n" s="8">
        <v>1.0</v>
      </c>
      <c r="F133" t="n" s="8">
        <v>1168.0</v>
      </c>
      <c r="G133" t="s" s="8">
        <v>53</v>
      </c>
      <c r="H133" t="s" s="8">
        <v>138</v>
      </c>
      <c r="I133" t="s" s="8">
        <v>266</v>
      </c>
    </row>
    <row r="134" ht="16.0" customHeight="true">
      <c r="A134" t="n" s="7">
        <v>4.837976E7</v>
      </c>
      <c r="B134" t="s" s="8">
        <v>51</v>
      </c>
      <c r="C134" t="n" s="8">
        <f>IF(false,"120923124", "120923124")</f>
      </c>
      <c r="D134" t="s" s="8">
        <v>267</v>
      </c>
      <c r="E134" t="n" s="8">
        <v>2.0</v>
      </c>
      <c r="F134" t="n" s="8">
        <v>9938.0</v>
      </c>
      <c r="G134" t="s" s="8">
        <v>53</v>
      </c>
      <c r="H134" t="s" s="8">
        <v>138</v>
      </c>
      <c r="I134" t="s" s="8">
        <v>268</v>
      </c>
    </row>
    <row r="135" ht="16.0" customHeight="true">
      <c r="A135" t="n" s="7">
        <v>4.8621942E7</v>
      </c>
      <c r="B135" t="s" s="8">
        <v>72</v>
      </c>
      <c r="C135" t="n" s="8">
        <f>IF(false,"120921370", "120921370")</f>
      </c>
      <c r="D135" t="s" s="8">
        <v>70</v>
      </c>
      <c r="E135" t="n" s="8">
        <v>1.0</v>
      </c>
      <c r="F135" t="n" s="8">
        <v>1690.0</v>
      </c>
      <c r="G135" t="s" s="8">
        <v>53</v>
      </c>
      <c r="H135" t="s" s="8">
        <v>138</v>
      </c>
      <c r="I135" t="s" s="8">
        <v>269</v>
      </c>
    </row>
    <row r="136" ht="16.0" customHeight="true">
      <c r="A136" t="n" s="7">
        <v>4.8669186E7</v>
      </c>
      <c r="B136" t="s" s="8">
        <v>72</v>
      </c>
      <c r="C136" t="n" s="8">
        <f>IF(false,"120921439", "120921439")</f>
      </c>
      <c r="D136" t="s" s="8">
        <v>152</v>
      </c>
      <c r="E136" t="n" s="8">
        <v>1.0</v>
      </c>
      <c r="F136" t="n" s="8">
        <v>599.0</v>
      </c>
      <c r="G136" t="s" s="8">
        <v>53</v>
      </c>
      <c r="H136" t="s" s="8">
        <v>138</v>
      </c>
      <c r="I136" t="s" s="8">
        <v>270</v>
      </c>
    </row>
    <row r="137" ht="16.0" customHeight="true">
      <c r="A137" t="n" s="7">
        <v>4.8669186E7</v>
      </c>
      <c r="B137" t="s" s="8">
        <v>72</v>
      </c>
      <c r="C137" t="n" s="8">
        <f>IF(false,"120921947", "120921947")</f>
      </c>
      <c r="D137" t="s" s="8">
        <v>227</v>
      </c>
      <c r="E137" t="n" s="8">
        <v>1.0</v>
      </c>
      <c r="F137" t="n" s="8">
        <v>599.0</v>
      </c>
      <c r="G137" t="s" s="8">
        <v>53</v>
      </c>
      <c r="H137" t="s" s="8">
        <v>138</v>
      </c>
      <c r="I137" t="s" s="8">
        <v>270</v>
      </c>
    </row>
    <row r="138" ht="16.0" customHeight="true">
      <c r="A138" t="n" s="7">
        <v>4.8888213E7</v>
      </c>
      <c r="B138" t="s" s="8">
        <v>54</v>
      </c>
      <c r="C138" t="n" s="8">
        <f>IF(false,"001-334", "001-334")</f>
      </c>
      <c r="D138" t="s" s="8">
        <v>271</v>
      </c>
      <c r="E138" t="n" s="8">
        <v>1.0</v>
      </c>
      <c r="F138" t="n" s="8">
        <v>1355.0</v>
      </c>
      <c r="G138" t="s" s="8">
        <v>53</v>
      </c>
      <c r="H138" t="s" s="8">
        <v>138</v>
      </c>
      <c r="I138" t="s" s="8">
        <v>272</v>
      </c>
    </row>
    <row r="139" ht="16.0" customHeight="true">
      <c r="A139" t="n" s="7">
        <v>4.7866189E7</v>
      </c>
      <c r="B139" t="s" s="8">
        <v>95</v>
      </c>
      <c r="C139" t="n" s="8">
        <f>IF(false,"120921995", "120921995")</f>
      </c>
      <c r="D139" t="s" s="8">
        <v>273</v>
      </c>
      <c r="E139" t="n" s="8">
        <v>1.0</v>
      </c>
      <c r="F139" t="n" s="8">
        <v>979.0</v>
      </c>
      <c r="G139" t="s" s="8">
        <v>53</v>
      </c>
      <c r="H139" t="s" s="8">
        <v>138</v>
      </c>
      <c r="I139" t="s" s="8">
        <v>274</v>
      </c>
    </row>
    <row r="140" ht="16.0" customHeight="true">
      <c r="A140" t="n" s="7">
        <v>4.8336301E7</v>
      </c>
      <c r="B140" t="s" s="8">
        <v>62</v>
      </c>
      <c r="C140" t="n" s="8">
        <f>IF(false,"120922767", "120922767")</f>
      </c>
      <c r="D140" t="s" s="8">
        <v>216</v>
      </c>
      <c r="E140" t="n" s="8">
        <v>1.0</v>
      </c>
      <c r="F140" t="n" s="8">
        <v>1699.0</v>
      </c>
      <c r="G140" t="s" s="8">
        <v>53</v>
      </c>
      <c r="H140" t="s" s="8">
        <v>138</v>
      </c>
      <c r="I140" t="s" s="8">
        <v>275</v>
      </c>
    </row>
    <row r="141" ht="16.0" customHeight="true">
      <c r="A141" t="n" s="7">
        <v>4.9128425E7</v>
      </c>
      <c r="B141" t="s" s="8">
        <v>138</v>
      </c>
      <c r="C141" t="n" s="8">
        <f>IF(false,"120921817", "120921817")</f>
      </c>
      <c r="D141" t="s" s="8">
        <v>73</v>
      </c>
      <c r="E141" t="n" s="8">
        <v>1.0</v>
      </c>
      <c r="F141" t="n" s="8">
        <v>599.0</v>
      </c>
      <c r="G141" t="s" s="8">
        <v>53</v>
      </c>
      <c r="H141" t="s" s="8">
        <v>138</v>
      </c>
      <c r="I141" t="s" s="8">
        <v>276</v>
      </c>
    </row>
    <row r="142" ht="16.0" customHeight="true">
      <c r="A142" t="n" s="7">
        <v>4.9112987E7</v>
      </c>
      <c r="B142" t="s" s="8">
        <v>138</v>
      </c>
      <c r="C142" t="n" s="8">
        <f>IF(false,"120923123", "120923123")</f>
      </c>
      <c r="D142" t="s" s="8">
        <v>277</v>
      </c>
      <c r="E142" t="n" s="8">
        <v>1.0</v>
      </c>
      <c r="F142" t="n" s="8">
        <v>4543.0</v>
      </c>
      <c r="G142" t="s" s="8">
        <v>53</v>
      </c>
      <c r="H142" t="s" s="8">
        <v>138</v>
      </c>
      <c r="I142" t="s" s="8">
        <v>278</v>
      </c>
    </row>
    <row r="143" ht="16.0" customHeight="true">
      <c r="A143" t="n" s="7">
        <v>4.8722256E7</v>
      </c>
      <c r="B143" t="s" s="8">
        <v>72</v>
      </c>
      <c r="C143" t="n" s="8">
        <f>IF(false,"120922791", "120922791")</f>
      </c>
      <c r="D143" t="s" s="8">
        <v>279</v>
      </c>
      <c r="E143" t="n" s="8">
        <v>1.0</v>
      </c>
      <c r="F143" t="n" s="8">
        <v>246.0</v>
      </c>
      <c r="G143" t="s" s="8">
        <v>53</v>
      </c>
      <c r="H143" t="s" s="8">
        <v>138</v>
      </c>
      <c r="I143" t="s" s="8">
        <v>280</v>
      </c>
    </row>
    <row r="144" ht="16.0" customHeight="true">
      <c r="A144" t="n" s="7">
        <v>4.8189492E7</v>
      </c>
      <c r="B144" t="s" s="8">
        <v>69</v>
      </c>
      <c r="C144" t="n" s="8">
        <f>IF(false,"005-1254", "005-1254")</f>
      </c>
      <c r="D144" t="s" s="8">
        <v>149</v>
      </c>
      <c r="E144" t="n" s="8">
        <v>1.0</v>
      </c>
      <c r="F144" t="n" s="8">
        <v>549.0</v>
      </c>
      <c r="G144" t="s" s="8">
        <v>53</v>
      </c>
      <c r="H144" t="s" s="8">
        <v>138</v>
      </c>
      <c r="I144" t="s" s="8">
        <v>281</v>
      </c>
    </row>
    <row r="145" ht="16.0" customHeight="true">
      <c r="A145" t="n" s="7">
        <v>4.807764E7</v>
      </c>
      <c r="B145" t="s" s="8">
        <v>59</v>
      </c>
      <c r="C145" t="n" s="8">
        <f>IF(false,"120922841", "120922841")</f>
      </c>
      <c r="D145" t="s" s="8">
        <v>282</v>
      </c>
      <c r="E145" t="n" s="8">
        <v>1.0</v>
      </c>
      <c r="F145" t="n" s="8">
        <v>425.0</v>
      </c>
      <c r="G145" t="s" s="8">
        <v>53</v>
      </c>
      <c r="H145" t="s" s="8">
        <v>138</v>
      </c>
      <c r="I145" t="s" s="8">
        <v>283</v>
      </c>
    </row>
    <row r="146" ht="16.0" customHeight="true">
      <c r="A146" t="n" s="7">
        <v>4.8389316E7</v>
      </c>
      <c r="B146" t="s" s="8">
        <v>51</v>
      </c>
      <c r="C146" t="n" s="8">
        <f>IF(false,"120921439", "120921439")</f>
      </c>
      <c r="D146" t="s" s="8">
        <v>152</v>
      </c>
      <c r="E146" t="n" s="8">
        <v>1.0</v>
      </c>
      <c r="F146" t="n" s="8">
        <v>599.0</v>
      </c>
      <c r="G146" t="s" s="8">
        <v>53</v>
      </c>
      <c r="H146" t="s" s="8">
        <v>138</v>
      </c>
      <c r="I146" t="s" s="8">
        <v>284</v>
      </c>
    </row>
    <row r="147" ht="16.0" customHeight="true">
      <c r="A147" t="n" s="7">
        <v>4.79171E7</v>
      </c>
      <c r="B147" t="s" s="8">
        <v>95</v>
      </c>
      <c r="C147" t="n" s="8">
        <f>IF(false,"002-105", "002-105")</f>
      </c>
      <c r="D147" t="s" s="8">
        <v>285</v>
      </c>
      <c r="E147" t="n" s="8">
        <v>1.0</v>
      </c>
      <c r="F147" t="n" s="8">
        <v>1269.0</v>
      </c>
      <c r="G147" t="s" s="8">
        <v>53</v>
      </c>
      <c r="H147" t="s" s="8">
        <v>286</v>
      </c>
      <c r="I147" t="s" s="8">
        <v>287</v>
      </c>
    </row>
    <row r="148" ht="16.0" customHeight="true">
      <c r="A148" t="n" s="7">
        <v>4.8161054E7</v>
      </c>
      <c r="B148" t="s" s="8">
        <v>69</v>
      </c>
      <c r="C148" t="n" s="8">
        <f>IF(false,"005-1358", "005-1358")</f>
      </c>
      <c r="D148" t="s" s="8">
        <v>214</v>
      </c>
      <c r="E148" t="n" s="8">
        <v>1.0</v>
      </c>
      <c r="F148" t="n" s="8">
        <v>837.0</v>
      </c>
      <c r="G148" t="s" s="8">
        <v>53</v>
      </c>
      <c r="H148" t="s" s="8">
        <v>286</v>
      </c>
      <c r="I148" t="s" s="8">
        <v>288</v>
      </c>
    </row>
    <row r="149" ht="16.0" customHeight="true">
      <c r="A149" t="n" s="7">
        <v>4.7901451E7</v>
      </c>
      <c r="B149" t="s" s="8">
        <v>95</v>
      </c>
      <c r="C149" t="n" s="8">
        <f>IF(false,"01-004213", "01-004213")</f>
      </c>
      <c r="D149" t="s" s="8">
        <v>60</v>
      </c>
      <c r="E149" t="n" s="8">
        <v>1.0</v>
      </c>
      <c r="F149" t="n" s="8">
        <v>1367.0</v>
      </c>
      <c r="G149" t="s" s="8">
        <v>53</v>
      </c>
      <c r="H149" t="s" s="8">
        <v>286</v>
      </c>
      <c r="I149" t="s" s="8">
        <v>289</v>
      </c>
    </row>
    <row r="150" ht="16.0" customHeight="true">
      <c r="A150" t="n" s="7">
        <v>4.8967642E7</v>
      </c>
      <c r="B150" t="s" s="8">
        <v>54</v>
      </c>
      <c r="C150" t="n" s="8">
        <f>IF(false,"120922947", "120922947")</f>
      </c>
      <c r="D150" t="s" s="8">
        <v>290</v>
      </c>
      <c r="E150" t="n" s="8">
        <v>1.0</v>
      </c>
      <c r="F150" t="n" s="8">
        <v>2089.0</v>
      </c>
      <c r="G150" t="s" s="8">
        <v>53</v>
      </c>
      <c r="H150" t="s" s="8">
        <v>286</v>
      </c>
      <c r="I150" t="s" s="8">
        <v>291</v>
      </c>
    </row>
    <row r="151" ht="16.0" customHeight="true">
      <c r="A151" t="n" s="7">
        <v>4.8998359E7</v>
      </c>
      <c r="B151" t="s" s="8">
        <v>54</v>
      </c>
      <c r="C151" t="n" s="8">
        <f>IF(false,"120921201", "120921201")</f>
      </c>
      <c r="D151" t="s" s="8">
        <v>292</v>
      </c>
      <c r="E151" t="n" s="8">
        <v>1.0</v>
      </c>
      <c r="F151" t="n" s="8">
        <v>1739.0</v>
      </c>
      <c r="G151" t="s" s="8">
        <v>53</v>
      </c>
      <c r="H151" t="s" s="8">
        <v>286</v>
      </c>
      <c r="I151" t="s" s="8">
        <v>293</v>
      </c>
    </row>
    <row r="152" ht="16.0" customHeight="true">
      <c r="A152" t="n" s="7">
        <v>4.8763121E7</v>
      </c>
      <c r="B152" t="s" s="8">
        <v>56</v>
      </c>
      <c r="C152" t="n" s="8">
        <f>IF(false,"120922394", "120922394")</f>
      </c>
      <c r="D152" t="s" s="8">
        <v>294</v>
      </c>
      <c r="E152" t="n" s="8">
        <v>1.0</v>
      </c>
      <c r="F152" t="n" s="8">
        <v>279.0</v>
      </c>
      <c r="G152" t="s" s="8">
        <v>53</v>
      </c>
      <c r="H152" t="s" s="8">
        <v>286</v>
      </c>
      <c r="I152" t="s" s="8">
        <v>295</v>
      </c>
    </row>
    <row r="153" ht="16.0" customHeight="true">
      <c r="A153" t="n" s="7">
        <v>4.9019561E7</v>
      </c>
      <c r="B153" t="s" s="8">
        <v>138</v>
      </c>
      <c r="C153" t="n" s="8">
        <f>IF(false,"120922460", "120922460")</f>
      </c>
      <c r="D153" t="s" s="8">
        <v>170</v>
      </c>
      <c r="E153" t="n" s="8">
        <v>1.0</v>
      </c>
      <c r="F153" t="n" s="8">
        <v>2589.0</v>
      </c>
      <c r="G153" t="s" s="8">
        <v>53</v>
      </c>
      <c r="H153" t="s" s="8">
        <v>286</v>
      </c>
      <c r="I153" t="s" s="8">
        <v>296</v>
      </c>
    </row>
    <row r="154" ht="16.0" customHeight="true">
      <c r="A154" t="n" s="7">
        <v>4.9016373E7</v>
      </c>
      <c r="B154" t="s" s="8">
        <v>138</v>
      </c>
      <c r="C154" t="n" s="8">
        <f>IF(false,"01-003884", "01-003884")</f>
      </c>
      <c r="D154" t="s" s="8">
        <v>154</v>
      </c>
      <c r="E154" t="n" s="8">
        <v>1.0</v>
      </c>
      <c r="F154" t="n" s="8">
        <v>911.0</v>
      </c>
      <c r="G154" t="s" s="8">
        <v>53</v>
      </c>
      <c r="H154" t="s" s="8">
        <v>286</v>
      </c>
      <c r="I154" t="s" s="8">
        <v>297</v>
      </c>
    </row>
    <row r="155" ht="16.0" customHeight="true">
      <c r="A155" t="n" s="7">
        <v>4.769337E7</v>
      </c>
      <c r="B155" t="s" s="8">
        <v>298</v>
      </c>
      <c r="C155" t="n" s="8">
        <f>IF(false,"120921439", "120921439")</f>
      </c>
      <c r="D155" t="s" s="8">
        <v>152</v>
      </c>
      <c r="E155" t="n" s="8">
        <v>1.0</v>
      </c>
      <c r="F155" t="n" s="8">
        <v>599.0</v>
      </c>
      <c r="G155" t="s" s="8">
        <v>53</v>
      </c>
      <c r="H155" t="s" s="8">
        <v>286</v>
      </c>
      <c r="I155" t="s" s="8">
        <v>299</v>
      </c>
    </row>
    <row r="156" ht="16.0" customHeight="true">
      <c r="A156" t="n" s="7">
        <v>4.9033993E7</v>
      </c>
      <c r="B156" t="s" s="8">
        <v>138</v>
      </c>
      <c r="C156" t="n" s="8">
        <f>IF(false,"120922876", "120922876")</f>
      </c>
      <c r="D156" t="s" s="8">
        <v>300</v>
      </c>
      <c r="E156" t="n" s="8">
        <v>1.0</v>
      </c>
      <c r="F156" t="n" s="8">
        <v>2399.0</v>
      </c>
      <c r="G156" t="s" s="8">
        <v>53</v>
      </c>
      <c r="H156" t="s" s="8">
        <v>286</v>
      </c>
      <c r="I156" t="s" s="8">
        <v>301</v>
      </c>
    </row>
    <row r="157" ht="16.0" customHeight="true">
      <c r="A157" t="n" s="7">
        <v>4.9005885E7</v>
      </c>
      <c r="B157" t="s" s="8">
        <v>54</v>
      </c>
      <c r="C157" t="n" s="8">
        <f>IF(false,"005-1515", "005-1515")</f>
      </c>
      <c r="D157" t="s" s="8">
        <v>259</v>
      </c>
      <c r="E157" t="n" s="8">
        <v>1.0</v>
      </c>
      <c r="F157" t="n" s="8">
        <v>804.0</v>
      </c>
      <c r="G157" t="s" s="8">
        <v>53</v>
      </c>
      <c r="H157" t="s" s="8">
        <v>286</v>
      </c>
      <c r="I157" t="s" s="8">
        <v>302</v>
      </c>
    </row>
    <row r="158" ht="16.0" customHeight="true">
      <c r="A158" t="n" s="7">
        <v>4.8934867E7</v>
      </c>
      <c r="B158" t="s" s="8">
        <v>54</v>
      </c>
      <c r="C158" t="n" s="8">
        <f>IF(false,"003-318", "003-318")</f>
      </c>
      <c r="D158" t="s" s="8">
        <v>57</v>
      </c>
      <c r="E158" t="n" s="8">
        <v>1.0</v>
      </c>
      <c r="F158" t="n" s="8">
        <v>1489.0</v>
      </c>
      <c r="G158" t="s" s="8">
        <v>53</v>
      </c>
      <c r="H158" t="s" s="8">
        <v>286</v>
      </c>
      <c r="I158" t="s" s="8">
        <v>303</v>
      </c>
    </row>
    <row r="159" ht="16.0" customHeight="true">
      <c r="A159" t="n" s="7">
        <v>4.9031419E7</v>
      </c>
      <c r="B159" t="s" s="8">
        <v>138</v>
      </c>
      <c r="C159" t="n" s="8">
        <f>IF(false,"120922784", "120922784")</f>
      </c>
      <c r="D159" t="s" s="8">
        <v>304</v>
      </c>
      <c r="E159" t="n" s="8">
        <v>2.0</v>
      </c>
      <c r="F159" t="n" s="8">
        <v>95.0</v>
      </c>
      <c r="G159" t="s" s="8">
        <v>53</v>
      </c>
      <c r="H159" t="s" s="8">
        <v>286</v>
      </c>
      <c r="I159" t="s" s="8">
        <v>305</v>
      </c>
    </row>
    <row r="160" ht="16.0" customHeight="true">
      <c r="A160" t="n" s="7">
        <v>4.9073914E7</v>
      </c>
      <c r="B160" t="s" s="8">
        <v>138</v>
      </c>
      <c r="C160" t="n" s="8">
        <f>IF(false,"120921995", "120921995")</f>
      </c>
      <c r="D160" t="s" s="8">
        <v>306</v>
      </c>
      <c r="E160" t="n" s="8">
        <v>1.0</v>
      </c>
      <c r="F160" t="n" s="8">
        <v>146.0</v>
      </c>
      <c r="G160" t="s" s="8">
        <v>53</v>
      </c>
      <c r="H160" t="s" s="8">
        <v>286</v>
      </c>
      <c r="I160" t="s" s="8">
        <v>307</v>
      </c>
    </row>
    <row r="161" ht="16.0" customHeight="true">
      <c r="A161" t="n" s="7">
        <v>4.9015376E7</v>
      </c>
      <c r="B161" t="s" s="8">
        <v>138</v>
      </c>
      <c r="C161" t="n" s="8">
        <f>IF(false,"120921370", "120921370")</f>
      </c>
      <c r="D161" t="s" s="8">
        <v>70</v>
      </c>
      <c r="E161" t="n" s="8">
        <v>1.0</v>
      </c>
      <c r="F161" t="n" s="8">
        <v>1347.0</v>
      </c>
      <c r="G161" t="s" s="8">
        <v>53</v>
      </c>
      <c r="H161" t="s" s="8">
        <v>286</v>
      </c>
      <c r="I161" t="s" s="8">
        <v>308</v>
      </c>
    </row>
    <row r="162" ht="16.0" customHeight="true">
      <c r="A162" t="n" s="7">
        <v>4.9106614E7</v>
      </c>
      <c r="B162" t="s" s="8">
        <v>138</v>
      </c>
      <c r="C162" t="n" s="8">
        <f>IF(false,"120921370", "120921370")</f>
      </c>
      <c r="D162" t="s" s="8">
        <v>70</v>
      </c>
      <c r="E162" t="n" s="8">
        <v>1.0</v>
      </c>
      <c r="F162" t="n" s="8">
        <v>1437.0</v>
      </c>
      <c r="G162" t="s" s="8">
        <v>53</v>
      </c>
      <c r="H162" t="s" s="8">
        <v>286</v>
      </c>
      <c r="I162" t="s" s="8">
        <v>309</v>
      </c>
    </row>
    <row r="163" ht="16.0" customHeight="true">
      <c r="A163" t="n" s="7">
        <v>4.9042828E7</v>
      </c>
      <c r="B163" t="s" s="8">
        <v>138</v>
      </c>
      <c r="C163" t="n" s="8">
        <f>IF(false,"008-577", "008-577")</f>
      </c>
      <c r="D163" t="s" s="8">
        <v>310</v>
      </c>
      <c r="E163" t="n" s="8">
        <v>2.0</v>
      </c>
      <c r="F163" t="n" s="8">
        <v>1778.0</v>
      </c>
      <c r="G163" t="s" s="8">
        <v>53</v>
      </c>
      <c r="H163" t="s" s="8">
        <v>286</v>
      </c>
      <c r="I163" t="s" s="8">
        <v>311</v>
      </c>
    </row>
    <row r="164" ht="16.0" customHeight="true">
      <c r="A164" t="n" s="7">
        <v>4.8934121E7</v>
      </c>
      <c r="B164" t="s" s="8">
        <v>54</v>
      </c>
      <c r="C164" t="n" s="8">
        <f>IF(false,"120921853", "120921853")</f>
      </c>
      <c r="D164" t="s" s="8">
        <v>175</v>
      </c>
      <c r="E164" t="n" s="8">
        <v>1.0</v>
      </c>
      <c r="F164" t="n" s="8">
        <v>586.0</v>
      </c>
      <c r="G164" t="s" s="8">
        <v>53</v>
      </c>
      <c r="H164" t="s" s="8">
        <v>286</v>
      </c>
      <c r="I164" t="s" s="8">
        <v>312</v>
      </c>
    </row>
    <row r="165" ht="16.0" customHeight="true">
      <c r="A165" t="n" s="7">
        <v>4.8936895E7</v>
      </c>
      <c r="B165" t="s" s="8">
        <v>54</v>
      </c>
      <c r="C165" t="n" s="8">
        <f>IF(false,"120922019", "120922019")</f>
      </c>
      <c r="D165" t="s" s="8">
        <v>313</v>
      </c>
      <c r="E165" t="n" s="8">
        <v>1.0</v>
      </c>
      <c r="F165" t="n" s="8">
        <v>763.0</v>
      </c>
      <c r="G165" t="s" s="8">
        <v>53</v>
      </c>
      <c r="H165" t="s" s="8">
        <v>286</v>
      </c>
      <c r="I165" t="s" s="8">
        <v>314</v>
      </c>
    </row>
    <row r="166" ht="16.0" customHeight="true">
      <c r="A166" t="n" s="7">
        <v>4.8936895E7</v>
      </c>
      <c r="B166" t="s" s="8">
        <v>54</v>
      </c>
      <c r="C166" t="n" s="8">
        <f>IF(false,"120921949", "120921949")</f>
      </c>
      <c r="D166" t="s" s="8">
        <v>315</v>
      </c>
      <c r="E166" t="n" s="8">
        <v>2.0</v>
      </c>
      <c r="F166" t="n" s="8">
        <v>470.0</v>
      </c>
      <c r="G166" t="s" s="8">
        <v>53</v>
      </c>
      <c r="H166" t="s" s="8">
        <v>286</v>
      </c>
      <c r="I166" t="s" s="8">
        <v>314</v>
      </c>
    </row>
    <row r="167" ht="16.0" customHeight="true">
      <c r="A167" t="n" s="7">
        <v>4.8946383E7</v>
      </c>
      <c r="B167" t="s" s="8">
        <v>54</v>
      </c>
      <c r="C167" t="n" s="8">
        <f>IF(false,"01-003884", "01-003884")</f>
      </c>
      <c r="D167" t="s" s="8">
        <v>154</v>
      </c>
      <c r="E167" t="n" s="8">
        <v>1.0</v>
      </c>
      <c r="F167" t="n" s="8">
        <v>899.0</v>
      </c>
      <c r="G167" t="s" s="8">
        <v>53</v>
      </c>
      <c r="H167" t="s" s="8">
        <v>286</v>
      </c>
      <c r="I167" t="s" s="8">
        <v>316</v>
      </c>
    </row>
    <row r="168" ht="16.0" customHeight="true">
      <c r="A168" t="n" s="7">
        <v>4.8946383E7</v>
      </c>
      <c r="B168" t="s" s="8">
        <v>54</v>
      </c>
      <c r="C168" t="n" s="8">
        <f>IF(false,"120921853", "120921853")</f>
      </c>
      <c r="D168" t="s" s="8">
        <v>175</v>
      </c>
      <c r="E168" t="n" s="8">
        <v>1.0</v>
      </c>
      <c r="F168" t="n" s="8">
        <v>889.0</v>
      </c>
      <c r="G168" t="s" s="8">
        <v>53</v>
      </c>
      <c r="H168" t="s" s="8">
        <v>286</v>
      </c>
      <c r="I168" t="s" s="8">
        <v>316</v>
      </c>
    </row>
    <row r="169" ht="16.0" customHeight="true">
      <c r="A169" t="n" s="7">
        <v>4.9003525E7</v>
      </c>
      <c r="B169" t="s" s="8">
        <v>54</v>
      </c>
      <c r="C169" t="n" s="8">
        <f>IF(false,"005-1516", "005-1516")</f>
      </c>
      <c r="D169" t="s" s="8">
        <v>186</v>
      </c>
      <c r="E169" t="n" s="8">
        <v>1.0</v>
      </c>
      <c r="F169" t="n" s="8">
        <v>499.0</v>
      </c>
      <c r="G169" t="s" s="8">
        <v>53</v>
      </c>
      <c r="H169" t="s" s="8">
        <v>286</v>
      </c>
      <c r="I169" t="s" s="8">
        <v>317</v>
      </c>
    </row>
    <row r="170" ht="16.0" customHeight="true">
      <c r="A170" t="n" s="7">
        <v>4.9001689E7</v>
      </c>
      <c r="B170" t="s" s="8">
        <v>54</v>
      </c>
      <c r="C170" t="n" s="8">
        <f>IF(false,"120921544", "120921544")</f>
      </c>
      <c r="D170" t="s" s="8">
        <v>193</v>
      </c>
      <c r="E170" t="n" s="8">
        <v>2.0</v>
      </c>
      <c r="F170" t="n" s="8">
        <v>1798.0</v>
      </c>
      <c r="G170" t="s" s="8">
        <v>53</v>
      </c>
      <c r="H170" t="s" s="8">
        <v>286</v>
      </c>
      <c r="I170" t="s" s="8">
        <v>318</v>
      </c>
    </row>
    <row r="171" ht="16.0" customHeight="true">
      <c r="A171" t="n" s="7">
        <v>4.8889173E7</v>
      </c>
      <c r="B171" t="s" s="8">
        <v>54</v>
      </c>
      <c r="C171" t="n" s="8">
        <f>IF(false,"120922605", "120922605")</f>
      </c>
      <c r="D171" t="s" s="8">
        <v>319</v>
      </c>
      <c r="E171" t="n" s="8">
        <v>1.0</v>
      </c>
      <c r="F171" t="n" s="8">
        <v>1.0</v>
      </c>
      <c r="G171" t="s" s="8">
        <v>53</v>
      </c>
      <c r="H171" t="s" s="8">
        <v>286</v>
      </c>
      <c r="I171" t="s" s="8">
        <v>320</v>
      </c>
    </row>
    <row r="172" ht="16.0" customHeight="true">
      <c r="A172" t="n" s="7">
        <v>4.8998565E7</v>
      </c>
      <c r="B172" t="s" s="8">
        <v>54</v>
      </c>
      <c r="C172" t="n" s="8">
        <f>IF(false,"120923138", "120923138")</f>
      </c>
      <c r="D172" t="s" s="8">
        <v>321</v>
      </c>
      <c r="E172" t="n" s="8">
        <v>1.0</v>
      </c>
      <c r="F172" t="n" s="8">
        <v>4509.0</v>
      </c>
      <c r="G172" t="s" s="8">
        <v>53</v>
      </c>
      <c r="H172" t="s" s="8">
        <v>286</v>
      </c>
      <c r="I172" t="s" s="8">
        <v>322</v>
      </c>
    </row>
    <row r="173" ht="16.0" customHeight="true">
      <c r="A173" t="n" s="7">
        <v>4.8998565E7</v>
      </c>
      <c r="B173" t="s" s="8">
        <v>54</v>
      </c>
      <c r="C173" t="n" s="8">
        <f>IF(false,"120923128", "120923128")</f>
      </c>
      <c r="D173" t="s" s="8">
        <v>63</v>
      </c>
      <c r="E173" t="n" s="8">
        <v>1.0</v>
      </c>
      <c r="F173" t="n" s="8">
        <v>3859.0</v>
      </c>
      <c r="G173" t="s" s="8">
        <v>53</v>
      </c>
      <c r="H173" t="s" s="8">
        <v>286</v>
      </c>
      <c r="I173" t="s" s="8">
        <v>322</v>
      </c>
    </row>
    <row r="174" ht="16.0" customHeight="true">
      <c r="A174" t="n" s="7">
        <v>4.895153E7</v>
      </c>
      <c r="B174" t="s" s="8">
        <v>54</v>
      </c>
      <c r="C174" t="n" s="8">
        <f>IF(false,"120922460", "120922460")</f>
      </c>
      <c r="D174" t="s" s="8">
        <v>170</v>
      </c>
      <c r="E174" t="n" s="8">
        <v>1.0</v>
      </c>
      <c r="F174" t="n" s="8">
        <v>2250.0</v>
      </c>
      <c r="G174" t="s" s="8">
        <v>53</v>
      </c>
      <c r="H174" t="s" s="8">
        <v>286</v>
      </c>
      <c r="I174" t="s" s="8">
        <v>323</v>
      </c>
    </row>
    <row r="175" ht="16.0" customHeight="true">
      <c r="A175" t="n" s="7">
        <v>4.8939425E7</v>
      </c>
      <c r="B175" t="s" s="8">
        <v>54</v>
      </c>
      <c r="C175" t="n" s="8">
        <f>IF(false,"120922947", "120922947")</f>
      </c>
      <c r="D175" t="s" s="8">
        <v>290</v>
      </c>
      <c r="E175" t="n" s="8">
        <v>1.0</v>
      </c>
      <c r="F175" t="n" s="8">
        <v>2089.0</v>
      </c>
      <c r="G175" t="s" s="8">
        <v>53</v>
      </c>
      <c r="H175" t="s" s="8">
        <v>286</v>
      </c>
      <c r="I175" t="s" s="8">
        <v>324</v>
      </c>
    </row>
    <row r="176" ht="16.0" customHeight="true">
      <c r="A176" t="n" s="7">
        <v>4.9010227E7</v>
      </c>
      <c r="B176" t="s" s="8">
        <v>54</v>
      </c>
      <c r="C176" t="n" s="8">
        <f>IF(false,"002-100", "002-100")</f>
      </c>
      <c r="D176" t="s" s="8">
        <v>325</v>
      </c>
      <c r="E176" t="n" s="8">
        <v>1.0</v>
      </c>
      <c r="F176" t="n" s="8">
        <v>1181.0</v>
      </c>
      <c r="G176" t="s" s="8">
        <v>53</v>
      </c>
      <c r="H176" t="s" s="8">
        <v>286</v>
      </c>
      <c r="I176" t="s" s="8">
        <v>326</v>
      </c>
    </row>
    <row r="177" ht="16.0" customHeight="true">
      <c r="A177" t="n" s="7">
        <v>4.8973938E7</v>
      </c>
      <c r="B177" t="s" s="8">
        <v>54</v>
      </c>
      <c r="C177" t="n" s="8">
        <f>IF(false,"120922947", "120922947")</f>
      </c>
      <c r="D177" t="s" s="8">
        <v>290</v>
      </c>
      <c r="E177" t="n" s="8">
        <v>1.0</v>
      </c>
      <c r="F177" t="n" s="8">
        <v>1889.0</v>
      </c>
      <c r="G177" t="s" s="8">
        <v>53</v>
      </c>
      <c r="H177" t="s" s="8">
        <v>286</v>
      </c>
      <c r="I177" t="s" s="8">
        <v>327</v>
      </c>
    </row>
    <row r="178" ht="16.0" customHeight="true">
      <c r="A178" t="n" s="7">
        <v>4.8950493E7</v>
      </c>
      <c r="B178" t="s" s="8">
        <v>54</v>
      </c>
      <c r="C178" t="n" s="8">
        <f>IF(false,"120922460", "120922460")</f>
      </c>
      <c r="D178" t="s" s="8">
        <v>170</v>
      </c>
      <c r="E178" t="n" s="8">
        <v>1.0</v>
      </c>
      <c r="F178" t="n" s="8">
        <v>2250.0</v>
      </c>
      <c r="G178" t="s" s="8">
        <v>53</v>
      </c>
      <c r="H178" t="s" s="8">
        <v>286</v>
      </c>
      <c r="I178" t="s" s="8">
        <v>328</v>
      </c>
    </row>
    <row r="179" ht="16.0" customHeight="true">
      <c r="A179" t="n" s="7">
        <v>4.8937139E7</v>
      </c>
      <c r="B179" t="s" s="8">
        <v>54</v>
      </c>
      <c r="C179" t="n" s="8">
        <f>IF(false,"005-1379", "005-1379")</f>
      </c>
      <c r="D179" t="s" s="8">
        <v>75</v>
      </c>
      <c r="E179" t="n" s="8">
        <v>1.0</v>
      </c>
      <c r="F179" t="n" s="8">
        <v>762.0</v>
      </c>
      <c r="G179" t="s" s="8">
        <v>53</v>
      </c>
      <c r="H179" t="s" s="8">
        <v>286</v>
      </c>
      <c r="I179" t="s" s="8">
        <v>329</v>
      </c>
    </row>
    <row r="180" ht="16.0" customHeight="true">
      <c r="A180" t="n" s="7">
        <v>4.9031922E7</v>
      </c>
      <c r="B180" t="s" s="8">
        <v>138</v>
      </c>
      <c r="C180" t="n" s="8">
        <f>IF(false,"120923138", "120923138")</f>
      </c>
      <c r="D180" t="s" s="8">
        <v>321</v>
      </c>
      <c r="E180" t="n" s="8">
        <v>1.0</v>
      </c>
      <c r="F180" t="n" s="8">
        <v>4779.0</v>
      </c>
      <c r="G180" t="s" s="8">
        <v>53</v>
      </c>
      <c r="H180" t="s" s="8">
        <v>286</v>
      </c>
      <c r="I180" t="s" s="8">
        <v>330</v>
      </c>
    </row>
    <row r="181" ht="16.0" customHeight="true">
      <c r="A181" t="n" s="7">
        <v>4.9009061E7</v>
      </c>
      <c r="B181" t="s" s="8">
        <v>54</v>
      </c>
      <c r="C181" t="n" s="8">
        <f>IF(false,"120922947", "120922947")</f>
      </c>
      <c r="D181" t="s" s="8">
        <v>290</v>
      </c>
      <c r="E181" t="n" s="8">
        <v>1.0</v>
      </c>
      <c r="F181" t="n" s="8">
        <v>2089.0</v>
      </c>
      <c r="G181" t="s" s="8">
        <v>53</v>
      </c>
      <c r="H181" t="s" s="8">
        <v>286</v>
      </c>
      <c r="I181" t="s" s="8">
        <v>331</v>
      </c>
    </row>
    <row r="182" ht="16.0" customHeight="true">
      <c r="A182" t="n" s="7">
        <v>4.8999183E7</v>
      </c>
      <c r="B182" t="s" s="8">
        <v>54</v>
      </c>
      <c r="C182" t="n" s="8">
        <f>IF(false,"003-318", "003-318")</f>
      </c>
      <c r="D182" t="s" s="8">
        <v>57</v>
      </c>
      <c r="E182" t="n" s="8">
        <v>3.0</v>
      </c>
      <c r="F182" t="n" s="8">
        <v>3795.0</v>
      </c>
      <c r="G182" t="s" s="8">
        <v>53</v>
      </c>
      <c r="H182" t="s" s="8">
        <v>286</v>
      </c>
      <c r="I182" t="s" s="8">
        <v>332</v>
      </c>
    </row>
    <row r="183" ht="16.0" customHeight="true">
      <c r="A183" t="n" s="7">
        <v>4.8954201E7</v>
      </c>
      <c r="B183" t="s" s="8">
        <v>54</v>
      </c>
      <c r="C183" t="n" s="8">
        <f>IF(false,"01-003884", "01-003884")</f>
      </c>
      <c r="D183" t="s" s="8">
        <v>154</v>
      </c>
      <c r="E183" t="n" s="8">
        <v>3.0</v>
      </c>
      <c r="F183" t="n" s="8">
        <v>2214.0</v>
      </c>
      <c r="G183" t="s" s="8">
        <v>53</v>
      </c>
      <c r="H183" t="s" s="8">
        <v>286</v>
      </c>
      <c r="I183" t="s" s="8">
        <v>333</v>
      </c>
    </row>
    <row r="184" ht="16.0" customHeight="true">
      <c r="A184" t="n" s="7">
        <v>4.9009705E7</v>
      </c>
      <c r="B184" t="s" s="8">
        <v>54</v>
      </c>
      <c r="C184" t="n" s="8">
        <f>IF(false,"120922460", "120922460")</f>
      </c>
      <c r="D184" t="s" s="8">
        <v>170</v>
      </c>
      <c r="E184" t="n" s="8">
        <v>1.0</v>
      </c>
      <c r="F184" t="n" s="8">
        <v>2589.0</v>
      </c>
      <c r="G184" t="s" s="8">
        <v>53</v>
      </c>
      <c r="H184" t="s" s="8">
        <v>286</v>
      </c>
      <c r="I184" t="s" s="8">
        <v>334</v>
      </c>
    </row>
    <row r="185" ht="16.0" customHeight="true">
      <c r="A185" t="n" s="7">
        <v>4.8989503E7</v>
      </c>
      <c r="B185" t="s" s="8">
        <v>54</v>
      </c>
      <c r="C185" t="n" s="8">
        <f>IF(false,"120921871", "120921871")</f>
      </c>
      <c r="D185" t="s" s="8">
        <v>335</v>
      </c>
      <c r="E185" t="n" s="8">
        <v>1.0</v>
      </c>
      <c r="F185" t="n" s="8">
        <v>415.0</v>
      </c>
      <c r="G185" t="s" s="8">
        <v>53</v>
      </c>
      <c r="H185" t="s" s="8">
        <v>286</v>
      </c>
      <c r="I185" t="s" s="8">
        <v>336</v>
      </c>
    </row>
    <row r="186" ht="16.0" customHeight="true">
      <c r="A186" t="n" s="7">
        <v>4.8979948E7</v>
      </c>
      <c r="B186" t="s" s="8">
        <v>54</v>
      </c>
      <c r="C186" t="n" s="8">
        <f>IF(false,"01-003884", "01-003884")</f>
      </c>
      <c r="D186" t="s" s="8">
        <v>154</v>
      </c>
      <c r="E186" t="n" s="8">
        <v>3.0</v>
      </c>
      <c r="F186" t="n" s="8">
        <v>1.0</v>
      </c>
      <c r="G186" t="s" s="8">
        <v>53</v>
      </c>
      <c r="H186" t="s" s="8">
        <v>286</v>
      </c>
      <c r="I186" t="s" s="8">
        <v>337</v>
      </c>
    </row>
    <row r="187" ht="16.0" customHeight="true">
      <c r="A187" t="n" s="7">
        <v>4.8957238E7</v>
      </c>
      <c r="B187" t="s" s="8">
        <v>54</v>
      </c>
      <c r="C187" t="n" s="8">
        <f>IF(false,"002-099", "002-099")</f>
      </c>
      <c r="D187" t="s" s="8">
        <v>338</v>
      </c>
      <c r="E187" t="n" s="8">
        <v>1.0</v>
      </c>
      <c r="F187" t="n" s="8">
        <v>1314.0</v>
      </c>
      <c r="G187" t="s" s="8">
        <v>53</v>
      </c>
      <c r="H187" t="s" s="8">
        <v>286</v>
      </c>
      <c r="I187" t="s" s="8">
        <v>339</v>
      </c>
    </row>
    <row r="188" ht="16.0" customHeight="true">
      <c r="A188" t="n" s="7">
        <v>4.9037329E7</v>
      </c>
      <c r="B188" t="s" s="8">
        <v>138</v>
      </c>
      <c r="C188" t="n" s="8">
        <f>IF(false,"120922828", "120922828")</f>
      </c>
      <c r="D188" t="s" s="8">
        <v>340</v>
      </c>
      <c r="E188" t="n" s="8">
        <v>1.0</v>
      </c>
      <c r="F188" t="n" s="8">
        <v>590.0</v>
      </c>
      <c r="G188" t="s" s="8">
        <v>53</v>
      </c>
      <c r="H188" t="s" s="8">
        <v>286</v>
      </c>
      <c r="I188" t="s" s="8">
        <v>341</v>
      </c>
    </row>
    <row r="189" ht="16.0" customHeight="true">
      <c r="A189" t="n" s="7">
        <v>4.8984487E7</v>
      </c>
      <c r="B189" t="s" s="8">
        <v>54</v>
      </c>
      <c r="C189" t="n" s="8">
        <f>IF(false,"120923124", "120923124")</f>
      </c>
      <c r="D189" t="s" s="8">
        <v>267</v>
      </c>
      <c r="E189" t="n" s="8">
        <v>1.0</v>
      </c>
      <c r="F189" t="n" s="8">
        <v>4883.0</v>
      </c>
      <c r="G189" t="s" s="8">
        <v>53</v>
      </c>
      <c r="H189" t="s" s="8">
        <v>286</v>
      </c>
      <c r="I189" t="s" s="8">
        <v>342</v>
      </c>
    </row>
    <row r="190" ht="16.0" customHeight="true">
      <c r="A190" t="n" s="7">
        <v>4.8912013E7</v>
      </c>
      <c r="B190" t="s" s="8">
        <v>54</v>
      </c>
      <c r="C190" t="n" s="8">
        <f>IF(false,"120922836", "120922836")</f>
      </c>
      <c r="D190" t="s" s="8">
        <v>220</v>
      </c>
      <c r="E190" t="n" s="8">
        <v>1.0</v>
      </c>
      <c r="F190" t="n" s="8">
        <v>539.0</v>
      </c>
      <c r="G190" t="s" s="8">
        <v>53</v>
      </c>
      <c r="H190" t="s" s="8">
        <v>286</v>
      </c>
      <c r="I190" t="s" s="8">
        <v>343</v>
      </c>
    </row>
    <row r="191" ht="16.0" customHeight="true">
      <c r="A191" t="n" s="7">
        <v>4.9000364E7</v>
      </c>
      <c r="B191" t="s" s="8">
        <v>54</v>
      </c>
      <c r="C191" t="n" s="8">
        <f>IF(false,"120922351", "120922351")</f>
      </c>
      <c r="D191" t="s" s="8">
        <v>218</v>
      </c>
      <c r="E191" t="n" s="8">
        <v>1.0</v>
      </c>
      <c r="F191" t="n" s="8">
        <v>819.0</v>
      </c>
      <c r="G191" t="s" s="8">
        <v>53</v>
      </c>
      <c r="H191" t="s" s="8">
        <v>286</v>
      </c>
      <c r="I191" t="s" s="8">
        <v>344</v>
      </c>
    </row>
    <row r="192" ht="16.0" customHeight="true">
      <c r="A192" t="n" s="7">
        <v>4.9000364E7</v>
      </c>
      <c r="B192" t="s" s="8">
        <v>54</v>
      </c>
      <c r="C192" t="n" s="8">
        <f>IF(false,"120922353", "120922353")</f>
      </c>
      <c r="D192" t="s" s="8">
        <v>103</v>
      </c>
      <c r="E192" t="n" s="8">
        <v>1.0</v>
      </c>
      <c r="F192" t="n" s="8">
        <v>819.0</v>
      </c>
      <c r="G192" t="s" s="8">
        <v>53</v>
      </c>
      <c r="H192" t="s" s="8">
        <v>286</v>
      </c>
      <c r="I192" t="s" s="8">
        <v>344</v>
      </c>
    </row>
    <row r="193" ht="16.0" customHeight="true">
      <c r="A193" t="n" s="7">
        <v>4.8931891E7</v>
      </c>
      <c r="B193" t="s" s="8">
        <v>54</v>
      </c>
      <c r="C193" t="n" s="8">
        <f>IF(false,"01-003884", "01-003884")</f>
      </c>
      <c r="D193" t="s" s="8">
        <v>154</v>
      </c>
      <c r="E193" t="n" s="8">
        <v>1.0</v>
      </c>
      <c r="F193" t="n" s="8">
        <v>752.0</v>
      </c>
      <c r="G193" t="s" s="8">
        <v>53</v>
      </c>
      <c r="H193" t="s" s="8">
        <v>286</v>
      </c>
      <c r="I193" t="s" s="8">
        <v>345</v>
      </c>
    </row>
    <row r="194" ht="16.0" customHeight="true">
      <c r="A194" t="n" s="7">
        <v>4.8992637E7</v>
      </c>
      <c r="B194" t="s" s="8">
        <v>54</v>
      </c>
      <c r="C194" t="n" s="8">
        <f>IF(false,"120922872", "120922872")</f>
      </c>
      <c r="D194" t="s" s="8">
        <v>91</v>
      </c>
      <c r="E194" t="n" s="8">
        <v>1.0</v>
      </c>
      <c r="F194" t="n" s="8">
        <v>4313.0</v>
      </c>
      <c r="G194" t="s" s="8">
        <v>53</v>
      </c>
      <c r="H194" t="s" s="8">
        <v>286</v>
      </c>
      <c r="I194" t="s" s="8">
        <v>346</v>
      </c>
    </row>
    <row r="195" ht="16.0" customHeight="true">
      <c r="A195" t="n" s="7">
        <v>4.8936995E7</v>
      </c>
      <c r="B195" t="s" s="8">
        <v>54</v>
      </c>
      <c r="C195" t="n" s="8">
        <f>IF(false,"120921490", "120921490")</f>
      </c>
      <c r="D195" t="s" s="8">
        <v>347</v>
      </c>
      <c r="E195" t="n" s="8">
        <v>1.0</v>
      </c>
      <c r="F195" t="n" s="8">
        <v>290.0</v>
      </c>
      <c r="G195" t="s" s="8">
        <v>53</v>
      </c>
      <c r="H195" t="s" s="8">
        <v>286</v>
      </c>
      <c r="I195" t="s" s="8">
        <v>348</v>
      </c>
    </row>
    <row r="196" ht="16.0" customHeight="true">
      <c r="A196" t="n" s="7">
        <v>4.8717534E7</v>
      </c>
      <c r="B196" t="s" s="8">
        <v>72</v>
      </c>
      <c r="C196" t="n" s="8">
        <f>IF(false,"120921947", "120921947")</f>
      </c>
      <c r="D196" t="s" s="8">
        <v>227</v>
      </c>
      <c r="E196" t="n" s="8">
        <v>1.0</v>
      </c>
      <c r="F196" t="n" s="8">
        <v>448.0</v>
      </c>
      <c r="G196" t="s" s="8">
        <v>53</v>
      </c>
      <c r="H196" t="s" s="8">
        <v>286</v>
      </c>
      <c r="I196" t="s" s="8">
        <v>349</v>
      </c>
    </row>
    <row r="197" ht="16.0" customHeight="true">
      <c r="A197" t="n" s="7">
        <v>4.9039711E7</v>
      </c>
      <c r="B197" t="s" s="8">
        <v>138</v>
      </c>
      <c r="C197" t="n" s="8">
        <f>IF(false,"01-004218", "01-004218")</f>
      </c>
      <c r="D197" t="s" s="8">
        <v>350</v>
      </c>
      <c r="E197" t="n" s="8">
        <v>2.0</v>
      </c>
      <c r="F197" t="n" s="8">
        <v>4008.0</v>
      </c>
      <c r="G197" t="s" s="8">
        <v>53</v>
      </c>
      <c r="H197" t="s" s="8">
        <v>286</v>
      </c>
      <c r="I197" t="s" s="8">
        <v>351</v>
      </c>
    </row>
    <row r="198" ht="16.0" customHeight="true">
      <c r="A198" t="n" s="7">
        <v>4.8951035E7</v>
      </c>
      <c r="B198" t="s" s="8">
        <v>54</v>
      </c>
      <c r="C198" t="n" s="8">
        <f>IF(false,"120922957", "120922957")</f>
      </c>
      <c r="D198" t="s" s="8">
        <v>352</v>
      </c>
      <c r="E198" t="n" s="8">
        <v>1.0</v>
      </c>
      <c r="F198" t="n" s="8">
        <v>1647.0</v>
      </c>
      <c r="G198" t="s" s="8">
        <v>53</v>
      </c>
      <c r="H198" t="s" s="8">
        <v>286</v>
      </c>
      <c r="I198" t="s" s="8">
        <v>353</v>
      </c>
    </row>
    <row r="199" ht="16.0" customHeight="true">
      <c r="A199" t="n" s="7">
        <v>4.9022829E7</v>
      </c>
      <c r="B199" t="s" s="8">
        <v>138</v>
      </c>
      <c r="C199" t="n" s="8">
        <f>IF(false,"120921853", "120921853")</f>
      </c>
      <c r="D199" t="s" s="8">
        <v>175</v>
      </c>
      <c r="E199" t="n" s="8">
        <v>1.0</v>
      </c>
      <c r="F199" t="n" s="8">
        <v>889.0</v>
      </c>
      <c r="G199" t="s" s="8">
        <v>53</v>
      </c>
      <c r="H199" t="s" s="8">
        <v>286</v>
      </c>
      <c r="I199" t="s" s="8">
        <v>354</v>
      </c>
    </row>
    <row r="200" ht="16.0" customHeight="true">
      <c r="A200" t="n" s="7">
        <v>4.9039051E7</v>
      </c>
      <c r="B200" t="s" s="8">
        <v>138</v>
      </c>
      <c r="C200" t="n" s="8">
        <f>IF(false,"008-576", "008-576")</f>
      </c>
      <c r="D200" t="s" s="8">
        <v>355</v>
      </c>
      <c r="E200" t="n" s="8">
        <v>2.0</v>
      </c>
      <c r="F200" t="n" s="8">
        <v>1664.0</v>
      </c>
      <c r="G200" t="s" s="8">
        <v>53</v>
      </c>
      <c r="H200" t="s" s="8">
        <v>286</v>
      </c>
      <c r="I200" t="s" s="8">
        <v>356</v>
      </c>
    </row>
    <row r="201" ht="16.0" customHeight="true">
      <c r="A201" t="n" s="7">
        <v>4.8995543E7</v>
      </c>
      <c r="B201" t="s" s="8">
        <v>54</v>
      </c>
      <c r="C201" t="n" s="8">
        <f>IF(false,"120921995", "120921995")</f>
      </c>
      <c r="D201" t="s" s="8">
        <v>306</v>
      </c>
      <c r="E201" t="n" s="8">
        <v>1.0</v>
      </c>
      <c r="F201" t="n" s="8">
        <v>1.0</v>
      </c>
      <c r="G201" t="s" s="8">
        <v>53</v>
      </c>
      <c r="H201" t="s" s="8">
        <v>286</v>
      </c>
      <c r="I201" t="s" s="8">
        <v>357</v>
      </c>
    </row>
    <row r="202" ht="16.0" customHeight="true">
      <c r="A202" t="n" s="7">
        <v>4.8963227E7</v>
      </c>
      <c r="B202" t="s" s="8">
        <v>54</v>
      </c>
      <c r="C202" t="n" s="8">
        <f>IF(false,"005-1516", "005-1516")</f>
      </c>
      <c r="D202" t="s" s="8">
        <v>186</v>
      </c>
      <c r="E202" t="n" s="8">
        <v>1.0</v>
      </c>
      <c r="F202" t="n" s="8">
        <v>512.0</v>
      </c>
      <c r="G202" t="s" s="8">
        <v>53</v>
      </c>
      <c r="H202" t="s" s="8">
        <v>286</v>
      </c>
      <c r="I202" t="s" s="8">
        <v>358</v>
      </c>
    </row>
    <row r="203" ht="16.0" customHeight="true">
      <c r="A203" t="n" s="7">
        <v>4.890944E7</v>
      </c>
      <c r="B203" t="s" s="8">
        <v>54</v>
      </c>
      <c r="C203" t="n" s="8">
        <f>IF(false,"120921853", "120921853")</f>
      </c>
      <c r="D203" t="s" s="8">
        <v>175</v>
      </c>
      <c r="E203" t="n" s="8">
        <v>1.0</v>
      </c>
      <c r="F203" t="n" s="8">
        <v>752.0</v>
      </c>
      <c r="G203" t="s" s="8">
        <v>53</v>
      </c>
      <c r="H203" t="s" s="8">
        <v>286</v>
      </c>
      <c r="I203" t="s" s="8">
        <v>359</v>
      </c>
    </row>
    <row r="204" ht="16.0" customHeight="true">
      <c r="A204" t="n" s="7">
        <v>4.9093099E7</v>
      </c>
      <c r="B204" t="s" s="8">
        <v>138</v>
      </c>
      <c r="C204" t="n" s="8">
        <f>IF(false,"005-1273", "005-1273")</f>
      </c>
      <c r="D204" t="s" s="8">
        <v>360</v>
      </c>
      <c r="E204" t="n" s="8">
        <v>1.0</v>
      </c>
      <c r="F204" t="n" s="8">
        <v>746.0</v>
      </c>
      <c r="G204" t="s" s="8">
        <v>53</v>
      </c>
      <c r="H204" t="s" s="8">
        <v>286</v>
      </c>
      <c r="I204" t="s" s="8">
        <v>361</v>
      </c>
    </row>
    <row r="205" ht="16.0" customHeight="true">
      <c r="A205" t="n" s="7">
        <v>4.9056108E7</v>
      </c>
      <c r="B205" t="s" s="8">
        <v>138</v>
      </c>
      <c r="C205" t="n" s="8">
        <f>IF(false,"008-576", "008-576")</f>
      </c>
      <c r="D205" t="s" s="8">
        <v>355</v>
      </c>
      <c r="E205" t="n" s="8">
        <v>1.0</v>
      </c>
      <c r="F205" t="n" s="8">
        <v>751.0</v>
      </c>
      <c r="G205" t="s" s="8">
        <v>53</v>
      </c>
      <c r="H205" t="s" s="8">
        <v>286</v>
      </c>
      <c r="I205" t="s" s="8">
        <v>362</v>
      </c>
    </row>
    <row r="206" ht="16.0" customHeight="true">
      <c r="A206" t="n" s="7">
        <v>4.9031692E7</v>
      </c>
      <c r="B206" t="s" s="8">
        <v>138</v>
      </c>
      <c r="C206" t="n" s="8">
        <f>IF(false,"005-1112", "005-1112")</f>
      </c>
      <c r="D206" t="s" s="8">
        <v>205</v>
      </c>
      <c r="E206" t="n" s="8">
        <v>2.0</v>
      </c>
      <c r="F206" t="n" s="8">
        <v>2886.0</v>
      </c>
      <c r="G206" t="s" s="8">
        <v>53</v>
      </c>
      <c r="H206" t="s" s="8">
        <v>286</v>
      </c>
      <c r="I206" t="s" s="8">
        <v>363</v>
      </c>
    </row>
    <row r="207" ht="16.0" customHeight="true">
      <c r="A207" t="n" s="7">
        <v>4.8984381E7</v>
      </c>
      <c r="B207" t="s" s="8">
        <v>54</v>
      </c>
      <c r="C207" t="n" s="8">
        <f>IF(false,"003-318", "003-318")</f>
      </c>
      <c r="D207" t="s" s="8">
        <v>57</v>
      </c>
      <c r="E207" t="n" s="8">
        <v>1.0</v>
      </c>
      <c r="F207" t="n" s="8">
        <v>1152.0</v>
      </c>
      <c r="G207" t="s" s="8">
        <v>53</v>
      </c>
      <c r="H207" t="s" s="8">
        <v>286</v>
      </c>
      <c r="I207" t="s" s="8">
        <v>364</v>
      </c>
    </row>
    <row r="208" ht="16.0" customHeight="true">
      <c r="A208" t="n" s="7">
        <v>4.890653E7</v>
      </c>
      <c r="B208" t="s" s="8">
        <v>54</v>
      </c>
      <c r="C208" t="n" s="8">
        <f>IF(false,"120922952", "120922952")</f>
      </c>
      <c r="D208" t="s" s="8">
        <v>156</v>
      </c>
      <c r="E208" t="n" s="8">
        <v>1.0</v>
      </c>
      <c r="F208" t="n" s="8">
        <v>938.0</v>
      </c>
      <c r="G208" t="s" s="8">
        <v>53</v>
      </c>
      <c r="H208" t="s" s="8">
        <v>286</v>
      </c>
      <c r="I208" t="s" s="8">
        <v>365</v>
      </c>
    </row>
    <row r="209" ht="16.0" customHeight="true">
      <c r="A209" t="n" s="7">
        <v>4.9082718E7</v>
      </c>
      <c r="B209" t="s" s="8">
        <v>138</v>
      </c>
      <c r="C209" t="n" s="8">
        <f>IF(false,"120921370", "120921370")</f>
      </c>
      <c r="D209" t="s" s="8">
        <v>70</v>
      </c>
      <c r="E209" t="n" s="8">
        <v>1.0</v>
      </c>
      <c r="F209" t="n" s="8">
        <v>1690.0</v>
      </c>
      <c r="G209" t="s" s="8">
        <v>53</v>
      </c>
      <c r="H209" t="s" s="8">
        <v>286</v>
      </c>
      <c r="I209" t="s" s="8">
        <v>366</v>
      </c>
    </row>
    <row r="210" ht="16.0" customHeight="true">
      <c r="A210" t="n" s="7">
        <v>4.9111015E7</v>
      </c>
      <c r="B210" t="s" s="8">
        <v>138</v>
      </c>
      <c r="C210" t="n" s="8">
        <f>IF(false,"005-1255", "005-1255")</f>
      </c>
      <c r="D210" t="s" s="8">
        <v>52</v>
      </c>
      <c r="E210" t="n" s="8">
        <v>1.0</v>
      </c>
      <c r="F210" t="n" s="8">
        <v>689.0</v>
      </c>
      <c r="G210" t="s" s="8">
        <v>53</v>
      </c>
      <c r="H210" t="s" s="8">
        <v>286</v>
      </c>
      <c r="I210" t="s" s="8">
        <v>367</v>
      </c>
    </row>
    <row r="211" ht="16.0" customHeight="true">
      <c r="A211" t="n" s="7">
        <v>4.9012774E7</v>
      </c>
      <c r="B211" t="s" s="8">
        <v>138</v>
      </c>
      <c r="C211" t="n" s="8">
        <f>IF(false,"120922353", "120922353")</f>
      </c>
      <c r="D211" t="s" s="8">
        <v>103</v>
      </c>
      <c r="E211" t="n" s="8">
        <v>1.0</v>
      </c>
      <c r="F211" t="n" s="8">
        <v>710.0</v>
      </c>
      <c r="G211" t="s" s="8">
        <v>53</v>
      </c>
      <c r="H211" t="s" s="8">
        <v>286</v>
      </c>
      <c r="I211" t="s" s="8">
        <v>368</v>
      </c>
    </row>
    <row r="212" ht="16.0" customHeight="true">
      <c r="A212" t="n" s="7">
        <v>4.8974798E7</v>
      </c>
      <c r="B212" t="s" s="8">
        <v>54</v>
      </c>
      <c r="C212" t="n" s="8">
        <f>IF(false,"01-003884", "01-003884")</f>
      </c>
      <c r="D212" t="s" s="8">
        <v>154</v>
      </c>
      <c r="E212" t="n" s="8">
        <v>1.0</v>
      </c>
      <c r="F212" t="n" s="8">
        <v>840.0</v>
      </c>
      <c r="G212" t="s" s="8">
        <v>53</v>
      </c>
      <c r="H212" t="s" s="8">
        <v>286</v>
      </c>
      <c r="I212" t="s" s="8">
        <v>369</v>
      </c>
    </row>
    <row r="213" ht="16.0" customHeight="true">
      <c r="A213" t="n" s="7">
        <v>4.8974798E7</v>
      </c>
      <c r="B213" t="s" s="8">
        <v>54</v>
      </c>
      <c r="C213" t="n" s="8">
        <f>IF(false,"005-1126", "005-1126")</f>
      </c>
      <c r="D213" t="s" s="8">
        <v>370</v>
      </c>
      <c r="E213" t="n" s="8">
        <v>1.0</v>
      </c>
      <c r="F213" t="n" s="8">
        <v>764.0</v>
      </c>
      <c r="G213" t="s" s="8">
        <v>53</v>
      </c>
      <c r="H213" t="s" s="8">
        <v>286</v>
      </c>
      <c r="I213" t="s" s="8">
        <v>369</v>
      </c>
    </row>
    <row r="214" ht="16.0" customHeight="true">
      <c r="A214" t="n" s="7">
        <v>4.9106518E7</v>
      </c>
      <c r="B214" t="s" s="8">
        <v>138</v>
      </c>
      <c r="C214" t="n" s="8">
        <f>IF(false,"003-315", "003-315")</f>
      </c>
      <c r="D214" t="s" s="8">
        <v>77</v>
      </c>
      <c r="E214" t="n" s="8">
        <v>1.0</v>
      </c>
      <c r="F214" t="n" s="8">
        <v>1329.0</v>
      </c>
      <c r="G214" t="s" s="8">
        <v>53</v>
      </c>
      <c r="H214" t="s" s="8">
        <v>286</v>
      </c>
      <c r="I214" t="s" s="8">
        <v>371</v>
      </c>
    </row>
    <row r="215" ht="16.0" customHeight="true">
      <c r="A215" t="n" s="7">
        <v>4.9075438E7</v>
      </c>
      <c r="B215" t="s" s="8">
        <v>138</v>
      </c>
      <c r="C215" t="n" s="8">
        <f>IF(false,"120922872", "120922872")</f>
      </c>
      <c r="D215" t="s" s="8">
        <v>91</v>
      </c>
      <c r="E215" t="n" s="8">
        <v>1.0</v>
      </c>
      <c r="F215" t="n" s="8">
        <v>4357.0</v>
      </c>
      <c r="G215" t="s" s="8">
        <v>53</v>
      </c>
      <c r="H215" t="s" s="8">
        <v>286</v>
      </c>
      <c r="I215" t="s" s="8">
        <v>372</v>
      </c>
    </row>
    <row r="216" ht="16.0" customHeight="true">
      <c r="A216" t="n" s="7">
        <v>4.8939248E7</v>
      </c>
      <c r="B216" t="s" s="8">
        <v>54</v>
      </c>
      <c r="C216" t="n" s="8">
        <f>IF(false,"01-003884", "01-003884")</f>
      </c>
      <c r="D216" t="s" s="8">
        <v>154</v>
      </c>
      <c r="E216" t="n" s="8">
        <v>1.0</v>
      </c>
      <c r="F216" t="n" s="8">
        <v>763.0</v>
      </c>
      <c r="G216" t="s" s="8">
        <v>53</v>
      </c>
      <c r="H216" t="s" s="8">
        <v>286</v>
      </c>
      <c r="I216" t="s" s="8">
        <v>373</v>
      </c>
    </row>
    <row r="217" ht="16.0" customHeight="true">
      <c r="A217" t="n" s="7">
        <v>4.8859014E7</v>
      </c>
      <c r="B217" t="s" s="8">
        <v>56</v>
      </c>
      <c r="C217" t="n" s="8">
        <f>IF(false,"003-315", "003-315")</f>
      </c>
      <c r="D217" t="s" s="8">
        <v>77</v>
      </c>
      <c r="E217" t="n" s="8">
        <v>3.0</v>
      </c>
      <c r="F217" t="n" s="8">
        <v>3387.0</v>
      </c>
      <c r="G217" t="s" s="8">
        <v>53</v>
      </c>
      <c r="H217" t="s" s="8">
        <v>286</v>
      </c>
      <c r="I217" t="s" s="8">
        <v>374</v>
      </c>
    </row>
    <row r="218" ht="16.0" customHeight="true">
      <c r="A218" t="n" s="7">
        <v>4.9024349E7</v>
      </c>
      <c r="B218" t="s" s="8">
        <v>138</v>
      </c>
      <c r="C218" t="n" s="8">
        <f>IF(false,"003-318", "003-318")</f>
      </c>
      <c r="D218" t="s" s="8">
        <v>57</v>
      </c>
      <c r="E218" t="n" s="8">
        <v>3.0</v>
      </c>
      <c r="F218" t="n" s="8">
        <v>3555.0</v>
      </c>
      <c r="G218" t="s" s="8">
        <v>53</v>
      </c>
      <c r="H218" t="s" s="8">
        <v>286</v>
      </c>
      <c r="I218" t="s" s="8">
        <v>375</v>
      </c>
    </row>
    <row r="219" ht="16.0" customHeight="true">
      <c r="A219" t="n" s="7">
        <v>4.9057774E7</v>
      </c>
      <c r="B219" t="s" s="8">
        <v>138</v>
      </c>
      <c r="C219" t="n" s="8">
        <f>IF(false,"120922353", "120922353")</f>
      </c>
      <c r="D219" t="s" s="8">
        <v>103</v>
      </c>
      <c r="E219" t="n" s="8">
        <v>1.0</v>
      </c>
      <c r="F219" t="n" s="8">
        <v>693.0</v>
      </c>
      <c r="G219" t="s" s="8">
        <v>53</v>
      </c>
      <c r="H219" t="s" s="8">
        <v>286</v>
      </c>
      <c r="I219" t="s" s="8">
        <v>376</v>
      </c>
    </row>
    <row r="220" ht="16.0" customHeight="true">
      <c r="A220" t="n" s="7">
        <v>4.8201191E7</v>
      </c>
      <c r="B220" t="s" s="8">
        <v>69</v>
      </c>
      <c r="C220" t="n" s="8">
        <f>IF(false,"120922005", "120922005")</f>
      </c>
      <c r="D220" t="s" s="8">
        <v>377</v>
      </c>
      <c r="E220" t="n" s="8">
        <v>1.0</v>
      </c>
      <c r="F220" t="n" s="8">
        <v>1447.0</v>
      </c>
      <c r="G220" t="s" s="8">
        <v>53</v>
      </c>
      <c r="H220" t="s" s="8">
        <v>286</v>
      </c>
      <c r="I220" t="s" s="8">
        <v>378</v>
      </c>
    </row>
    <row r="221" ht="16.0" customHeight="true">
      <c r="A221" t="n" s="7">
        <v>4.8763799E7</v>
      </c>
      <c r="B221" t="s" s="8">
        <v>56</v>
      </c>
      <c r="C221" t="n" s="8">
        <f>IF(false,"120921715", "120921715")</f>
      </c>
      <c r="D221" t="s" s="8">
        <v>379</v>
      </c>
      <c r="E221" t="n" s="8">
        <v>1.0</v>
      </c>
      <c r="F221" t="n" s="8">
        <v>219.0</v>
      </c>
      <c r="G221" t="s" s="8">
        <v>53</v>
      </c>
      <c r="H221" t="s" s="8">
        <v>286</v>
      </c>
      <c r="I221" t="s" s="8">
        <v>380</v>
      </c>
    </row>
    <row r="222" ht="16.0" customHeight="true">
      <c r="A222" t="n" s="7">
        <v>4.9176635E7</v>
      </c>
      <c r="B222" t="s" s="8">
        <v>286</v>
      </c>
      <c r="C222" t="n" s="8">
        <f>IF(false,"120922903", "120922903")</f>
      </c>
      <c r="D222" t="s" s="8">
        <v>381</v>
      </c>
      <c r="E222" t="n" s="8">
        <v>1.0</v>
      </c>
      <c r="F222" t="n" s="8">
        <v>1.0</v>
      </c>
      <c r="G222" t="s" s="8">
        <v>53</v>
      </c>
      <c r="H222" t="s" s="8">
        <v>286</v>
      </c>
      <c r="I222" t="s" s="8">
        <v>382</v>
      </c>
    </row>
    <row r="223" ht="16.0" customHeight="true">
      <c r="A223" t="n" s="7">
        <v>4.9047689E7</v>
      </c>
      <c r="B223" t="s" s="8">
        <v>138</v>
      </c>
      <c r="C223" t="n" s="8">
        <f>IF(false,"120921853", "120921853")</f>
      </c>
      <c r="D223" t="s" s="8">
        <v>175</v>
      </c>
      <c r="E223" t="n" s="8">
        <v>1.0</v>
      </c>
      <c r="F223" t="n" s="8">
        <v>734.0</v>
      </c>
      <c r="G223" t="s" s="8">
        <v>53</v>
      </c>
      <c r="H223" t="s" s="8">
        <v>286</v>
      </c>
      <c r="I223" t="s" s="8">
        <v>383</v>
      </c>
    </row>
    <row r="224" ht="16.0" customHeight="true">
      <c r="A224" t="n" s="7">
        <v>4.900328E7</v>
      </c>
      <c r="B224" t="s" s="8">
        <v>54</v>
      </c>
      <c r="C224" t="n" s="8">
        <f>IF(false,"120922871", "120922871")</f>
      </c>
      <c r="D224" t="s" s="8">
        <v>384</v>
      </c>
      <c r="E224" t="n" s="8">
        <v>1.0</v>
      </c>
      <c r="F224" t="n" s="8">
        <v>1989.0</v>
      </c>
      <c r="G224" t="s" s="8">
        <v>53</v>
      </c>
      <c r="H224" t="s" s="8">
        <v>286</v>
      </c>
      <c r="I224" t="s" s="8">
        <v>385</v>
      </c>
    </row>
    <row r="225" ht="16.0" customHeight="true">
      <c r="A225" t="n" s="7">
        <v>4.9107096E7</v>
      </c>
      <c r="B225" t="s" s="8">
        <v>138</v>
      </c>
      <c r="C225" t="n" s="8">
        <f>IF(false,"120921995", "120921995")</f>
      </c>
      <c r="D225" t="s" s="8">
        <v>306</v>
      </c>
      <c r="E225" t="n" s="8">
        <v>1.0</v>
      </c>
      <c r="F225" t="n" s="8">
        <v>956.0</v>
      </c>
      <c r="G225" t="s" s="8">
        <v>53</v>
      </c>
      <c r="H225" t="s" s="8">
        <v>286</v>
      </c>
      <c r="I225" t="s" s="8">
        <v>386</v>
      </c>
    </row>
    <row r="226" ht="16.0" customHeight="true">
      <c r="A226" t="n" s="7">
        <v>4.8994649E7</v>
      </c>
      <c r="B226" t="s" s="8">
        <v>54</v>
      </c>
      <c r="C226" t="n" s="8">
        <f>IF(false,"005-1255", "005-1255")</f>
      </c>
      <c r="D226" t="s" s="8">
        <v>52</v>
      </c>
      <c r="E226" t="n" s="8">
        <v>1.0</v>
      </c>
      <c r="F226" t="n" s="8">
        <v>516.0</v>
      </c>
      <c r="G226" t="s" s="8">
        <v>53</v>
      </c>
      <c r="H226" t="s" s="8">
        <v>286</v>
      </c>
      <c r="I226" t="s" s="8">
        <v>387</v>
      </c>
    </row>
    <row r="227" ht="16.0" customHeight="true">
      <c r="A227" t="n" s="7">
        <v>4.9051711E7</v>
      </c>
      <c r="B227" t="s" s="8">
        <v>138</v>
      </c>
      <c r="C227" t="n" s="8">
        <f>IF(false,"005-1255", "005-1255")</f>
      </c>
      <c r="D227" t="s" s="8">
        <v>52</v>
      </c>
      <c r="E227" t="n" s="8">
        <v>1.0</v>
      </c>
      <c r="F227" t="n" s="8">
        <v>519.0</v>
      </c>
      <c r="G227" t="s" s="8">
        <v>53</v>
      </c>
      <c r="H227" t="s" s="8">
        <v>286</v>
      </c>
      <c r="I227" t="s" s="8">
        <v>388</v>
      </c>
    </row>
    <row r="228" ht="16.0" customHeight="true">
      <c r="A228" t="n" s="7">
        <v>4.9160525E7</v>
      </c>
      <c r="B228" t="s" s="8">
        <v>286</v>
      </c>
      <c r="C228" t="n" s="8">
        <f>IF(false,"120923133", "120923133")</f>
      </c>
      <c r="D228" t="s" s="8">
        <v>129</v>
      </c>
      <c r="E228" t="n" s="8">
        <v>1.0</v>
      </c>
      <c r="F228" t="n" s="8">
        <v>4483.0</v>
      </c>
      <c r="G228" t="s" s="8">
        <v>53</v>
      </c>
      <c r="H228" t="s" s="8">
        <v>286</v>
      </c>
      <c r="I228" t="s" s="8">
        <v>389</v>
      </c>
    </row>
    <row r="229" ht="16.0" customHeight="true">
      <c r="A229" t="n" s="7">
        <v>4.8297327E7</v>
      </c>
      <c r="B229" t="s" s="8">
        <v>62</v>
      </c>
      <c r="C229" t="n" s="8">
        <f>IF(false,"120922767", "120922767")</f>
      </c>
      <c r="D229" t="s" s="8">
        <v>216</v>
      </c>
      <c r="E229" t="n" s="8">
        <v>1.0</v>
      </c>
      <c r="F229" t="n" s="8">
        <v>1699.0</v>
      </c>
      <c r="G229" t="s" s="8">
        <v>53</v>
      </c>
      <c r="H229" t="s" s="8">
        <v>286</v>
      </c>
      <c r="I229" t="s" s="8">
        <v>390</v>
      </c>
    </row>
    <row r="230" ht="16.0" customHeight="true">
      <c r="A230" t="n" s="7">
        <v>4.7993483E7</v>
      </c>
      <c r="B230" t="s" s="8">
        <v>59</v>
      </c>
      <c r="C230" t="n" s="8">
        <f>IF(false,"120921545", "120921545")</f>
      </c>
      <c r="D230" t="s" s="8">
        <v>391</v>
      </c>
      <c r="E230" t="n" s="8">
        <v>2.0</v>
      </c>
      <c r="F230" t="n" s="8">
        <v>1408.0</v>
      </c>
      <c r="G230" t="s" s="8">
        <v>53</v>
      </c>
      <c r="H230" t="s" s="8">
        <v>286</v>
      </c>
      <c r="I230" t="s" s="8">
        <v>392</v>
      </c>
    </row>
    <row r="231" ht="16.0" customHeight="true">
      <c r="A231" t="n" s="7">
        <v>4.8323629E7</v>
      </c>
      <c r="B231" t="s" s="8">
        <v>62</v>
      </c>
      <c r="C231" t="n" s="8">
        <f>IF(false,"005-1112", "005-1112")</f>
      </c>
      <c r="D231" t="s" s="8">
        <v>205</v>
      </c>
      <c r="E231" t="n" s="8">
        <v>1.0</v>
      </c>
      <c r="F231" t="n" s="8">
        <v>1699.0</v>
      </c>
      <c r="G231" t="s" s="8">
        <v>53</v>
      </c>
      <c r="H231" t="s" s="8">
        <v>286</v>
      </c>
      <c r="I231" t="s" s="8">
        <v>393</v>
      </c>
    </row>
    <row r="232" ht="16.0" customHeight="true">
      <c r="A232" t="n" s="7">
        <v>4.8259154E7</v>
      </c>
      <c r="B232" t="s" s="8">
        <v>62</v>
      </c>
      <c r="C232" t="n" s="8">
        <f>IF(false,"120921370", "120921370")</f>
      </c>
      <c r="D232" t="s" s="8">
        <v>70</v>
      </c>
      <c r="E232" t="n" s="8">
        <v>1.0</v>
      </c>
      <c r="F232" t="n" s="8">
        <v>1799.0</v>
      </c>
      <c r="G232" t="s" s="8">
        <v>53</v>
      </c>
      <c r="H232" t="s" s="8">
        <v>286</v>
      </c>
      <c r="I232" t="s" s="8">
        <v>394</v>
      </c>
    </row>
    <row r="233" ht="16.0" customHeight="true">
      <c r="A233" t="n" s="7">
        <v>4.9020492E7</v>
      </c>
      <c r="B233" t="s" s="8">
        <v>138</v>
      </c>
      <c r="C233" t="n" s="8">
        <f>IF(false,"120922353", "120922353")</f>
      </c>
      <c r="D233" t="s" s="8">
        <v>103</v>
      </c>
      <c r="E233" t="n" s="8">
        <v>1.0</v>
      </c>
      <c r="F233" t="n" s="8">
        <v>645.0</v>
      </c>
      <c r="G233" t="s" s="8">
        <v>53</v>
      </c>
      <c r="H233" t="s" s="8">
        <v>286</v>
      </c>
      <c r="I233" t="s" s="8">
        <v>395</v>
      </c>
    </row>
    <row r="234" ht="16.0" customHeight="true">
      <c r="A234" t="n" s="7">
        <v>4.8201516E7</v>
      </c>
      <c r="B234" t="s" s="8">
        <v>69</v>
      </c>
      <c r="C234" t="n" s="8">
        <f>IF(false,"120921439", "120921439")</f>
      </c>
      <c r="D234" t="s" s="8">
        <v>152</v>
      </c>
      <c r="E234" t="n" s="8">
        <v>1.0</v>
      </c>
      <c r="F234" t="n" s="8">
        <v>509.0</v>
      </c>
      <c r="G234" t="s" s="8">
        <v>53</v>
      </c>
      <c r="H234" t="s" s="8">
        <v>286</v>
      </c>
      <c r="I234" t="s" s="8">
        <v>396</v>
      </c>
    </row>
    <row r="235" ht="16.0" customHeight="true">
      <c r="A235" t="n" s="7">
        <v>4.8995775E7</v>
      </c>
      <c r="B235" t="s" s="8">
        <v>54</v>
      </c>
      <c r="C235" t="n" s="8">
        <f>IF(false,"003-318", "003-318")</f>
      </c>
      <c r="D235" t="s" s="8">
        <v>57</v>
      </c>
      <c r="E235" t="n" s="8">
        <v>3.0</v>
      </c>
      <c r="F235" t="n" s="8">
        <v>3789.0</v>
      </c>
      <c r="G235" t="s" s="8">
        <v>53</v>
      </c>
      <c r="H235" t="s" s="8">
        <v>286</v>
      </c>
      <c r="I235" t="s" s="8">
        <v>397</v>
      </c>
    </row>
    <row r="236" ht="16.0" customHeight="true">
      <c r="A236" t="n" s="7">
        <v>4.9039728E7</v>
      </c>
      <c r="B236" t="s" s="8">
        <v>138</v>
      </c>
      <c r="C236" t="n" s="8">
        <f>IF(false,"120921816", "120921816")</f>
      </c>
      <c r="D236" t="s" s="8">
        <v>398</v>
      </c>
      <c r="E236" t="n" s="8">
        <v>1.0</v>
      </c>
      <c r="F236" t="n" s="8">
        <v>1.0</v>
      </c>
      <c r="G236" t="s" s="8">
        <v>53</v>
      </c>
      <c r="H236" t="s" s="8">
        <v>286</v>
      </c>
      <c r="I236" t="s" s="8">
        <v>399</v>
      </c>
    </row>
    <row r="237" ht="16.0" customHeight="true">
      <c r="A237" t="n" s="7">
        <v>4.9039728E7</v>
      </c>
      <c r="B237" t="s" s="8">
        <v>138</v>
      </c>
      <c r="C237" t="n" s="8">
        <f>IF(false,"120922598", "120922598")</f>
      </c>
      <c r="D237" t="s" s="8">
        <v>400</v>
      </c>
      <c r="E237" t="n" s="8">
        <v>1.0</v>
      </c>
      <c r="F237" t="n" s="8">
        <v>1.0</v>
      </c>
      <c r="G237" t="s" s="8">
        <v>53</v>
      </c>
      <c r="H237" t="s" s="8">
        <v>286</v>
      </c>
      <c r="I237" t="s" s="8">
        <v>399</v>
      </c>
    </row>
    <row r="238" ht="16.0" customHeight="true">
      <c r="A238" t="n" s="7">
        <v>4.9052561E7</v>
      </c>
      <c r="B238" t="s" s="8">
        <v>138</v>
      </c>
      <c r="C238" t="n" s="8">
        <f>IF(false,"120921853", "120921853")</f>
      </c>
      <c r="D238" t="s" s="8">
        <v>175</v>
      </c>
      <c r="E238" t="n" s="8">
        <v>1.0</v>
      </c>
      <c r="F238" t="n" s="8">
        <v>724.0</v>
      </c>
      <c r="G238" t="s" s="8">
        <v>53</v>
      </c>
      <c r="H238" t="s" s="8">
        <v>286</v>
      </c>
      <c r="I238" t="s" s="8">
        <v>401</v>
      </c>
    </row>
    <row r="239" ht="16.0" customHeight="true">
      <c r="A239" t="n" s="7">
        <v>4.8992007E7</v>
      </c>
      <c r="B239" t="s" s="8">
        <v>54</v>
      </c>
      <c r="C239" t="n" s="8">
        <f>IF(false,"003-318", "003-318")</f>
      </c>
      <c r="D239" t="s" s="8">
        <v>57</v>
      </c>
      <c r="E239" t="n" s="8">
        <v>2.0</v>
      </c>
      <c r="F239" t="n" s="8">
        <v>1894.0</v>
      </c>
      <c r="G239" t="s" s="8">
        <v>53</v>
      </c>
      <c r="H239" t="s" s="8">
        <v>286</v>
      </c>
      <c r="I239" t="s" s="8">
        <v>402</v>
      </c>
    </row>
    <row r="240" ht="16.0" customHeight="true">
      <c r="A240" t="n" s="7">
        <v>4.9088944E7</v>
      </c>
      <c r="B240" t="s" s="8">
        <v>138</v>
      </c>
      <c r="C240" t="n" s="8">
        <f>IF(false,"120921995", "120921995")</f>
      </c>
      <c r="D240" t="s" s="8">
        <v>306</v>
      </c>
      <c r="E240" t="n" s="8">
        <v>1.0</v>
      </c>
      <c r="F240" t="n" s="8">
        <v>785.0</v>
      </c>
      <c r="G240" t="s" s="8">
        <v>53</v>
      </c>
      <c r="H240" t="s" s="8">
        <v>286</v>
      </c>
      <c r="I240" t="s" s="8">
        <v>403</v>
      </c>
    </row>
    <row r="241" ht="16.0" customHeight="true">
      <c r="A241" t="n" s="7">
        <v>4.9208726E7</v>
      </c>
      <c r="B241" t="s" s="8">
        <v>286</v>
      </c>
      <c r="C241" t="n" s="8">
        <f>IF(false,"003-318", "003-318")</f>
      </c>
      <c r="D241" t="s" s="8">
        <v>57</v>
      </c>
      <c r="E241" t="n" s="8">
        <v>3.0</v>
      </c>
      <c r="F241" t="n" s="8">
        <v>3549.0</v>
      </c>
      <c r="G241" t="s" s="8">
        <v>53</v>
      </c>
      <c r="H241" t="s" s="8">
        <v>286</v>
      </c>
      <c r="I241" t="s" s="8">
        <v>404</v>
      </c>
    </row>
    <row r="242" ht="16.0" customHeight="true">
      <c r="A242" t="n" s="7">
        <v>4.9130588E7</v>
      </c>
      <c r="B242" t="s" s="8">
        <v>138</v>
      </c>
      <c r="C242" t="n" s="8">
        <f>IF(false,"005-1515", "005-1515")</f>
      </c>
      <c r="D242" t="s" s="8">
        <v>259</v>
      </c>
      <c r="E242" t="n" s="8">
        <v>2.0</v>
      </c>
      <c r="F242" t="n" s="8">
        <v>1472.0</v>
      </c>
      <c r="G242" t="s" s="8">
        <v>53</v>
      </c>
      <c r="H242" t="s" s="8">
        <v>286</v>
      </c>
      <c r="I242" t="s" s="8">
        <v>405</v>
      </c>
    </row>
    <row r="243" ht="16.0" customHeight="true">
      <c r="A243" t="n" s="7">
        <v>4.9017817E7</v>
      </c>
      <c r="B243" t="s" s="8">
        <v>138</v>
      </c>
      <c r="C243" t="n" s="8">
        <f>IF(false,"005-1515", "005-1515")</f>
      </c>
      <c r="D243" t="s" s="8">
        <v>259</v>
      </c>
      <c r="E243" t="n" s="8">
        <v>1.0</v>
      </c>
      <c r="F243" t="n" s="8">
        <v>807.0</v>
      </c>
      <c r="G243" t="s" s="8">
        <v>53</v>
      </c>
      <c r="H243" t="s" s="8">
        <v>286</v>
      </c>
      <c r="I243" t="s" s="8">
        <v>406</v>
      </c>
    </row>
    <row r="244" ht="16.0" customHeight="true">
      <c r="A244" t="n" s="7">
        <v>4.8853738E7</v>
      </c>
      <c r="B244" t="s" s="8">
        <v>56</v>
      </c>
      <c r="C244" t="n" s="8">
        <f>IF(false,"120921939", "120921939")</f>
      </c>
      <c r="D244" t="s" s="8">
        <v>407</v>
      </c>
      <c r="E244" t="n" s="8">
        <v>1.0</v>
      </c>
      <c r="F244" t="n" s="8">
        <v>989.0</v>
      </c>
      <c r="G244" t="s" s="8">
        <v>53</v>
      </c>
      <c r="H244" t="s" s="8">
        <v>286</v>
      </c>
      <c r="I244" t="s" s="8">
        <v>408</v>
      </c>
    </row>
    <row r="245" ht="16.0" customHeight="true">
      <c r="A245" t="n" s="7">
        <v>4.8853738E7</v>
      </c>
      <c r="B245" t="s" s="8">
        <v>56</v>
      </c>
      <c r="C245" t="n" s="8">
        <f>IF(false,"120922353", "120922353")</f>
      </c>
      <c r="D245" t="s" s="8">
        <v>103</v>
      </c>
      <c r="E245" t="n" s="8">
        <v>1.0</v>
      </c>
      <c r="F245" t="n" s="8">
        <v>819.0</v>
      </c>
      <c r="G245" t="s" s="8">
        <v>53</v>
      </c>
      <c r="H245" t="s" s="8">
        <v>286</v>
      </c>
      <c r="I245" t="s" s="8">
        <v>408</v>
      </c>
    </row>
    <row r="246" ht="16.0" customHeight="true">
      <c r="A246" t="n" s="7">
        <v>4.9254885E7</v>
      </c>
      <c r="B246" t="s" s="8">
        <v>286</v>
      </c>
      <c r="C246" t="n" s="8">
        <f>IF(false,"005-1380", "005-1380")</f>
      </c>
      <c r="D246" t="s" s="8">
        <v>238</v>
      </c>
      <c r="E246" t="n" s="8">
        <v>1.0</v>
      </c>
      <c r="F246" t="n" s="8">
        <v>617.0</v>
      </c>
      <c r="G246" t="s" s="8">
        <v>53</v>
      </c>
      <c r="H246" t="s" s="8">
        <v>286</v>
      </c>
      <c r="I246" t="s" s="8">
        <v>409</v>
      </c>
    </row>
    <row r="247" ht="16.0" customHeight="true">
      <c r="A247" t="n" s="7">
        <v>4.9004687E7</v>
      </c>
      <c r="B247" t="s" s="8">
        <v>54</v>
      </c>
      <c r="C247" t="n" s="8">
        <f>IF(false,"120921544", "120921544")</f>
      </c>
      <c r="D247" t="s" s="8">
        <v>193</v>
      </c>
      <c r="E247" t="n" s="8">
        <v>2.0</v>
      </c>
      <c r="F247" t="n" s="8">
        <v>1798.0</v>
      </c>
      <c r="G247" t="s" s="8">
        <v>53</v>
      </c>
      <c r="H247" t="s" s="8">
        <v>286</v>
      </c>
      <c r="I247" t="s" s="8">
        <v>410</v>
      </c>
    </row>
    <row r="248" ht="16.0" customHeight="true">
      <c r="A248" t="n" s="7">
        <v>4.8720112E7</v>
      </c>
      <c r="B248" t="s" s="8">
        <v>72</v>
      </c>
      <c r="C248" t="n" s="8">
        <f>IF(false,"120921745", "120921745")</f>
      </c>
      <c r="D248" t="s" s="8">
        <v>411</v>
      </c>
      <c r="E248" t="n" s="8">
        <v>2.0</v>
      </c>
      <c r="F248" t="n" s="8">
        <v>1978.0</v>
      </c>
      <c r="G248" t="s" s="8">
        <v>53</v>
      </c>
      <c r="H248" t="s" s="8">
        <v>286</v>
      </c>
      <c r="I248" t="s" s="8">
        <v>412</v>
      </c>
    </row>
    <row r="249" ht="16.0" customHeight="true">
      <c r="A249" t="n" s="7">
        <v>4.9021221E7</v>
      </c>
      <c r="B249" t="s" s="8">
        <v>138</v>
      </c>
      <c r="C249" t="n" s="8">
        <f>IF(false,"120922981", "120922981")</f>
      </c>
      <c r="D249" t="s" s="8">
        <v>413</v>
      </c>
      <c r="E249" t="n" s="8">
        <v>1.0</v>
      </c>
      <c r="F249" t="n" s="8">
        <v>2299.0</v>
      </c>
      <c r="G249" t="s" s="8">
        <v>53</v>
      </c>
      <c r="H249" t="s" s="8">
        <v>286</v>
      </c>
      <c r="I249" t="s" s="8">
        <v>414</v>
      </c>
    </row>
    <row r="250" ht="16.0" customHeight="true">
      <c r="A250" t="n" s="7">
        <v>4.9021226E7</v>
      </c>
      <c r="B250" t="s" s="8">
        <v>138</v>
      </c>
      <c r="C250" t="n" s="8">
        <f>IF(false,"120922981", "120922981")</f>
      </c>
      <c r="D250" t="s" s="8">
        <v>413</v>
      </c>
      <c r="E250" t="n" s="8">
        <v>1.0</v>
      </c>
      <c r="F250" t="n" s="8">
        <v>2299.0</v>
      </c>
      <c r="G250" t="s" s="8">
        <v>53</v>
      </c>
      <c r="H250" t="s" s="8">
        <v>286</v>
      </c>
      <c r="I250" t="s" s="8">
        <v>415</v>
      </c>
    </row>
    <row r="251" ht="16.0" customHeight="true">
      <c r="A251" t="n" s="7">
        <v>4.8961862E7</v>
      </c>
      <c r="B251" t="s" s="8">
        <v>54</v>
      </c>
      <c r="C251" t="n" s="8">
        <f>IF(false,"01-003884", "01-003884")</f>
      </c>
      <c r="D251" t="s" s="8">
        <v>154</v>
      </c>
      <c r="E251" t="n" s="8">
        <v>2.0</v>
      </c>
      <c r="F251" t="n" s="8">
        <v>1528.0</v>
      </c>
      <c r="G251" t="s" s="8">
        <v>53</v>
      </c>
      <c r="H251" t="s" s="8">
        <v>286</v>
      </c>
      <c r="I251" t="s" s="8">
        <v>416</v>
      </c>
    </row>
    <row r="252" ht="16.0" customHeight="true">
      <c r="A252" t="n" s="7">
        <v>4.8994834E7</v>
      </c>
      <c r="B252" t="s" s="8">
        <v>54</v>
      </c>
      <c r="C252" t="n" s="8">
        <f>IF(false,"120922981", "120922981")</f>
      </c>
      <c r="D252" t="s" s="8">
        <v>413</v>
      </c>
      <c r="E252" t="n" s="8">
        <v>1.0</v>
      </c>
      <c r="F252" t="n" s="8">
        <v>2299.0</v>
      </c>
      <c r="G252" t="s" s="8">
        <v>53</v>
      </c>
      <c r="H252" t="s" s="8">
        <v>286</v>
      </c>
      <c r="I252" t="s" s="8">
        <v>417</v>
      </c>
    </row>
    <row r="253" ht="16.0" customHeight="true">
      <c r="A253" t="n" s="7">
        <v>4.8507374E7</v>
      </c>
      <c r="B253" t="s" s="8">
        <v>90</v>
      </c>
      <c r="C253" t="n" s="8">
        <f>IF(false,"120921818", "120921818")</f>
      </c>
      <c r="D253" t="s" s="8">
        <v>418</v>
      </c>
      <c r="E253" t="n" s="8">
        <v>1.0</v>
      </c>
      <c r="F253" t="n" s="8">
        <v>497.0</v>
      </c>
      <c r="G253" t="s" s="8">
        <v>53</v>
      </c>
      <c r="H253" t="s" s="8">
        <v>286</v>
      </c>
      <c r="I253" t="s" s="8">
        <v>419</v>
      </c>
    </row>
    <row r="254" ht="16.0" customHeight="true">
      <c r="A254" t="n" s="7">
        <v>4.9147301E7</v>
      </c>
      <c r="B254" t="s" s="8">
        <v>138</v>
      </c>
      <c r="C254" t="n" s="8">
        <f>IF(false,"005-1516", "005-1516")</f>
      </c>
      <c r="D254" t="s" s="8">
        <v>186</v>
      </c>
      <c r="E254" t="n" s="8">
        <v>2.0</v>
      </c>
      <c r="F254" t="n" s="8">
        <v>1669.0</v>
      </c>
      <c r="G254" t="s" s="8">
        <v>53</v>
      </c>
      <c r="H254" t="s" s="8">
        <v>50</v>
      </c>
      <c r="I254" t="s" s="8">
        <v>420</v>
      </c>
    </row>
    <row r="255" ht="16.0" customHeight="true">
      <c r="A255" t="n" s="7">
        <v>4.8900645E7</v>
      </c>
      <c r="B255" t="s" s="8">
        <v>54</v>
      </c>
      <c r="C255" t="n" s="8">
        <f>IF(false,"005-1246", "005-1246")</f>
      </c>
      <c r="D255" t="s" s="8">
        <v>421</v>
      </c>
      <c r="E255" t="n" s="8">
        <v>1.0</v>
      </c>
      <c r="F255" t="n" s="8">
        <v>240.0</v>
      </c>
      <c r="G255" t="s" s="8">
        <v>53</v>
      </c>
      <c r="H255" t="s" s="8">
        <v>50</v>
      </c>
      <c r="I255" t="s" s="8">
        <v>422</v>
      </c>
    </row>
    <row r="256" ht="16.0" customHeight="true">
      <c r="A256" t="n" s="7">
        <v>4.9134074E7</v>
      </c>
      <c r="B256" t="s" s="8">
        <v>138</v>
      </c>
      <c r="C256" t="n" s="8">
        <f>IF(false,"005-1515", "005-1515")</f>
      </c>
      <c r="D256" t="s" s="8">
        <v>259</v>
      </c>
      <c r="E256" t="n" s="8">
        <v>3.0</v>
      </c>
      <c r="F256" t="n" s="8">
        <v>2529.0</v>
      </c>
      <c r="G256" t="s" s="8">
        <v>53</v>
      </c>
      <c r="H256" t="s" s="8">
        <v>50</v>
      </c>
      <c r="I256" t="s" s="8">
        <v>423</v>
      </c>
    </row>
    <row r="257" ht="16.0" customHeight="true">
      <c r="A257" t="n" s="7">
        <v>4.8886469E7</v>
      </c>
      <c r="B257" t="s" s="8">
        <v>54</v>
      </c>
      <c r="C257" t="n" s="8">
        <f>IF(false,"120921947", "120921947")</f>
      </c>
      <c r="D257" t="s" s="8">
        <v>227</v>
      </c>
      <c r="E257" t="n" s="8">
        <v>1.0</v>
      </c>
      <c r="F257" t="n" s="8">
        <v>1.0</v>
      </c>
      <c r="G257" t="s" s="8">
        <v>53</v>
      </c>
      <c r="H257" t="s" s="8">
        <v>50</v>
      </c>
      <c r="I257" t="s" s="8">
        <v>424</v>
      </c>
    </row>
    <row r="258" ht="16.0" customHeight="true">
      <c r="A258" t="n" s="7">
        <v>4.8994686E7</v>
      </c>
      <c r="B258" t="s" s="8">
        <v>54</v>
      </c>
      <c r="C258" t="n" s="8">
        <f>IF(false,"120922784", "120922784")</f>
      </c>
      <c r="D258" t="s" s="8">
        <v>304</v>
      </c>
      <c r="E258" t="n" s="8">
        <v>4.0</v>
      </c>
      <c r="F258" t="n" s="8">
        <v>1880.0</v>
      </c>
      <c r="G258" t="s" s="8">
        <v>53</v>
      </c>
      <c r="H258" t="s" s="8">
        <v>50</v>
      </c>
      <c r="I258" t="s" s="8">
        <v>425</v>
      </c>
    </row>
    <row r="259" ht="16.0" customHeight="true">
      <c r="A259" t="n" s="7">
        <v>4.916365E7</v>
      </c>
      <c r="B259" t="s" s="8">
        <v>286</v>
      </c>
      <c r="C259" t="n" s="8">
        <f>IF(false,"005-1516", "005-1516")</f>
      </c>
      <c r="D259" t="s" s="8">
        <v>186</v>
      </c>
      <c r="E259" t="n" s="8">
        <v>1.0</v>
      </c>
      <c r="F259" t="n" s="8">
        <v>566.0</v>
      </c>
      <c r="G259" t="s" s="8">
        <v>53</v>
      </c>
      <c r="H259" t="s" s="8">
        <v>50</v>
      </c>
      <c r="I259" t="s" s="8">
        <v>426</v>
      </c>
    </row>
    <row r="260" ht="16.0" customHeight="true">
      <c r="A260" t="n" s="7">
        <v>4.91521E7</v>
      </c>
      <c r="B260" t="s" s="8">
        <v>138</v>
      </c>
      <c r="C260" t="n" s="8">
        <f>IF(false,"120921898", "120921898")</f>
      </c>
      <c r="D260" t="s" s="8">
        <v>427</v>
      </c>
      <c r="E260" t="n" s="8">
        <v>1.0</v>
      </c>
      <c r="F260" t="n" s="8">
        <v>1036.0</v>
      </c>
      <c r="G260" t="s" s="8">
        <v>53</v>
      </c>
      <c r="H260" t="s" s="8">
        <v>50</v>
      </c>
      <c r="I260" t="s" s="8">
        <v>428</v>
      </c>
    </row>
    <row r="261" ht="16.0" customHeight="true">
      <c r="A261" t="n" s="7">
        <v>4.9151508E7</v>
      </c>
      <c r="B261" t="s" s="8">
        <v>138</v>
      </c>
      <c r="C261" t="n" s="8">
        <f>IF(false,"005-1249", "005-1249")</f>
      </c>
      <c r="D261" t="s" s="8">
        <v>429</v>
      </c>
      <c r="E261" t="n" s="8">
        <v>1.0</v>
      </c>
      <c r="F261" t="n" s="8">
        <v>1430.0</v>
      </c>
      <c r="G261" t="s" s="8">
        <v>53</v>
      </c>
      <c r="H261" t="s" s="8">
        <v>50</v>
      </c>
      <c r="I261" t="s" s="8">
        <v>430</v>
      </c>
    </row>
    <row r="262" ht="16.0" customHeight="true">
      <c r="A262" t="n" s="7">
        <v>4.9113301E7</v>
      </c>
      <c r="B262" t="s" s="8">
        <v>138</v>
      </c>
      <c r="C262" t="n" s="8">
        <f>IF(false,"120922035", "120922035")</f>
      </c>
      <c r="D262" t="s" s="8">
        <v>431</v>
      </c>
      <c r="E262" t="n" s="8">
        <v>1.0</v>
      </c>
      <c r="F262" t="n" s="8">
        <v>989.0</v>
      </c>
      <c r="G262" t="s" s="8">
        <v>53</v>
      </c>
      <c r="H262" t="s" s="8">
        <v>50</v>
      </c>
      <c r="I262" t="s" s="8">
        <v>432</v>
      </c>
    </row>
    <row r="263" ht="16.0" customHeight="true">
      <c r="A263" t="n" s="7">
        <v>4.9069808E7</v>
      </c>
      <c r="B263" t="s" s="8">
        <v>138</v>
      </c>
      <c r="C263" t="n" s="8">
        <f>IF(false,"120923130", "120923130")</f>
      </c>
      <c r="D263" t="s" s="8">
        <v>433</v>
      </c>
      <c r="E263" t="n" s="8">
        <v>1.0</v>
      </c>
      <c r="F263" t="n" s="8">
        <v>7949.0</v>
      </c>
      <c r="G263" t="s" s="8">
        <v>53</v>
      </c>
      <c r="H263" t="s" s="8">
        <v>50</v>
      </c>
      <c r="I263" t="s" s="8">
        <v>434</v>
      </c>
    </row>
    <row r="264" ht="16.0" customHeight="true">
      <c r="A264" t="n" s="7">
        <v>4.9139106E7</v>
      </c>
      <c r="B264" t="s" s="8">
        <v>138</v>
      </c>
      <c r="C264" t="n" s="8">
        <f>IF(false,"003-318", "003-318")</f>
      </c>
      <c r="D264" t="s" s="8">
        <v>57</v>
      </c>
      <c r="E264" t="n" s="8">
        <v>1.0</v>
      </c>
      <c r="F264" t="n" s="8">
        <v>1183.0</v>
      </c>
      <c r="G264" t="s" s="8">
        <v>53</v>
      </c>
      <c r="H264" t="s" s="8">
        <v>50</v>
      </c>
      <c r="I264" t="s" s="8">
        <v>435</v>
      </c>
    </row>
    <row r="265" ht="16.0" customHeight="true">
      <c r="A265" t="n" s="7">
        <v>4.9150267E7</v>
      </c>
      <c r="B265" t="s" s="8">
        <v>138</v>
      </c>
      <c r="C265" t="n" s="8">
        <f>IF(false,"005-1516", "005-1516")</f>
      </c>
      <c r="D265" t="s" s="8">
        <v>186</v>
      </c>
      <c r="E265" t="n" s="8">
        <v>1.0</v>
      </c>
      <c r="F265" t="n" s="8">
        <v>949.0</v>
      </c>
      <c r="G265" t="s" s="8">
        <v>53</v>
      </c>
      <c r="H265" t="s" s="8">
        <v>50</v>
      </c>
      <c r="I265" t="s" s="8">
        <v>436</v>
      </c>
    </row>
    <row r="266" ht="16.0" customHeight="true">
      <c r="A266" t="n" s="7">
        <v>4.9173742E7</v>
      </c>
      <c r="B266" t="s" s="8">
        <v>286</v>
      </c>
      <c r="C266" t="n" s="8">
        <f>IF(false,"000-631", "000-631")</f>
      </c>
      <c r="D266" t="s" s="8">
        <v>127</v>
      </c>
      <c r="E266" t="n" s="8">
        <v>1.0</v>
      </c>
      <c r="F266" t="n" s="8">
        <v>505.0</v>
      </c>
      <c r="G266" t="s" s="8">
        <v>53</v>
      </c>
      <c r="H266" t="s" s="8">
        <v>50</v>
      </c>
      <c r="I266" t="s" s="8">
        <v>437</v>
      </c>
    </row>
    <row r="267" ht="16.0" customHeight="true">
      <c r="A267" t="n" s="7">
        <v>4.9156018E7</v>
      </c>
      <c r="B267" t="s" s="8">
        <v>286</v>
      </c>
      <c r="C267" t="n" s="8">
        <f>IF(false,"005-1358", "005-1358")</f>
      </c>
      <c r="D267" t="s" s="8">
        <v>214</v>
      </c>
      <c r="E267" t="n" s="8">
        <v>1.0</v>
      </c>
      <c r="F267" t="n" s="8">
        <v>765.0</v>
      </c>
      <c r="G267" t="s" s="8">
        <v>53</v>
      </c>
      <c r="H267" t="s" s="8">
        <v>50</v>
      </c>
      <c r="I267" t="s" s="8">
        <v>438</v>
      </c>
    </row>
    <row r="268" ht="16.0" customHeight="true">
      <c r="A268" t="n" s="7">
        <v>4.9160528E7</v>
      </c>
      <c r="B268" t="s" s="8">
        <v>286</v>
      </c>
      <c r="C268" t="n" s="8">
        <f>IF(false,"005-1514", "005-1514")</f>
      </c>
      <c r="D268" t="s" s="8">
        <v>125</v>
      </c>
      <c r="E268" t="n" s="8">
        <v>1.0</v>
      </c>
      <c r="F268" t="n" s="8">
        <v>29.0</v>
      </c>
      <c r="G268" t="s" s="8">
        <v>53</v>
      </c>
      <c r="H268" t="s" s="8">
        <v>50</v>
      </c>
      <c r="I268" t="s" s="8">
        <v>439</v>
      </c>
    </row>
    <row r="269" ht="16.0" customHeight="true">
      <c r="A269" t="n" s="7">
        <v>4.9149339E7</v>
      </c>
      <c r="B269" t="s" s="8">
        <v>138</v>
      </c>
      <c r="C269" t="n" s="8">
        <f>IF(false,"005-1515", "005-1515")</f>
      </c>
      <c r="D269" t="s" s="8">
        <v>259</v>
      </c>
      <c r="E269" t="n" s="8">
        <v>1.0</v>
      </c>
      <c r="F269" t="n" s="8">
        <v>949.0</v>
      </c>
      <c r="G269" t="s" s="8">
        <v>53</v>
      </c>
      <c r="H269" t="s" s="8">
        <v>50</v>
      </c>
      <c r="I269" t="s" s="8">
        <v>440</v>
      </c>
    </row>
    <row r="270" ht="16.0" customHeight="true">
      <c r="A270" t="n" s="7">
        <v>4.9148578E7</v>
      </c>
      <c r="B270" t="s" s="8">
        <v>138</v>
      </c>
      <c r="C270" t="n" s="8">
        <f>IF(false,"005-1255", "005-1255")</f>
      </c>
      <c r="D270" t="s" s="8">
        <v>52</v>
      </c>
      <c r="E270" t="n" s="8">
        <v>1.0</v>
      </c>
      <c r="F270" t="n" s="8">
        <v>519.0</v>
      </c>
      <c r="G270" t="s" s="8">
        <v>53</v>
      </c>
      <c r="H270" t="s" s="8">
        <v>50</v>
      </c>
      <c r="I270" t="s" s="8">
        <v>441</v>
      </c>
    </row>
    <row r="271" ht="16.0" customHeight="true">
      <c r="A271" t="n" s="7">
        <v>4.9136119E7</v>
      </c>
      <c r="B271" t="s" s="8">
        <v>138</v>
      </c>
      <c r="C271" t="n" s="8">
        <f>IF(false,"003-318", "003-318")</f>
      </c>
      <c r="D271" t="s" s="8">
        <v>57</v>
      </c>
      <c r="E271" t="n" s="8">
        <v>1.0</v>
      </c>
      <c r="F271" t="n" s="8">
        <v>1183.0</v>
      </c>
      <c r="G271" t="s" s="8">
        <v>53</v>
      </c>
      <c r="H271" t="s" s="8">
        <v>50</v>
      </c>
      <c r="I271" t="s" s="8">
        <v>442</v>
      </c>
    </row>
    <row r="272" ht="16.0" customHeight="true">
      <c r="A272" t="n" s="7">
        <v>4.9124532E7</v>
      </c>
      <c r="B272" t="s" s="8">
        <v>138</v>
      </c>
      <c r="C272" t="n" s="8">
        <f>IF(false,"120921370", "120921370")</f>
      </c>
      <c r="D272" t="s" s="8">
        <v>70</v>
      </c>
      <c r="E272" t="n" s="8">
        <v>1.0</v>
      </c>
      <c r="F272" t="n" s="8">
        <v>1799.0</v>
      </c>
      <c r="G272" t="s" s="8">
        <v>53</v>
      </c>
      <c r="H272" t="s" s="8">
        <v>50</v>
      </c>
      <c r="I272" t="s" s="8">
        <v>443</v>
      </c>
    </row>
    <row r="273" ht="16.0" customHeight="true">
      <c r="A273" t="n" s="7">
        <v>4.9125938E7</v>
      </c>
      <c r="B273" t="s" s="8">
        <v>138</v>
      </c>
      <c r="C273" t="n" s="8">
        <f>IF(false,"120921816", "120921816")</f>
      </c>
      <c r="D273" t="s" s="8">
        <v>398</v>
      </c>
      <c r="E273" t="n" s="8">
        <v>2.0</v>
      </c>
      <c r="F273" t="n" s="8">
        <v>1110.0</v>
      </c>
      <c r="G273" t="s" s="8">
        <v>53</v>
      </c>
      <c r="H273" t="s" s="8">
        <v>50</v>
      </c>
      <c r="I273" t="s" s="8">
        <v>444</v>
      </c>
    </row>
    <row r="274" ht="16.0" customHeight="true">
      <c r="A274" t="n" s="7">
        <v>4.9125938E7</v>
      </c>
      <c r="B274" t="s" s="8">
        <v>138</v>
      </c>
      <c r="C274" t="n" s="8">
        <f>IF(false,"120921817", "120921817")</f>
      </c>
      <c r="D274" t="s" s="8">
        <v>73</v>
      </c>
      <c r="E274" t="n" s="8">
        <v>1.0</v>
      </c>
      <c r="F274" t="n" s="8">
        <v>599.0</v>
      </c>
      <c r="G274" t="s" s="8">
        <v>53</v>
      </c>
      <c r="H274" t="s" s="8">
        <v>50</v>
      </c>
      <c r="I274" t="s" s="8">
        <v>444</v>
      </c>
    </row>
    <row r="275" ht="16.0" customHeight="true">
      <c r="A275" t="n" s="7">
        <v>4.9099148E7</v>
      </c>
      <c r="B275" t="s" s="8">
        <v>138</v>
      </c>
      <c r="C275" t="n" s="8">
        <f>IF(false,"120922980", "120922980")</f>
      </c>
      <c r="D275" t="s" s="8">
        <v>445</v>
      </c>
      <c r="E275" t="n" s="8">
        <v>1.0</v>
      </c>
      <c r="F275" t="n" s="8">
        <v>587.0</v>
      </c>
      <c r="G275" t="s" s="8">
        <v>53</v>
      </c>
      <c r="H275" t="s" s="8">
        <v>50</v>
      </c>
      <c r="I275" t="s" s="8">
        <v>446</v>
      </c>
    </row>
    <row r="276" ht="16.0" customHeight="true">
      <c r="A276" t="n" s="7">
        <v>4.9117038E7</v>
      </c>
      <c r="B276" t="s" s="8">
        <v>138</v>
      </c>
      <c r="C276" t="n" s="8">
        <f>IF(false,"120921791", "120921791")</f>
      </c>
      <c r="D276" t="s" s="8">
        <v>447</v>
      </c>
      <c r="E276" t="n" s="8">
        <v>2.0</v>
      </c>
      <c r="F276" t="n" s="8">
        <v>2854.0</v>
      </c>
      <c r="G276" t="s" s="8">
        <v>53</v>
      </c>
      <c r="H276" t="s" s="8">
        <v>50</v>
      </c>
      <c r="I276" t="s" s="8">
        <v>448</v>
      </c>
    </row>
    <row r="277" ht="16.0" customHeight="true">
      <c r="A277" t="n" s="7">
        <v>4.9129087E7</v>
      </c>
      <c r="B277" t="s" s="8">
        <v>138</v>
      </c>
      <c r="C277" t="n" s="8">
        <f>IF(false,"005-1515", "005-1515")</f>
      </c>
      <c r="D277" t="s" s="8">
        <v>259</v>
      </c>
      <c r="E277" t="n" s="8">
        <v>1.0</v>
      </c>
      <c r="F277" t="n" s="8">
        <v>1.0</v>
      </c>
      <c r="G277" t="s" s="8">
        <v>53</v>
      </c>
      <c r="H277" t="s" s="8">
        <v>50</v>
      </c>
      <c r="I277" t="s" s="8">
        <v>449</v>
      </c>
    </row>
    <row r="278" ht="16.0" customHeight="true">
      <c r="A278" t="n" s="7">
        <v>4.9156593E7</v>
      </c>
      <c r="B278" t="s" s="8">
        <v>286</v>
      </c>
      <c r="C278" t="n" s="8">
        <f>IF(false,"008-576", "008-576")</f>
      </c>
      <c r="D278" t="s" s="8">
        <v>355</v>
      </c>
      <c r="E278" t="n" s="8">
        <v>2.0</v>
      </c>
      <c r="F278" t="n" s="8">
        <v>1778.0</v>
      </c>
      <c r="G278" t="s" s="8">
        <v>53</v>
      </c>
      <c r="H278" t="s" s="8">
        <v>50</v>
      </c>
      <c r="I278" t="s" s="8">
        <v>450</v>
      </c>
    </row>
    <row r="279" ht="16.0" customHeight="true">
      <c r="A279" t="n" s="7">
        <v>4.915892E7</v>
      </c>
      <c r="B279" t="s" s="8">
        <v>286</v>
      </c>
      <c r="C279" t="n" s="8">
        <f>IF(false,"005-1250", "005-1250")</f>
      </c>
      <c r="D279" t="s" s="8">
        <v>451</v>
      </c>
      <c r="E279" t="n" s="8">
        <v>2.0</v>
      </c>
      <c r="F279" t="n" s="8">
        <v>3278.0</v>
      </c>
      <c r="G279" t="s" s="8">
        <v>53</v>
      </c>
      <c r="H279" t="s" s="8">
        <v>50</v>
      </c>
      <c r="I279" t="s" s="8">
        <v>452</v>
      </c>
    </row>
    <row r="280" ht="16.0" customHeight="true">
      <c r="A280" t="n" s="7">
        <v>4.9154239E7</v>
      </c>
      <c r="B280" t="s" s="8">
        <v>138</v>
      </c>
      <c r="C280" t="n" s="8">
        <f>IF(false,"120921901", "120921901")</f>
      </c>
      <c r="D280" t="s" s="8">
        <v>453</v>
      </c>
      <c r="E280" t="n" s="8">
        <v>2.0</v>
      </c>
      <c r="F280" t="n" s="8">
        <v>2072.0</v>
      </c>
      <c r="G280" t="s" s="8">
        <v>53</v>
      </c>
      <c r="H280" t="s" s="8">
        <v>50</v>
      </c>
      <c r="I280" t="s" s="8">
        <v>454</v>
      </c>
    </row>
    <row r="281" ht="16.0" customHeight="true">
      <c r="A281" t="n" s="7">
        <v>4.9154239E7</v>
      </c>
      <c r="B281" t="s" s="8">
        <v>138</v>
      </c>
      <c r="C281" t="n" s="8">
        <f>IF(false,"120921899", "120921899")</f>
      </c>
      <c r="D281" t="s" s="8">
        <v>160</v>
      </c>
      <c r="E281" t="n" s="8">
        <v>2.0</v>
      </c>
      <c r="F281" t="n" s="8">
        <v>2072.0</v>
      </c>
      <c r="G281" t="s" s="8">
        <v>53</v>
      </c>
      <c r="H281" t="s" s="8">
        <v>50</v>
      </c>
      <c r="I281" t="s" s="8">
        <v>454</v>
      </c>
    </row>
    <row r="282" ht="16.0" customHeight="true">
      <c r="A282" t="n" s="7">
        <v>4.9147559E7</v>
      </c>
      <c r="B282" t="s" s="8">
        <v>138</v>
      </c>
      <c r="C282" t="n" s="8">
        <f>IF(false,"120921899", "120921899")</f>
      </c>
      <c r="D282" t="s" s="8">
        <v>160</v>
      </c>
      <c r="E282" t="n" s="8">
        <v>1.0</v>
      </c>
      <c r="F282" t="n" s="8">
        <v>1034.0</v>
      </c>
      <c r="G282" t="s" s="8">
        <v>53</v>
      </c>
      <c r="H282" t="s" s="8">
        <v>50</v>
      </c>
      <c r="I282" t="s" s="8">
        <v>455</v>
      </c>
    </row>
    <row r="283" ht="16.0" customHeight="true">
      <c r="A283" t="n" s="7">
        <v>4.9101261E7</v>
      </c>
      <c r="B283" t="s" s="8">
        <v>138</v>
      </c>
      <c r="C283" t="n" s="8">
        <f>IF(false,"003-318", "003-318")</f>
      </c>
      <c r="D283" t="s" s="8">
        <v>57</v>
      </c>
      <c r="E283" t="n" s="8">
        <v>1.0</v>
      </c>
      <c r="F283" t="n" s="8">
        <v>1489.0</v>
      </c>
      <c r="G283" t="s" s="8">
        <v>53</v>
      </c>
      <c r="H283" t="s" s="8">
        <v>50</v>
      </c>
      <c r="I283" t="s" s="8">
        <v>456</v>
      </c>
    </row>
    <row r="284" ht="16.0" customHeight="true">
      <c r="A284" t="n" s="7">
        <v>4.9166889E7</v>
      </c>
      <c r="B284" t="s" s="8">
        <v>286</v>
      </c>
      <c r="C284" t="n" s="8">
        <f>IF(false,"120922956", "120922956")</f>
      </c>
      <c r="D284" t="s" s="8">
        <v>457</v>
      </c>
      <c r="E284" t="n" s="8">
        <v>1.0</v>
      </c>
      <c r="F284" t="n" s="8">
        <v>2143.0</v>
      </c>
      <c r="G284" t="s" s="8">
        <v>53</v>
      </c>
      <c r="H284" t="s" s="8">
        <v>50</v>
      </c>
      <c r="I284" t="s" s="8">
        <v>458</v>
      </c>
    </row>
    <row r="285" ht="16.0" customHeight="true">
      <c r="A285" t="n" s="7">
        <v>4.9152431E7</v>
      </c>
      <c r="B285" t="s" s="8">
        <v>138</v>
      </c>
      <c r="C285" t="n" s="8">
        <f>IF(false,"005-1254", "005-1254")</f>
      </c>
      <c r="D285" t="s" s="8">
        <v>149</v>
      </c>
      <c r="E285" t="n" s="8">
        <v>2.0</v>
      </c>
      <c r="F285" t="n" s="8">
        <v>1540.0</v>
      </c>
      <c r="G285" t="s" s="8">
        <v>53</v>
      </c>
      <c r="H285" t="s" s="8">
        <v>50</v>
      </c>
      <c r="I285" t="s" s="8">
        <v>459</v>
      </c>
    </row>
    <row r="286" ht="16.0" customHeight="true">
      <c r="A286" t="n" s="7">
        <v>4.9152431E7</v>
      </c>
      <c r="B286" t="s" s="8">
        <v>138</v>
      </c>
      <c r="C286" t="n" s="8">
        <f>IF(false,"005-1255", "005-1255")</f>
      </c>
      <c r="D286" t="s" s="8">
        <v>52</v>
      </c>
      <c r="E286" t="n" s="8">
        <v>1.0</v>
      </c>
      <c r="F286" t="n" s="8">
        <v>519.0</v>
      </c>
      <c r="G286" t="s" s="8">
        <v>53</v>
      </c>
      <c r="H286" t="s" s="8">
        <v>50</v>
      </c>
      <c r="I286" t="s" s="8">
        <v>459</v>
      </c>
    </row>
    <row r="287" ht="16.0" customHeight="true">
      <c r="A287" t="n" s="7">
        <v>4.9116289E7</v>
      </c>
      <c r="B287" t="s" s="8">
        <v>138</v>
      </c>
      <c r="C287" t="n" s="8">
        <f>IF(false,"120922947", "120922947")</f>
      </c>
      <c r="D287" t="s" s="8">
        <v>290</v>
      </c>
      <c r="E287" t="n" s="8">
        <v>1.0</v>
      </c>
      <c r="F287" t="n" s="8">
        <v>2069.0</v>
      </c>
      <c r="G287" t="s" s="8">
        <v>53</v>
      </c>
      <c r="H287" t="s" s="8">
        <v>50</v>
      </c>
      <c r="I287" t="s" s="8">
        <v>460</v>
      </c>
    </row>
    <row r="288" ht="16.0" customHeight="true">
      <c r="A288" t="n" s="7">
        <v>4.913456E7</v>
      </c>
      <c r="B288" t="s" s="8">
        <v>138</v>
      </c>
      <c r="C288" t="n" s="8">
        <f>IF(false,"000-631", "000-631")</f>
      </c>
      <c r="D288" t="s" s="8">
        <v>127</v>
      </c>
      <c r="E288" t="n" s="8">
        <v>4.0</v>
      </c>
      <c r="F288" t="n" s="8">
        <v>2020.0</v>
      </c>
      <c r="G288" t="s" s="8">
        <v>53</v>
      </c>
      <c r="H288" t="s" s="8">
        <v>50</v>
      </c>
      <c r="I288" t="s" s="8">
        <v>461</v>
      </c>
    </row>
    <row r="289" ht="16.0" customHeight="true">
      <c r="A289" t="n" s="7">
        <v>4.9165128E7</v>
      </c>
      <c r="B289" t="s" s="8">
        <v>286</v>
      </c>
      <c r="C289" t="n" s="8">
        <f>IF(false,"005-1377", "005-1377")</f>
      </c>
      <c r="D289" t="s" s="8">
        <v>242</v>
      </c>
      <c r="E289" t="n" s="8">
        <v>1.0</v>
      </c>
      <c r="F289" t="n" s="8">
        <v>1.0</v>
      </c>
      <c r="G289" t="s" s="8">
        <v>53</v>
      </c>
      <c r="H289" t="s" s="8">
        <v>50</v>
      </c>
      <c r="I289" t="s" s="8">
        <v>462</v>
      </c>
    </row>
    <row r="290" ht="16.0" customHeight="true">
      <c r="A290" t="n" s="7">
        <v>4.9008604E7</v>
      </c>
      <c r="B290" t="s" s="8">
        <v>54</v>
      </c>
      <c r="C290" t="n" s="8">
        <f>IF(false,"120921853", "120921853")</f>
      </c>
      <c r="D290" t="s" s="8">
        <v>175</v>
      </c>
      <c r="E290" t="n" s="8">
        <v>1.0</v>
      </c>
      <c r="F290" t="n" s="8">
        <v>1.0</v>
      </c>
      <c r="G290" t="s" s="8">
        <v>53</v>
      </c>
      <c r="H290" t="s" s="8">
        <v>50</v>
      </c>
      <c r="I290" t="s" s="8">
        <v>463</v>
      </c>
    </row>
    <row r="291" ht="16.0" customHeight="true">
      <c r="A291" t="n" s="7">
        <v>4.9139951E7</v>
      </c>
      <c r="B291" t="s" s="8">
        <v>138</v>
      </c>
      <c r="C291" t="n" s="8">
        <f>IF(false,"120922979", "120922979")</f>
      </c>
      <c r="D291" t="s" s="8">
        <v>263</v>
      </c>
      <c r="E291" t="n" s="8">
        <v>1.0</v>
      </c>
      <c r="F291" t="n" s="8">
        <v>4679.0</v>
      </c>
      <c r="G291" t="s" s="8">
        <v>53</v>
      </c>
      <c r="H291" t="s" s="8">
        <v>50</v>
      </c>
      <c r="I291" t="s" s="8">
        <v>464</v>
      </c>
    </row>
    <row r="292" ht="16.0" customHeight="true">
      <c r="A292" t="n" s="7">
        <v>4.9150696E7</v>
      </c>
      <c r="B292" t="s" s="8">
        <v>138</v>
      </c>
      <c r="C292" t="n" s="8">
        <f>IF(false,"120921853", "120921853")</f>
      </c>
      <c r="D292" t="s" s="8">
        <v>175</v>
      </c>
      <c r="E292" t="n" s="8">
        <v>2.0</v>
      </c>
      <c r="F292" t="n" s="8">
        <v>1398.0</v>
      </c>
      <c r="G292" t="s" s="8">
        <v>53</v>
      </c>
      <c r="H292" t="s" s="8">
        <v>50</v>
      </c>
      <c r="I292" t="s" s="8">
        <v>465</v>
      </c>
    </row>
    <row r="293" ht="16.0" customHeight="true">
      <c r="A293" t="n" s="7">
        <v>4.9106129E7</v>
      </c>
      <c r="B293" t="s" s="8">
        <v>138</v>
      </c>
      <c r="C293" t="n" s="8">
        <f>IF(false,"120921898", "120921898")</f>
      </c>
      <c r="D293" t="s" s="8">
        <v>427</v>
      </c>
      <c r="E293" t="n" s="8">
        <v>4.0</v>
      </c>
      <c r="F293" t="n" s="8">
        <v>4144.0</v>
      </c>
      <c r="G293" t="s" s="8">
        <v>53</v>
      </c>
      <c r="H293" t="s" s="8">
        <v>50</v>
      </c>
      <c r="I293" t="s" s="8">
        <v>466</v>
      </c>
    </row>
    <row r="294" ht="16.0" customHeight="true">
      <c r="A294" t="n" s="7">
        <v>4.9081865E7</v>
      </c>
      <c r="B294" t="s" s="8">
        <v>138</v>
      </c>
      <c r="C294" t="n" s="8">
        <f>IF(false,"120921817", "120921817")</f>
      </c>
      <c r="D294" t="s" s="8">
        <v>73</v>
      </c>
      <c r="E294" t="n" s="8">
        <v>2.0</v>
      </c>
      <c r="F294" t="n" s="8">
        <v>1.0</v>
      </c>
      <c r="G294" t="s" s="8">
        <v>53</v>
      </c>
      <c r="H294" t="s" s="8">
        <v>50</v>
      </c>
      <c r="I294" t="s" s="8">
        <v>467</v>
      </c>
    </row>
    <row r="295" ht="16.0" customHeight="true">
      <c r="A295" t="n" s="7">
        <v>4.9228322E7</v>
      </c>
      <c r="B295" t="s" s="8">
        <v>286</v>
      </c>
      <c r="C295" t="n" s="8">
        <f>IF(false,"005-1619", "005-1619")</f>
      </c>
      <c r="D295" t="s" s="8">
        <v>468</v>
      </c>
      <c r="E295" t="n" s="8">
        <v>1.0</v>
      </c>
      <c r="F295" t="n" s="8">
        <v>633.0</v>
      </c>
      <c r="G295" t="s" s="8">
        <v>53</v>
      </c>
      <c r="H295" t="s" s="8">
        <v>50</v>
      </c>
      <c r="I295" t="s" s="8">
        <v>469</v>
      </c>
    </row>
    <row r="296" ht="16.0" customHeight="true">
      <c r="A296" t="n" s="7">
        <v>4.9133233E7</v>
      </c>
      <c r="B296" t="s" s="8">
        <v>138</v>
      </c>
      <c r="C296" t="n" s="8">
        <f>IF(false,"120923128", "120923128")</f>
      </c>
      <c r="D296" t="s" s="8">
        <v>63</v>
      </c>
      <c r="E296" t="n" s="8">
        <v>1.0</v>
      </c>
      <c r="F296" t="n" s="8">
        <v>3043.0</v>
      </c>
      <c r="G296" t="s" s="8">
        <v>53</v>
      </c>
      <c r="H296" t="s" s="8">
        <v>50</v>
      </c>
      <c r="I296" t="s" s="8">
        <v>470</v>
      </c>
    </row>
    <row r="297" ht="16.0" customHeight="true">
      <c r="A297" t="n" s="7">
        <v>4.9081536E7</v>
      </c>
      <c r="B297" t="s" s="8">
        <v>138</v>
      </c>
      <c r="C297" t="n" s="8">
        <f>IF(false,"120922460", "120922460")</f>
      </c>
      <c r="D297" t="s" s="8">
        <v>170</v>
      </c>
      <c r="E297" t="n" s="8">
        <v>1.0</v>
      </c>
      <c r="F297" t="n" s="8">
        <v>2050.0</v>
      </c>
      <c r="G297" t="s" s="8">
        <v>53</v>
      </c>
      <c r="H297" t="s" s="8">
        <v>50</v>
      </c>
      <c r="I297" t="s" s="8">
        <v>471</v>
      </c>
    </row>
    <row r="298" ht="16.0" customHeight="true">
      <c r="A298" t="n" s="7">
        <v>4.9053973E7</v>
      </c>
      <c r="B298" t="s" s="8">
        <v>138</v>
      </c>
      <c r="C298" t="n" s="8">
        <f>IF(false,"120922394", "120922394")</f>
      </c>
      <c r="D298" t="s" s="8">
        <v>294</v>
      </c>
      <c r="E298" t="n" s="8">
        <v>1.0</v>
      </c>
      <c r="F298" t="n" s="8">
        <v>1.0</v>
      </c>
      <c r="G298" t="s" s="8">
        <v>53</v>
      </c>
      <c r="H298" t="s" s="8">
        <v>50</v>
      </c>
      <c r="I298" t="s" s="8">
        <v>472</v>
      </c>
    </row>
    <row r="299" ht="16.0" customHeight="true">
      <c r="A299" t="n" s="7">
        <v>4.9153154E7</v>
      </c>
      <c r="B299" t="s" s="8">
        <v>138</v>
      </c>
      <c r="C299" t="n" s="8">
        <f>IF(false,"120922131", "120922131")</f>
      </c>
      <c r="D299" t="s" s="8">
        <v>473</v>
      </c>
      <c r="E299" t="n" s="8">
        <v>1.0</v>
      </c>
      <c r="F299" t="n" s="8">
        <v>1036.0</v>
      </c>
      <c r="G299" t="s" s="8">
        <v>53</v>
      </c>
      <c r="H299" t="s" s="8">
        <v>50</v>
      </c>
      <c r="I299" t="s" s="8">
        <v>474</v>
      </c>
    </row>
    <row r="300" ht="16.0" customHeight="true">
      <c r="A300" t="n" s="7">
        <v>4.905959E7</v>
      </c>
      <c r="B300" t="s" s="8">
        <v>138</v>
      </c>
      <c r="C300" t="n" s="8">
        <f>IF(false,"120923136", "120923136")</f>
      </c>
      <c r="D300" t="s" s="8">
        <v>167</v>
      </c>
      <c r="E300" t="n" s="8">
        <v>1.0</v>
      </c>
      <c r="F300" t="n" s="8">
        <v>1696.0</v>
      </c>
      <c r="G300" t="s" s="8">
        <v>53</v>
      </c>
      <c r="H300" t="s" s="8">
        <v>50</v>
      </c>
      <c r="I300" t="s" s="8">
        <v>475</v>
      </c>
    </row>
    <row r="301" ht="16.0" customHeight="true">
      <c r="A301" t="n" s="7">
        <v>4.9060624E7</v>
      </c>
      <c r="B301" t="s" s="8">
        <v>138</v>
      </c>
      <c r="C301" t="n" s="8">
        <f>IF(false,"120922460", "120922460")</f>
      </c>
      <c r="D301" t="s" s="8">
        <v>170</v>
      </c>
      <c r="E301" t="n" s="8">
        <v>1.0</v>
      </c>
      <c r="F301" t="n" s="8">
        <v>2250.0</v>
      </c>
      <c r="G301" t="s" s="8">
        <v>53</v>
      </c>
      <c r="H301" t="s" s="8">
        <v>50</v>
      </c>
      <c r="I301" t="s" s="8">
        <v>476</v>
      </c>
    </row>
    <row r="302" ht="16.0" customHeight="true">
      <c r="A302" t="n" s="7">
        <v>4.9094763E7</v>
      </c>
      <c r="B302" t="s" s="8">
        <v>138</v>
      </c>
      <c r="C302" t="n" s="8">
        <f>IF(false,"005-1255", "005-1255")</f>
      </c>
      <c r="D302" t="s" s="8">
        <v>52</v>
      </c>
      <c r="E302" t="n" s="8">
        <v>2.0</v>
      </c>
      <c r="F302" t="n" s="8">
        <v>699.0</v>
      </c>
      <c r="G302" t="s" s="8">
        <v>53</v>
      </c>
      <c r="H302" t="s" s="8">
        <v>50</v>
      </c>
      <c r="I302" t="s" s="8">
        <v>477</v>
      </c>
    </row>
    <row r="303" ht="16.0" customHeight="true">
      <c r="A303" t="n" s="7">
        <v>4.9220512E7</v>
      </c>
      <c r="B303" t="s" s="8">
        <v>286</v>
      </c>
      <c r="C303" t="n" s="8">
        <f>IF(false,"120923019", "120923019")</f>
      </c>
      <c r="D303" t="s" s="8">
        <v>478</v>
      </c>
      <c r="E303" t="n" s="8">
        <v>1.0</v>
      </c>
      <c r="F303" t="n" s="8">
        <v>254.0</v>
      </c>
      <c r="G303" t="s" s="8">
        <v>53</v>
      </c>
      <c r="H303" t="s" s="8">
        <v>50</v>
      </c>
      <c r="I303" t="s" s="8">
        <v>479</v>
      </c>
    </row>
    <row r="304" ht="16.0" customHeight="true">
      <c r="A304" t="n" s="7">
        <v>4.8902813E7</v>
      </c>
      <c r="B304" t="s" s="8">
        <v>54</v>
      </c>
      <c r="C304" t="n" s="8">
        <f>IF(false,"003-318", "003-318")</f>
      </c>
      <c r="D304" t="s" s="8">
        <v>57</v>
      </c>
      <c r="E304" t="n" s="8">
        <v>2.0</v>
      </c>
      <c r="F304" t="n" s="8">
        <v>2978.0</v>
      </c>
      <c r="G304" t="s" s="8">
        <v>53</v>
      </c>
      <c r="H304" t="s" s="8">
        <v>50</v>
      </c>
      <c r="I304" t="s" s="8">
        <v>480</v>
      </c>
    </row>
    <row r="305" ht="16.0" customHeight="true">
      <c r="A305" t="n" s="7">
        <v>4.9170183E7</v>
      </c>
      <c r="B305" t="s" s="8">
        <v>286</v>
      </c>
      <c r="C305" t="n" s="8">
        <f>IF(false,"003-315", "003-315")</f>
      </c>
      <c r="D305" t="s" s="8">
        <v>77</v>
      </c>
      <c r="E305" t="n" s="8">
        <v>1.0</v>
      </c>
      <c r="F305" t="n" s="8">
        <v>249.0</v>
      </c>
      <c r="G305" t="s" s="8">
        <v>53</v>
      </c>
      <c r="H305" t="s" s="8">
        <v>50</v>
      </c>
      <c r="I305" t="s" s="8">
        <v>481</v>
      </c>
    </row>
    <row r="306" ht="16.0" customHeight="true">
      <c r="A306" t="n" s="7">
        <v>4.9154037E7</v>
      </c>
      <c r="B306" t="s" s="8">
        <v>138</v>
      </c>
      <c r="C306" t="n" s="8">
        <f>IF(false,"120921853", "120921853")</f>
      </c>
      <c r="D306" t="s" s="8">
        <v>175</v>
      </c>
      <c r="E306" t="n" s="8">
        <v>1.0</v>
      </c>
      <c r="F306" t="n" s="8">
        <v>403.0</v>
      </c>
      <c r="G306" t="s" s="8">
        <v>53</v>
      </c>
      <c r="H306" t="s" s="8">
        <v>50</v>
      </c>
      <c r="I306" t="s" s="8">
        <v>482</v>
      </c>
    </row>
    <row r="307" ht="16.0" customHeight="true">
      <c r="A307" t="n" s="7">
        <v>4.9054981E7</v>
      </c>
      <c r="B307" t="s" s="8">
        <v>138</v>
      </c>
      <c r="C307" t="n" s="8">
        <f>IF(false,"008-577", "008-577")</f>
      </c>
      <c r="D307" t="s" s="8">
        <v>310</v>
      </c>
      <c r="E307" t="n" s="8">
        <v>2.0</v>
      </c>
      <c r="F307" t="n" s="8">
        <v>1504.0</v>
      </c>
      <c r="G307" t="s" s="8">
        <v>53</v>
      </c>
      <c r="H307" t="s" s="8">
        <v>50</v>
      </c>
      <c r="I307" t="s" s="8">
        <v>483</v>
      </c>
    </row>
    <row r="308" ht="16.0" customHeight="true">
      <c r="A308" t="n" s="7">
        <v>4.9185981E7</v>
      </c>
      <c r="B308" t="s" s="8">
        <v>286</v>
      </c>
      <c r="C308" t="n" s="8">
        <f>IF(false,"120921898", "120921898")</f>
      </c>
      <c r="D308" t="s" s="8">
        <v>427</v>
      </c>
      <c r="E308" t="n" s="8">
        <v>3.0</v>
      </c>
      <c r="F308" t="n" s="8">
        <v>2374.0</v>
      </c>
      <c r="G308" t="s" s="8">
        <v>53</v>
      </c>
      <c r="H308" t="s" s="8">
        <v>50</v>
      </c>
      <c r="I308" t="s" s="8">
        <v>484</v>
      </c>
    </row>
    <row r="309" ht="16.0" customHeight="true">
      <c r="A309" t="n" s="7">
        <v>4.9237301E7</v>
      </c>
      <c r="B309" t="s" s="8">
        <v>286</v>
      </c>
      <c r="C309" t="n" s="8">
        <f>IF(false,"120922621", "120922621")</f>
      </c>
      <c r="D309" t="s" s="8">
        <v>223</v>
      </c>
      <c r="E309" t="n" s="8">
        <v>2.0</v>
      </c>
      <c r="F309" t="n" s="8">
        <v>1.0</v>
      </c>
      <c r="G309" t="s" s="8">
        <v>53</v>
      </c>
      <c r="H309" t="s" s="8">
        <v>50</v>
      </c>
      <c r="I309" t="s" s="8">
        <v>485</v>
      </c>
    </row>
    <row r="310" ht="16.0" customHeight="true">
      <c r="A310" t="n" s="7">
        <v>4.9173636E7</v>
      </c>
      <c r="B310" t="s" s="8">
        <v>286</v>
      </c>
      <c r="C310" t="n" s="8">
        <f>IF(false,"120923022", "120923022")</f>
      </c>
      <c r="D310" t="s" s="8">
        <v>257</v>
      </c>
      <c r="E310" t="n" s="8">
        <v>1.0</v>
      </c>
      <c r="F310" t="n" s="8">
        <v>1006.0</v>
      </c>
      <c r="G310" t="s" s="8">
        <v>53</v>
      </c>
      <c r="H310" t="s" s="8">
        <v>50</v>
      </c>
      <c r="I310" t="s" s="8">
        <v>486</v>
      </c>
    </row>
    <row r="311" ht="16.0" customHeight="true">
      <c r="A311" t="n" s="7">
        <v>4.9090482E7</v>
      </c>
      <c r="B311" t="s" s="8">
        <v>138</v>
      </c>
      <c r="C311" t="n" s="8">
        <f>IF(false,"120922092", "120922092")</f>
      </c>
      <c r="D311" t="s" s="8">
        <v>100</v>
      </c>
      <c r="E311" t="n" s="8">
        <v>2.0</v>
      </c>
      <c r="F311" t="n" s="8">
        <v>264.0</v>
      </c>
      <c r="G311" t="s" s="8">
        <v>53</v>
      </c>
      <c r="H311" t="s" s="8">
        <v>50</v>
      </c>
      <c r="I311" t="s" s="8">
        <v>487</v>
      </c>
    </row>
    <row r="312" ht="16.0" customHeight="true">
      <c r="A312" t="n" s="7">
        <v>4.9087701E7</v>
      </c>
      <c r="B312" t="s" s="8">
        <v>138</v>
      </c>
      <c r="C312" t="n" s="8">
        <f>IF(false,"120922558", "120922558")</f>
      </c>
      <c r="D312" t="s" s="8">
        <v>255</v>
      </c>
      <c r="E312" t="n" s="8">
        <v>1.0</v>
      </c>
      <c r="F312" t="n" s="8">
        <v>1465.0</v>
      </c>
      <c r="G312" t="s" s="8">
        <v>53</v>
      </c>
      <c r="H312" t="s" s="8">
        <v>50</v>
      </c>
      <c r="I312" t="s" s="8">
        <v>488</v>
      </c>
    </row>
    <row r="313" ht="16.0" customHeight="true">
      <c r="A313" t="n" s="7">
        <v>4.9264464E7</v>
      </c>
      <c r="B313" t="s" s="8">
        <v>286</v>
      </c>
      <c r="C313" t="n" s="8">
        <f>IF(false,"005-1312", "005-1312")</f>
      </c>
      <c r="D313" t="s" s="8">
        <v>489</v>
      </c>
      <c r="E313" t="n" s="8">
        <v>1.0</v>
      </c>
      <c r="F313" t="n" s="8">
        <v>677.0</v>
      </c>
      <c r="G313" t="s" s="8">
        <v>53</v>
      </c>
      <c r="H313" t="s" s="8">
        <v>50</v>
      </c>
      <c r="I313" t="s" s="8">
        <v>490</v>
      </c>
    </row>
    <row r="314" ht="16.0" customHeight="true">
      <c r="A314" t="n" s="7">
        <v>4.9014467E7</v>
      </c>
      <c r="B314" t="s" s="8">
        <v>138</v>
      </c>
      <c r="C314" t="n" s="8">
        <f>IF(false,"120921947", "120921947")</f>
      </c>
      <c r="D314" t="s" s="8">
        <v>227</v>
      </c>
      <c r="E314" t="n" s="8">
        <v>1.0</v>
      </c>
      <c r="F314" t="n" s="8">
        <v>86.0</v>
      </c>
      <c r="G314" t="s" s="8">
        <v>53</v>
      </c>
      <c r="H314" t="s" s="8">
        <v>50</v>
      </c>
      <c r="I314" t="s" s="8">
        <v>491</v>
      </c>
    </row>
    <row r="315" ht="16.0" customHeight="true">
      <c r="A315" t="n" s="7">
        <v>4.9183973E7</v>
      </c>
      <c r="B315" t="s" s="8">
        <v>286</v>
      </c>
      <c r="C315" t="n" s="8">
        <f>IF(false,"01-003884", "01-003884")</f>
      </c>
      <c r="D315" t="s" s="8">
        <v>154</v>
      </c>
      <c r="E315" t="n" s="8">
        <v>1.0</v>
      </c>
      <c r="F315" t="n" s="8">
        <v>777.0</v>
      </c>
      <c r="G315" t="s" s="8">
        <v>53</v>
      </c>
      <c r="H315" t="s" s="8">
        <v>50</v>
      </c>
      <c r="I315" t="s" s="8">
        <v>492</v>
      </c>
    </row>
    <row r="316" ht="16.0" customHeight="true">
      <c r="A316" t="n" s="7">
        <v>4.915167E7</v>
      </c>
      <c r="B316" t="s" s="8">
        <v>138</v>
      </c>
      <c r="C316" t="n" s="8">
        <f>IF(false,"120922352", "120922352")</f>
      </c>
      <c r="D316" t="s" s="8">
        <v>493</v>
      </c>
      <c r="E316" t="n" s="8">
        <v>1.0</v>
      </c>
      <c r="F316" t="n" s="8">
        <v>639.0</v>
      </c>
      <c r="G316" t="s" s="8">
        <v>53</v>
      </c>
      <c r="H316" t="s" s="8">
        <v>50</v>
      </c>
      <c r="I316" t="s" s="8">
        <v>494</v>
      </c>
    </row>
    <row r="317" ht="16.0" customHeight="true">
      <c r="A317" t="n" s="7">
        <v>4.9161635E7</v>
      </c>
      <c r="B317" t="s" s="8">
        <v>286</v>
      </c>
      <c r="C317" t="n" s="8">
        <f>IF(false,"120923133", "120923133")</f>
      </c>
      <c r="D317" t="s" s="8">
        <v>129</v>
      </c>
      <c r="E317" t="n" s="8">
        <v>1.0</v>
      </c>
      <c r="F317" t="n" s="8">
        <v>4779.0</v>
      </c>
      <c r="G317" t="s" s="8">
        <v>53</v>
      </c>
      <c r="H317" t="s" s="8">
        <v>50</v>
      </c>
      <c r="I317" t="s" s="8">
        <v>495</v>
      </c>
    </row>
    <row r="318" ht="16.0" customHeight="true">
      <c r="A318" t="n" s="7">
        <v>4.926657E7</v>
      </c>
      <c r="B318" t="s" s="8">
        <v>286</v>
      </c>
      <c r="C318" t="n" s="8">
        <f>IF(false,"120922947", "120922947")</f>
      </c>
      <c r="D318" t="s" s="8">
        <v>290</v>
      </c>
      <c r="E318" t="n" s="8">
        <v>1.0</v>
      </c>
      <c r="F318" t="n" s="8">
        <v>2041.0</v>
      </c>
      <c r="G318" t="s" s="8">
        <v>53</v>
      </c>
      <c r="H318" t="s" s="8">
        <v>50</v>
      </c>
      <c r="I318" t="s" s="8">
        <v>496</v>
      </c>
    </row>
    <row r="319" ht="16.0" customHeight="true">
      <c r="A319" t="n" s="7">
        <v>4.9160162E7</v>
      </c>
      <c r="B319" t="s" s="8">
        <v>286</v>
      </c>
      <c r="C319" t="n" s="8">
        <f>IF(false,"120922874", "120922874")</f>
      </c>
      <c r="D319" t="s" s="8">
        <v>497</v>
      </c>
      <c r="E319" t="n" s="8">
        <v>1.0</v>
      </c>
      <c r="F319" t="n" s="8">
        <v>2429.0</v>
      </c>
      <c r="G319" t="s" s="8">
        <v>53</v>
      </c>
      <c r="H319" t="s" s="8">
        <v>50</v>
      </c>
      <c r="I319" t="s" s="8">
        <v>498</v>
      </c>
    </row>
    <row r="320" ht="16.0" customHeight="true">
      <c r="A320" t="n" s="7">
        <v>4.9165349E7</v>
      </c>
      <c r="B320" t="s" s="8">
        <v>286</v>
      </c>
      <c r="C320" t="n" s="8">
        <f>IF(false,"005-1515", "005-1515")</f>
      </c>
      <c r="D320" t="s" s="8">
        <v>259</v>
      </c>
      <c r="E320" t="n" s="8">
        <v>2.0</v>
      </c>
      <c r="F320" t="n" s="8">
        <v>741.0</v>
      </c>
      <c r="G320" t="s" s="8">
        <v>53</v>
      </c>
      <c r="H320" t="s" s="8">
        <v>50</v>
      </c>
      <c r="I320" t="s" s="8">
        <v>499</v>
      </c>
    </row>
    <row r="321" ht="16.0" customHeight="true"/>
    <row r="322" ht="16.0" customHeight="true">
      <c r="A322" t="s" s="1">
        <v>37</v>
      </c>
      <c r="B322" s="1"/>
      <c r="C322" s="1"/>
      <c r="D322" s="1"/>
      <c r="E322" s="1"/>
      <c r="F322" t="n" s="8">
        <v>450081.0</v>
      </c>
      <c r="G322" s="2"/>
    </row>
    <row r="323" ht="16.0" customHeight="true"/>
    <row r="324" ht="16.0" customHeight="true">
      <c r="A324" t="s" s="1">
        <v>36</v>
      </c>
    </row>
    <row r="325" ht="34.0" customHeight="true">
      <c r="A325" t="s" s="9">
        <v>38</v>
      </c>
      <c r="B325" t="s" s="9">
        <v>0</v>
      </c>
      <c r="C325" t="s" s="9">
        <v>43</v>
      </c>
      <c r="D325" t="s" s="9">
        <v>1</v>
      </c>
      <c r="E325" t="s" s="9">
        <v>2</v>
      </c>
      <c r="F325" t="s" s="9">
        <v>39</v>
      </c>
      <c r="G325" t="s" s="9">
        <v>5</v>
      </c>
      <c r="H325" t="s" s="9">
        <v>3</v>
      </c>
      <c r="I325" t="s" s="9">
        <v>4</v>
      </c>
    </row>
    <row r="326" ht="16.0" customHeight="true">
      <c r="A326" t="n" s="8">
        <v>4.8383023E7</v>
      </c>
      <c r="B326" t="s" s="8">
        <v>51</v>
      </c>
      <c r="C326" t="n" s="8">
        <f>IF(false,"005-1255", "005-1255")</f>
      </c>
      <c r="D326" t="s" s="8">
        <v>52</v>
      </c>
      <c r="E326" t="n" s="8">
        <v>1.0</v>
      </c>
      <c r="F326" t="n" s="8">
        <v>-689.0</v>
      </c>
      <c r="G326" t="s" s="8">
        <v>500</v>
      </c>
      <c r="H326" t="s" s="8">
        <v>54</v>
      </c>
      <c r="I326" t="s" s="8">
        <v>501</v>
      </c>
    </row>
    <row r="327" ht="16.0" customHeight="true">
      <c r="A327" t="n" s="8">
        <v>4.7895879E7</v>
      </c>
      <c r="B327" t="s" s="8">
        <v>95</v>
      </c>
      <c r="C327" t="n" s="8">
        <f>IF(false,"120921439", "120921439")</f>
      </c>
      <c r="D327" t="s" s="8">
        <v>152</v>
      </c>
      <c r="E327" t="n" s="8">
        <v>1.0</v>
      </c>
      <c r="F327" t="n" s="8">
        <v>-599.0</v>
      </c>
      <c r="G327" t="s" s="8">
        <v>500</v>
      </c>
      <c r="H327" t="s" s="8">
        <v>54</v>
      </c>
      <c r="I327" t="s" s="8">
        <v>502</v>
      </c>
    </row>
    <row r="328" ht="16.0" customHeight="true">
      <c r="A328" t="n" s="8">
        <v>4.8749433E7</v>
      </c>
      <c r="B328" t="s" s="8">
        <v>56</v>
      </c>
      <c r="C328" t="n" s="8">
        <f>IF(false,"120921370", "120921370")</f>
      </c>
      <c r="D328" t="s" s="8">
        <v>70</v>
      </c>
      <c r="E328" t="n" s="8">
        <v>1.0</v>
      </c>
      <c r="F328" t="n" s="8">
        <v>-1690.0</v>
      </c>
      <c r="G328" t="s" s="8">
        <v>500</v>
      </c>
      <c r="H328" t="s" s="8">
        <v>138</v>
      </c>
      <c r="I328" t="s" s="8">
        <v>503</v>
      </c>
    </row>
    <row r="329" ht="16.0" customHeight="true">
      <c r="A329" t="n" s="8">
        <v>4.8731654E7</v>
      </c>
      <c r="B329" t="s" s="8">
        <v>72</v>
      </c>
      <c r="C329" t="n" s="8">
        <f>IF(false,"005-1119", "005-1119")</f>
      </c>
      <c r="D329" t="s" s="8">
        <v>105</v>
      </c>
      <c r="E329" t="n" s="8">
        <v>1.0</v>
      </c>
      <c r="F329" t="n" s="8">
        <v>-1512.0</v>
      </c>
      <c r="G329" t="s" s="8">
        <v>500</v>
      </c>
      <c r="H329" t="s" s="8">
        <v>138</v>
      </c>
      <c r="I329" t="s" s="8">
        <v>504</v>
      </c>
    </row>
    <row r="330" ht="16.0" customHeight="true">
      <c r="A330" t="n" s="8">
        <v>4.8731654E7</v>
      </c>
      <c r="B330" t="s" s="8">
        <v>72</v>
      </c>
      <c r="C330" t="n" s="8">
        <f>IF(false,"005-1514", "005-1514")</f>
      </c>
      <c r="D330" t="s" s="8">
        <v>125</v>
      </c>
      <c r="E330" t="n" s="8">
        <v>1.0</v>
      </c>
      <c r="F330" t="n" s="8">
        <v>-876.0</v>
      </c>
      <c r="G330" t="s" s="8">
        <v>500</v>
      </c>
      <c r="H330" t="s" s="8">
        <v>138</v>
      </c>
      <c r="I330" t="s" s="8">
        <v>504</v>
      </c>
    </row>
    <row r="331" ht="16.0" customHeight="true">
      <c r="A331" t="n" s="8">
        <v>4.8866503E7</v>
      </c>
      <c r="B331" t="s" s="8">
        <v>56</v>
      </c>
      <c r="C331" t="n" s="8">
        <f>IF(false,"120923136", "120923136")</f>
      </c>
      <c r="D331" t="s" s="8">
        <v>167</v>
      </c>
      <c r="E331" t="n" s="8">
        <v>1.0</v>
      </c>
      <c r="F331" t="n" s="8">
        <v>-2592.0</v>
      </c>
      <c r="G331" t="s" s="8">
        <v>500</v>
      </c>
      <c r="H331" t="s" s="8">
        <v>138</v>
      </c>
      <c r="I331" t="s" s="8">
        <v>505</v>
      </c>
    </row>
    <row r="332" ht="16.0" customHeight="true"/>
    <row r="333" ht="16.0" customHeight="true">
      <c r="A333" t="s" s="1">
        <v>37</v>
      </c>
      <c r="F333" t="n" s="8">
        <v>-7958.0</v>
      </c>
      <c r="G333" s="2"/>
      <c r="H333" s="0"/>
      <c r="I333" s="0"/>
    </row>
    <row r="334" ht="16.0" customHeight="true">
      <c r="A334" s="1"/>
      <c r="B334" s="1"/>
      <c r="C334" s="1"/>
      <c r="D334" s="1"/>
      <c r="E334" s="1"/>
      <c r="F334" s="1"/>
      <c r="G334" s="1"/>
      <c r="H334" s="1"/>
      <c r="I334" s="1"/>
    </row>
    <row r="335" ht="16.0" customHeight="true">
      <c r="A335" t="s" s="1">
        <v>40</v>
      </c>
    </row>
    <row r="336" ht="34.0" customHeight="true">
      <c r="A336" t="s" s="9">
        <v>47</v>
      </c>
      <c r="B336" t="s" s="9">
        <v>48</v>
      </c>
      <c r="C336" s="9"/>
      <c r="D336" s="9"/>
      <c r="E336" s="9"/>
      <c r="F336" t="s" s="9">
        <v>39</v>
      </c>
      <c r="G336" t="s" s="9">
        <v>5</v>
      </c>
      <c r="H336" t="s" s="9">
        <v>3</v>
      </c>
      <c r="I336" t="s" s="9">
        <v>4</v>
      </c>
    </row>
    <row r="337" ht="16.0" customHeight="true">
      <c r="A337" s="0"/>
      <c r="B337" s="0"/>
      <c r="C337" s="8"/>
      <c r="D337" s="8"/>
      <c r="E337" s="8"/>
      <c r="F337" t="n" s="0">
        <v>-407225.93</v>
      </c>
      <c r="G337" t="s" s="8">
        <v>506</v>
      </c>
      <c r="H337" t="s" s="0">
        <v>138</v>
      </c>
      <c r="I337" t="s" s="0">
        <v>507</v>
      </c>
    </row>
    <row r="338" ht="16.0" customHeight="true"/>
    <row r="339" ht="16.0" customHeight="true">
      <c r="A339" t="s" s="1">
        <v>37</v>
      </c>
      <c r="F339" t="n" s="8">
        <v>-407225.93</v>
      </c>
      <c r="G339" s="2"/>
      <c r="H339" s="0"/>
      <c r="I339" s="0"/>
    </row>
    <row r="340" ht="16.0" customHeight="true">
      <c r="A340" s="1"/>
      <c r="B340" s="1"/>
      <c r="C340" s="1"/>
      <c r="D340" s="1"/>
      <c r="E340" s="1"/>
      <c r="F340" s="1"/>
      <c r="G340" s="1"/>
      <c r="H340" s="1"/>
      <c r="I3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