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<sst xmlns="http://schemas.openxmlformats.org/spreadsheetml/2006/main" count="1552" uniqueCount="280">
  <si>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</si>
  <si>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</si>
  <si>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</si>
  <si>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</si>
  <si>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</si>
  <si>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</si>
  <si>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</si>
  <si>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</si>
  <si>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</si>
  <si>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</si>
  <si>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</si>
  <si>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</si>
  <si>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</si>
  <si>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</si>
  <si>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</si>
  <si>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</si>
  <si>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</si>
  <si>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</si>
  <si>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</si>
  <si>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</si>
  <si>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</si>
  <si>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</si>
  <si>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</si>
  <si>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</si>
  <si>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</si>
  <si>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</si>
  <si>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</si>
  <si>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</si>
  <si>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</si>
  <si>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</si>
  <si>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</si>
  <si>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</si>
  <si>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</si>
  <si>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</si>
  <si>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</si>
  <si>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</si>
  <si>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</si>
  <si>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</si>
  <si>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</si>
  <si>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</si>
  <si>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</si>
  <si>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</si>
  <si>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</si>
  <si>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</si>
  <si>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</si>
  <si>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</si>
  <si>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</si>
  <si>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</si>
  <si>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</si>
  <si>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</si>
  <si>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12.05.2021</t>
  </si>
  <si>
    <t>08.05.2021</t>
  </si>
  <si>
    <t>Biore мицеллярная вода, запасной блок, 290 мл</t>
  </si>
  <si>
    <t>Платёж покупателя</t>
  </si>
  <si>
    <t>11.05.2021</t>
  </si>
  <si>
    <t>6096683adbdc31c9d5f30dbb</t>
  </si>
  <si>
    <t>09.05.2021</t>
  </si>
  <si>
    <t>YokoSun трусики L (9-14 кг) 44 шт.</t>
  </si>
  <si>
    <t>6097d30d8927cacf6c66ac55</t>
  </si>
  <si>
    <t>10.05.2021</t>
  </si>
  <si>
    <t>Joonies трусики Premium Soft L (9-14 кг) 44 шт.</t>
  </si>
  <si>
    <t>60997341f988010dadf7477f</t>
  </si>
  <si>
    <t>Farmstay пилинг для лица Escargot Noblesse lntensive Peeling Gel 180 мл</t>
  </si>
  <si>
    <t>6098f26c863e4e2a810ccb14</t>
  </si>
  <si>
    <t>YokoSun подгузники S (до 6 кг) 82 шт.</t>
  </si>
  <si>
    <t>6097e152f988015430f746e5</t>
  </si>
  <si>
    <t>Joonies трусики Premium Soft XL (12-17 кг) 38 шт.</t>
  </si>
  <si>
    <t>609828167153b37d8af14feb</t>
  </si>
  <si>
    <t>Pigeon Бутылочка Перистальтик Плюс с широким горлом PP, 240 мл, с 3 месяцев, бесцветный</t>
  </si>
  <si>
    <t>609758608927ca3eb581014d</t>
  </si>
  <si>
    <t>Manuoki трусики XXL (15+ кг) 36 шт.</t>
  </si>
  <si>
    <t>6097d893863e4e69fe0ccad3</t>
  </si>
  <si>
    <t>Manuoki трусики М (6-11 кг) 56 шт.</t>
  </si>
  <si>
    <t>6096b08ac3080f02ca0900fa</t>
  </si>
  <si>
    <t>60988c7a20d51d33e5b70603</t>
  </si>
  <si>
    <t>Merries подгузники L (9-14 кг) 54 шт.</t>
  </si>
  <si>
    <t>6097b498f988015d92f747a6</t>
  </si>
  <si>
    <t>Valmona кондиционер Sugar Velvet Milk Nutrient для увлажнения волос с комплексом из молока и экстрактов ягод, 100 мл</t>
  </si>
  <si>
    <t>6097b36c04e943213f5c8b11</t>
  </si>
  <si>
    <t>6096dd597399011d6cc03026</t>
  </si>
  <si>
    <t>Смесь БИБИКОЛЬ Нэнни 1 с пребиотиками, с 0 до 6 месяцев, 800 г</t>
  </si>
  <si>
    <t>60978364c5311b2a6a80ed10</t>
  </si>
  <si>
    <t>Goo.N трусики Сheerful Baby M (6-11 кг) 54 шт.</t>
  </si>
  <si>
    <t>60969f8d7399016915c03018</t>
  </si>
  <si>
    <t>Набор Esthetic House CP-1 Intense nourishing v2.0, шампунь, 500 мл и кондиционер, 500 мл</t>
  </si>
  <si>
    <t>60967b3b0fe995097a4687ce</t>
  </si>
  <si>
    <t>Goo.N подгузники M (6-11 кг) 64 шт.</t>
  </si>
  <si>
    <t>609961eb3620c22fed8d6957</t>
  </si>
  <si>
    <t>29.04.2021</t>
  </si>
  <si>
    <t>Vivienne Sabo Тушь для ресниц Cabaret Premiere, 01 черный</t>
  </si>
  <si>
    <t>609a2521954f6ba25af84232</t>
  </si>
  <si>
    <t>FLOR de MAN шампунь MF HENNA, 730 мл</t>
  </si>
  <si>
    <t>6098fbdf5a3951519b571e3d</t>
  </si>
  <si>
    <t>04.05.2021</t>
  </si>
  <si>
    <t>Merries трусики XXL (15-28 кг) 32 шт.</t>
  </si>
  <si>
    <t>609a3a29dff13b6f0cea262a</t>
  </si>
  <si>
    <t>05.05.2021</t>
  </si>
  <si>
    <t>YokoSun трусики XL (12-20 кг) 38 шт.</t>
  </si>
  <si>
    <t>609a44602af6cd5dba687bf0</t>
  </si>
  <si>
    <t>YokoSun трусики M (6-10 кг) 58 шт.</t>
  </si>
  <si>
    <t>609a4b5ec3080f2248090061</t>
  </si>
  <si>
    <t>03.05.2021</t>
  </si>
  <si>
    <t>Joonies трусики Premium Soft M (6-11 кг) 56 шт.</t>
  </si>
  <si>
    <t>609a4c803620c219338d68c0</t>
  </si>
  <si>
    <t>Смесь Kabrita 3 GOLD для комфортного пищеварения, с 12 месяцев, 800 г</t>
  </si>
  <si>
    <t>609a4c969066f455d02d843e</t>
  </si>
  <si>
    <t>30.04.2021</t>
  </si>
  <si>
    <t>609a504db9f8ed94a9f9b2db</t>
  </si>
  <si>
    <t>Ёkitto трусики L (9-14 кг) 44 шт.</t>
  </si>
  <si>
    <t>609a5aa6bed21e54b4871677</t>
  </si>
  <si>
    <t>Manuoki трусики L (9-14 кг) 44 шт.</t>
  </si>
  <si>
    <t>Merries подгузники L (9-14 кг) 64 шт.</t>
  </si>
  <si>
    <t>6097e42fc3080f8c1f4f1ea8</t>
  </si>
  <si>
    <t>Набор Some By Mi Yuja Niacin 30 Days Brightening Starter Kit</t>
  </si>
  <si>
    <t>6096e4dd94d5277404cc21e0</t>
  </si>
  <si>
    <t>Goo.N подгузники S (4-8 кг) 84 шт.</t>
  </si>
  <si>
    <t>6098c259c5311b73ae80ed56</t>
  </si>
  <si>
    <t>07.05.2021</t>
  </si>
  <si>
    <t>60953ecb32da8313126fbdd4</t>
  </si>
  <si>
    <t>23.03.2021</t>
  </si>
  <si>
    <t>Стиральный порошок Lion Top Platinum Clear, картонная пачка, 0.9 кг</t>
  </si>
  <si>
    <t>609a63af7399011a1d7be82d</t>
  </si>
  <si>
    <t>Merries подгузники XL (12-20 кг) 44 шт.</t>
  </si>
  <si>
    <t>6096b5c64f5c6e03ea848e37</t>
  </si>
  <si>
    <t>I'm Sorry for My Skin Тканевая маска для восстановления кожи Revitalizing Jelly Mask (Beer), 33 мл х 10 шт</t>
  </si>
  <si>
    <t>609768a4954f6be57cf8430b</t>
  </si>
  <si>
    <t>I'm Sorry for My Skin Успокаивающая тканевая маска с центеллой pH5.5 Jelly Mask-Soothing (Cat), 33 мл х 1 шт</t>
  </si>
  <si>
    <t>I'm Sorry for My Skin Успокаивающая тканевая маска с охлаждающим действием S.O.S. Jelly Mask Soothing, 33 мл х 1 шт</t>
  </si>
  <si>
    <t>Презервативы Sagami Original 0.01, 1 шт.</t>
  </si>
  <si>
    <t>6098024120d51d252fb7061d</t>
  </si>
  <si>
    <t>01.05.2021</t>
  </si>
  <si>
    <t>609a65fec3080f0f2308ffe5</t>
  </si>
  <si>
    <t>60951f6403c378c237100985</t>
  </si>
  <si>
    <t>Enough Тональный крем Rich Gold Double Wear Radiance Foundation, 100 мл, оттенок: №13</t>
  </si>
  <si>
    <t>6096f3c3f4c0cb759ca2c8e0</t>
  </si>
  <si>
    <t>Joonies трусики Comfort XL (12-17 кг) 38 шт.</t>
  </si>
  <si>
    <t>60976e21fbacea4246dd53f2</t>
  </si>
  <si>
    <t>Гель для стирки Kao Attack Bio EX, 0.77 кг, дой-пак</t>
  </si>
  <si>
    <t>6097e22c04e943338a5c8b55</t>
  </si>
  <si>
    <t>6096b7fa7399016647c0303b</t>
  </si>
  <si>
    <t>60977cc8c3080f05464f1f48</t>
  </si>
  <si>
    <t>Набор NAGARA Поглотитель запаха гелевый с бамбуковым углем и зеленым чаем, 320 г., 2шт</t>
  </si>
  <si>
    <t>6097b637b9f8ed5d4df9b20a</t>
  </si>
  <si>
    <t>Nagara поглотитель запаха Aqua Beads</t>
  </si>
  <si>
    <t>6096dbb53620c21fa88d6911</t>
  </si>
  <si>
    <t>Jigott Snail Lifting Cream Подтягивающий крем для лица с экстрактом слизи улитки, 70 мл</t>
  </si>
  <si>
    <t>609a6a012af6cd40e8687c76</t>
  </si>
  <si>
    <t>Merries подгузники M (6-11 кг) 64 шт.</t>
  </si>
  <si>
    <t>609a6ad294d527d0becc21d0</t>
  </si>
  <si>
    <t>609a70628927cac88766ab57</t>
  </si>
  <si>
    <t>Missha BB крем Perfect Cover, SPF 42, 20 мл, оттенок: 21 light beige</t>
  </si>
  <si>
    <t>609993c4c3080f81f44f1eb1</t>
  </si>
  <si>
    <t>Goo.N подгузники L (9-14 кг) 54 шт.</t>
  </si>
  <si>
    <t>609a7eebdbdc3123a443345c</t>
  </si>
  <si>
    <t>609a7ef3b9f8ed428818cb0a</t>
  </si>
  <si>
    <t>609a7f3694d52708ca930715</t>
  </si>
  <si>
    <t>609a804b739901627f3410fd</t>
  </si>
  <si>
    <t>Гель для стирки Burti Sport &amp; Outdoor для спортивной одежды, 1.45 л, бутылка</t>
  </si>
  <si>
    <t>609970ce5a3951b814571d0d</t>
  </si>
  <si>
    <t>609a843bdff13b3c33755b51</t>
  </si>
  <si>
    <t>Missha BB крем Perfect Cover, SPF 42, 20 мл, оттенок: 13 bright beige</t>
  </si>
  <si>
    <t>609a853ff98801504ed2203d</t>
  </si>
  <si>
    <t>609a91417153b3aaa135e42b</t>
  </si>
  <si>
    <t>Japan Gals натуральная маска с экстрактом алоэ, 30 шт.</t>
  </si>
  <si>
    <t>609a98c05a3951362e12d489</t>
  </si>
  <si>
    <t>609a9d4904e94357b1ea8176</t>
  </si>
  <si>
    <t>609aa18e0fe9950310d8c4d1</t>
  </si>
  <si>
    <t>609aa2f8863e4e45afdb09a1</t>
  </si>
  <si>
    <t>Joydivision тампоны Freedom normal, 3 капли, 3 шт.</t>
  </si>
  <si>
    <t>6095648a9066f41de02d84b8</t>
  </si>
  <si>
    <t>609ab3b6b9f8ed0fd318cb6f</t>
  </si>
  <si>
    <t>609ab6c432da8388c66575d8</t>
  </si>
  <si>
    <t>06.05.2021</t>
  </si>
  <si>
    <t>609ab8e4f78dba31d6f8a6d7</t>
  </si>
  <si>
    <t>Holika Holika очищающая маска Skin and Pore Zero с глиной, 100 мл</t>
  </si>
  <si>
    <t>609abfe87153b3b3d1fe7609</t>
  </si>
  <si>
    <t>Missha BB крем Perfect Cover, SPF 42, 20 мл, оттенок: 23 natural beige</t>
  </si>
  <si>
    <t>609ac07903c3789ad3b6ff9c</t>
  </si>
  <si>
    <t>Стиральный порошок NS FaFa Japan Baby floral с цветочным ароматом, картонная пачка, 0.9 кг</t>
  </si>
  <si>
    <t>609ac0805a39516b5d12d58a</t>
  </si>
  <si>
    <t>609ac49794d527f03fcc2293</t>
  </si>
  <si>
    <t>Goo.N подгузники Ultra (6-11 кг) 80 шт.</t>
  </si>
  <si>
    <t>609ac72bfbacea691a5e0fb4</t>
  </si>
  <si>
    <t>Enough Тональный крем Collagen Moisture Foundation SPF 15, 100 мл, оттенок: 21</t>
  </si>
  <si>
    <t>609583830fe995395c468838</t>
  </si>
  <si>
    <t>02.05.2021</t>
  </si>
  <si>
    <t>609acdb594d5272e574032b2</t>
  </si>
  <si>
    <t>Goo.N трусики Сheerful Baby L (8-14 кг) 48 шт.</t>
  </si>
  <si>
    <t>609938a37153b35058f1502e</t>
  </si>
  <si>
    <t>Goo.N трусики Сheerful Baby XL (11-18 кг) 42 шт.</t>
  </si>
  <si>
    <t>Goo.N подгузники Ultra L (9-14 кг) 68 шт.</t>
  </si>
  <si>
    <t>6095938f83b1f2045fc5b612</t>
  </si>
  <si>
    <t>Pigeon Бутылочка с ложечкой для кормления, 120 мл, с 4 месяцев, желтый</t>
  </si>
  <si>
    <t>609adb9132da834e13a2918f</t>
  </si>
  <si>
    <t>609adbf05a3951de81a1a245</t>
  </si>
  <si>
    <t>609ade7103c3787a3c550ed0</t>
  </si>
  <si>
    <t>609977380fe9950160468771</t>
  </si>
  <si>
    <t>Esthetic House Набор Шампунь + кондиционер для волос CP-1, 500 мл + 100 мл</t>
  </si>
  <si>
    <t>609aeebbc5311b35b27f691b</t>
  </si>
  <si>
    <t>Goo.N трусики Ultra XXL (13-25 кг) 36 шт.</t>
  </si>
  <si>
    <t>60999b0b863e4e27230ccad3</t>
  </si>
  <si>
    <t>6095ab624f5c6e0da9848df8</t>
  </si>
  <si>
    <t>609af357c3080f82de22aab9</t>
  </si>
  <si>
    <t>609a164c9066f4330f2d8455</t>
  </si>
  <si>
    <t>60997db832da8343d96fbd5f</t>
  </si>
  <si>
    <t>609965f783b1f21c3fc5b69a</t>
  </si>
  <si>
    <t>Petitfee Гидрогелевые патчи для век с золотыми частицами и фактором роста Gold &amp; EGF eye &amp; spot patch, 90 шт.</t>
  </si>
  <si>
    <t>60999ec7bed21e21be871670</t>
  </si>
  <si>
    <t>609a3d5ff4c0cb54b0a2c8f5</t>
  </si>
  <si>
    <t>YokoSun трусики XXL (15-23 кг) 28 шт.</t>
  </si>
  <si>
    <t>609a181dbed21e39ce87164e</t>
  </si>
  <si>
    <t>Гель для стирки Kao Attack Multi‐Action, 0.77 кг, дой-пак</t>
  </si>
  <si>
    <t>60998752954f6b0fb9c23464</t>
  </si>
  <si>
    <t>Genki подгузники Premium Soft L (9-14 кг) 54 шт.</t>
  </si>
  <si>
    <t>6099d6d373990126b57be833</t>
  </si>
  <si>
    <t>60992f925a395114eb571ea3</t>
  </si>
  <si>
    <t>6098ea409066f4021f2d8487</t>
  </si>
  <si>
    <t>609a39cd792ab116c6c38596</t>
  </si>
  <si>
    <t>6099bb262fe0983adb16d301</t>
  </si>
  <si>
    <t>Esthetic House шампунь для волос CP-1 Ginger Purifying, 500 мл</t>
  </si>
  <si>
    <t>609993d7f4c0cb5427a2c95b</t>
  </si>
  <si>
    <t>60995ca56a864347f97996f5</t>
  </si>
  <si>
    <t>609a36ec863e4e439e0ccb61</t>
  </si>
  <si>
    <t>Гель для стирки Meine Liebe для цветных тканей, 0.8 л, бутылка</t>
  </si>
  <si>
    <t>609a8c588927cab967a605e9</t>
  </si>
  <si>
    <t>Nagara поглотитель запаха Бамбуковый уголь и Зеленый чай</t>
  </si>
  <si>
    <t>609985537153b344d4fe7593</t>
  </si>
  <si>
    <t>Pigeon Бутылочка Перистальтик Плюс с широким горлом PP, 160 мл, с рождения, бесцветный</t>
  </si>
  <si>
    <t>6097f7369066f47ffb2d84ec</t>
  </si>
  <si>
    <t>60999d5673990124157be8a0</t>
  </si>
  <si>
    <t>609998f5dbdc31503df30d9b</t>
  </si>
  <si>
    <t>Esthetic House кондиционер для волос CP-1 Ginger Purifying имбирный, 500 мл</t>
  </si>
  <si>
    <t>60998718dbdc31f5f5f30e7d</t>
  </si>
  <si>
    <t>609987ad5a39510ecb571e2c</t>
  </si>
  <si>
    <t>Merries подгузники S (4-8 кг) 82 шт.</t>
  </si>
  <si>
    <t>60997a9b954f6b2ec0c234ae</t>
  </si>
  <si>
    <t>60994ea36a86430a02799747</t>
  </si>
  <si>
    <t>6099392dc3080f0f294f1ee8</t>
  </si>
  <si>
    <t>Соска Pigeon Peristaltic PLUS L 6м+, 2 шт. бесцветный</t>
  </si>
  <si>
    <t>60999651dbdc31aea4f30e31</t>
  </si>
  <si>
    <t>Jigott Aloe Sun Protect BB крем SPF41 50 мл, SPF 41, 50 мл</t>
  </si>
  <si>
    <t>60993509c3080f70ad0900b6</t>
  </si>
  <si>
    <t>6099833594d5270b09cc21f2</t>
  </si>
  <si>
    <t>60995f033620c23bd98d69ae</t>
  </si>
  <si>
    <t>6098e8913b3176605857b2a2</t>
  </si>
  <si>
    <t>Joonies трусики Comfort M (6-11 кг) 54 шт.</t>
  </si>
  <si>
    <t>60999b3e32da837d436fbd45</t>
  </si>
  <si>
    <t>Joonies подгузники Premium Soft M (6-11 кг) 58 шт.</t>
  </si>
  <si>
    <t>609967a1f78dba7704aa6378</t>
  </si>
  <si>
    <t>609966b3c3080f1fb34f1fd4</t>
  </si>
  <si>
    <t>Goo.N трусики Ultra L (9-14 кг) 56 шт.</t>
  </si>
  <si>
    <t>60999bfbb9f8edb8e3f9b1c5</t>
  </si>
  <si>
    <t>6098c75dc3080f32ff08fff8</t>
  </si>
  <si>
    <t>609837f4fbacea24addd539e</t>
  </si>
  <si>
    <t>609a0e7794d5277301cc216f</t>
  </si>
  <si>
    <t>Merries трусики XXL (15-28 кг) 26 шт.</t>
  </si>
  <si>
    <t>60982e197153b3fc89fe7676</t>
  </si>
  <si>
    <t>Meine Liebe, гель для мытья овощей, фруктов, детской посуды и игрушек, 485 мл</t>
  </si>
  <si>
    <t>609713a832da83de016fbdcc</t>
  </si>
  <si>
    <t>Lactoflorene Холестерол Комплекс для снижения холестерина порошок пакетики 3,6 г х 20 шт</t>
  </si>
  <si>
    <t>609950ecb9f8ed325cf9b217</t>
  </si>
  <si>
    <t>Гель для душа Biore Гладкость шелка, 480 мл</t>
  </si>
  <si>
    <t>609a19b4bed21e427e8716bd</t>
  </si>
  <si>
    <t>6098c1745a39513cb8571de0</t>
  </si>
  <si>
    <t>Goo.N трусики Ultra M (7-12 кг) 74 шт.</t>
  </si>
  <si>
    <t>60982a148927ca8bf081011d</t>
  </si>
  <si>
    <t>60995628c3080f1d0a090049</t>
  </si>
  <si>
    <t>MEDI-PEEL 5GF Bor-Tox Peptide Ampoule сыворотка для лица с эффектом ботокса, 30 мл</t>
  </si>
  <si>
    <t>609a8e7dc3080f4f5f7d734d</t>
  </si>
  <si>
    <t>609ac164b9f8edb75e18cb44</t>
  </si>
  <si>
    <t>60990dd87153b3816ff15181</t>
  </si>
  <si>
    <t>609ab9a2f98801bd51d21ffd</t>
  </si>
  <si>
    <t>60993567863e4e10db0ccacc</t>
  </si>
  <si>
    <t>609b3e5b954f6b053af84294</t>
  </si>
  <si>
    <t>609a3a1d2af6cd2227687bb0</t>
  </si>
  <si>
    <t>YokoSun трусики Premium L (9-14 кг) 44 шт.</t>
  </si>
  <si>
    <t>Возврат платежа покупателя</t>
  </si>
  <si>
    <t>609a8a067153b32aa135e3e3</t>
  </si>
  <si>
    <t>Презервативы Sagami Original 0.02, 6 шт.</t>
  </si>
  <si>
    <t>609b3947fbacea4c622ce552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</si>
</sst>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2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449575.0</v>
      </c>
    </row>
    <row r="4" spans="1:9" s="3" customFormat="1" x14ac:dyDescent="0.2" ht="16.0" customHeight="true">
      <c r="A4" s="3" t="s">
        <v>34</v>
      </c>
      <c r="B4" s="10" t="n">
        <v>147207.0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4.6075167E7</v>
      </c>
      <c r="B8" s="8" t="s">
        <v>51</v>
      </c>
      <c r="C8" s="8" t="n">
        <f>IF(false,"005-1380", "005-1380")</f>
      </c>
      <c r="D8" s="8" t="s">
        <v>52</v>
      </c>
      <c r="E8" s="8" t="n">
        <v>1.0</v>
      </c>
      <c r="F8" s="8" t="n">
        <v>415.0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4.6182572E7</v>
      </c>
      <c r="B9" t="s" s="8">
        <v>56</v>
      </c>
      <c r="C9" t="n" s="8">
        <f>IF(false,"005-1515", "005-1515")</f>
      </c>
      <c r="D9" t="s" s="8">
        <v>57</v>
      </c>
      <c r="E9" t="n" s="8">
        <v>1.0</v>
      </c>
      <c r="F9" t="n" s="8">
        <v>949.0</v>
      </c>
      <c r="G9" t="s" s="8">
        <v>53</v>
      </c>
      <c r="H9" t="s" s="8">
        <v>54</v>
      </c>
      <c r="I9" t="s" s="8">
        <v>58</v>
      </c>
    </row>
    <row r="10" spans="1:9" x14ac:dyDescent="0.2" ht="16.0" customHeight="true">
      <c r="A10" s="7" t="n">
        <v>4.6315223E7</v>
      </c>
      <c r="B10" s="8" t="s">
        <v>59</v>
      </c>
      <c r="C10" s="8" t="n">
        <f>IF(false,"01-003884", "01-003884")</f>
      </c>
      <c r="D10" s="8" t="s">
        <v>60</v>
      </c>
      <c r="E10" s="8" t="n">
        <v>1.0</v>
      </c>
      <c r="F10" s="8" t="n">
        <v>770.0</v>
      </c>
      <c r="G10" s="8" t="s">
        <v>53</v>
      </c>
      <c r="H10" t="s" s="8">
        <v>54</v>
      </c>
      <c r="I10" t="s" s="8">
        <v>61</v>
      </c>
    </row>
    <row r="11" ht="16.0" customHeight="true">
      <c r="A11" t="n" s="7">
        <v>4.6254769E7</v>
      </c>
      <c r="B11" t="s" s="8">
        <v>59</v>
      </c>
      <c r="C11" t="n" s="8">
        <f>IF(false,"120922652", "120922652")</f>
      </c>
      <c r="D11" t="s" s="8">
        <v>62</v>
      </c>
      <c r="E11" t="n" s="8">
        <v>1.0</v>
      </c>
      <c r="F11" t="n" s="8">
        <v>482.0</v>
      </c>
      <c r="G11" t="s" s="8">
        <v>53</v>
      </c>
      <c r="H11" t="s" s="8">
        <v>54</v>
      </c>
      <c r="I11" t="s" s="8">
        <v>63</v>
      </c>
    </row>
    <row r="12" spans="1:9" x14ac:dyDescent="0.2" ht="16.0" customHeight="true">
      <c r="A12" s="7" t="n">
        <v>4.6187957E7</v>
      </c>
      <c r="B12" t="s" s="8">
        <v>56</v>
      </c>
      <c r="C12" t="n" s="8">
        <f>IF(false,"005-1511", "005-1511")</f>
      </c>
      <c r="D12" t="s" s="8">
        <v>64</v>
      </c>
      <c r="E12" t="n" s="8">
        <v>1.0</v>
      </c>
      <c r="F12" t="n" s="8">
        <v>291.0</v>
      </c>
      <c r="G12" t="s" s="8">
        <v>53</v>
      </c>
      <c r="H12" t="s" s="8">
        <v>54</v>
      </c>
      <c r="I12" t="s" s="8">
        <v>65</v>
      </c>
    </row>
    <row r="13" spans="1:9" s="8" customFormat="1" ht="16.0" x14ac:dyDescent="0.2" customHeight="true">
      <c r="A13" s="7" t="n">
        <v>4.6213521E7</v>
      </c>
      <c r="B13" s="8" t="s">
        <v>56</v>
      </c>
      <c r="C13" s="8" t="n">
        <f>IF(false,"120921853", "120921853")</f>
      </c>
      <c r="D13" s="8" t="s">
        <v>66</v>
      </c>
      <c r="E13" s="8" t="n">
        <v>2.0</v>
      </c>
      <c r="F13" s="8" t="n">
        <v>479.0</v>
      </c>
      <c r="G13" s="8" t="s">
        <v>53</v>
      </c>
      <c r="H13" s="8" t="s">
        <v>54</v>
      </c>
      <c r="I13" s="8" t="s">
        <v>67</v>
      </c>
    </row>
    <row r="14" spans="1:9" x14ac:dyDescent="0.2" ht="16.0" customHeight="true">
      <c r="A14" s="7" t="n">
        <v>4.6144932E7</v>
      </c>
      <c r="B14" s="8" t="s">
        <v>56</v>
      </c>
      <c r="C14" s="8" t="n">
        <f>IF(false,"005-1254", "005-1254")</f>
      </c>
      <c r="D14" s="8" t="s">
        <v>68</v>
      </c>
      <c r="E14" s="8" t="n">
        <v>1.0</v>
      </c>
      <c r="F14" s="8" t="n">
        <v>770.0</v>
      </c>
      <c r="G14" s="8" t="s">
        <v>53</v>
      </c>
      <c r="H14" s="8" t="s">
        <v>54</v>
      </c>
      <c r="I14" s="8" t="s">
        <v>69</v>
      </c>
    </row>
    <row r="15" ht="16.0" customHeight="true">
      <c r="A15" t="n" s="7">
        <v>4.6184612E7</v>
      </c>
      <c r="B15" t="s" s="8">
        <v>56</v>
      </c>
      <c r="C15" t="n" s="8">
        <f>IF(false,"01-004117", "01-004117")</f>
      </c>
      <c r="D15" t="s" s="8">
        <v>70</v>
      </c>
      <c r="E15" t="n" s="8">
        <v>1.0</v>
      </c>
      <c r="F15" t="n" s="8">
        <v>782.0</v>
      </c>
      <c r="G15" t="s" s="8">
        <v>53</v>
      </c>
      <c r="H15" t="s" s="8">
        <v>54</v>
      </c>
      <c r="I15" t="s" s="8">
        <v>71</v>
      </c>
    </row>
    <row r="16" spans="1:9" s="1" customFormat="1" x14ac:dyDescent="0.2" ht="16.0" customHeight="true">
      <c r="A16" s="7" t="n">
        <v>4.610736E7</v>
      </c>
      <c r="B16" t="s" s="8">
        <v>51</v>
      </c>
      <c r="C16" t="n" s="8">
        <f>IF(false,"008-575", "008-575")</f>
      </c>
      <c r="D16" t="s" s="8">
        <v>72</v>
      </c>
      <c r="E16" t="n" s="8">
        <v>2.0</v>
      </c>
      <c r="F16" s="8" t="n">
        <v>1460.0</v>
      </c>
      <c r="G16" s="8" t="s">
        <v>53</v>
      </c>
      <c r="H16" s="8" t="s">
        <v>54</v>
      </c>
      <c r="I16" s="8" t="s">
        <v>73</v>
      </c>
    </row>
    <row r="17" spans="1:9" x14ac:dyDescent="0.2" ht="16.0" customHeight="true">
      <c r="A17" s="7" t="n">
        <v>4.6233866E7</v>
      </c>
      <c r="B17" s="8" t="s">
        <v>59</v>
      </c>
      <c r="C17" s="8" t="n">
        <f>IF(false,"120921853", "120921853")</f>
      </c>
      <c r="D17" s="8" t="s">
        <v>66</v>
      </c>
      <c r="E17" s="8" t="n">
        <v>2.0</v>
      </c>
      <c r="F17" s="8" t="n">
        <v>1818.0</v>
      </c>
      <c r="G17" s="8" t="s">
        <v>53</v>
      </c>
      <c r="H17" s="8" t="s">
        <v>54</v>
      </c>
      <c r="I17" s="8" t="s">
        <v>74</v>
      </c>
    </row>
    <row r="18" spans="1:9" x14ac:dyDescent="0.2" ht="16.0" customHeight="true">
      <c r="A18" s="7" t="n">
        <v>4.61694E7</v>
      </c>
      <c r="B18" t="s" s="8">
        <v>56</v>
      </c>
      <c r="C18" t="n" s="8">
        <f>IF(false,"003-315", "003-315")</f>
      </c>
      <c r="D18" t="s" s="8">
        <v>75</v>
      </c>
      <c r="E18" t="n" s="8">
        <v>1.0</v>
      </c>
      <c r="F18" t="n" s="8">
        <v>1119.0</v>
      </c>
      <c r="G18" t="s" s="8">
        <v>53</v>
      </c>
      <c r="H18" t="s" s="8">
        <v>54</v>
      </c>
      <c r="I18" t="s" s="8">
        <v>76</v>
      </c>
    </row>
    <row r="19" spans="1:9" ht="16.0" x14ac:dyDescent="0.2" customHeight="true">
      <c r="A19" s="7" t="n">
        <v>4.6168424E7</v>
      </c>
      <c r="B19" s="8" t="s">
        <v>56</v>
      </c>
      <c r="C19" s="8" t="n">
        <f>IF(false,"120922562", "120922562")</f>
      </c>
      <c r="D19" s="8" t="s">
        <v>77</v>
      </c>
      <c r="E19" s="8" t="n">
        <v>1.0</v>
      </c>
      <c r="F19" s="8" t="n">
        <v>305.0</v>
      </c>
      <c r="G19" s="8" t="s">
        <v>53</v>
      </c>
      <c r="H19" s="8" t="s">
        <v>54</v>
      </c>
      <c r="I19" s="8" t="s">
        <v>78</v>
      </c>
    </row>
    <row r="20" spans="1:9" x14ac:dyDescent="0.2" ht="16.0" customHeight="true">
      <c r="A20" s="7" t="n">
        <v>4.6125927E7</v>
      </c>
      <c r="B20" s="8" t="s">
        <v>51</v>
      </c>
      <c r="C20" s="8" t="n">
        <f>IF(false,"005-1515", "005-1515")</f>
      </c>
      <c r="D20" s="8" t="s">
        <v>57</v>
      </c>
      <c r="E20" s="8" t="n">
        <v>1.0</v>
      </c>
      <c r="F20" s="8" t="n">
        <v>533.0</v>
      </c>
      <c r="G20" s="8" t="s">
        <v>53</v>
      </c>
      <c r="H20" s="8" t="s">
        <v>54</v>
      </c>
      <c r="I20" s="8" t="s">
        <v>79</v>
      </c>
    </row>
    <row r="21" ht="16.0" customHeight="true">
      <c r="A21" t="n" s="7">
        <v>4.6151545E7</v>
      </c>
      <c r="B21" t="s" s="8">
        <v>56</v>
      </c>
      <c r="C21" t="n" s="8">
        <f>IF(false,"01-004215", "01-004215")</f>
      </c>
      <c r="D21" t="s" s="8">
        <v>80</v>
      </c>
      <c r="E21" t="n" s="8">
        <v>1.0</v>
      </c>
      <c r="F21" t="n" s="8">
        <v>1.0</v>
      </c>
      <c r="G21" t="s" s="8">
        <v>53</v>
      </c>
      <c r="H21" t="s" s="8">
        <v>54</v>
      </c>
      <c r="I21" t="s" s="8">
        <v>81</v>
      </c>
    </row>
    <row r="22" spans="1:9" s="1" customFormat="1" x14ac:dyDescent="0.2" ht="16.0" customHeight="true">
      <c r="A22" s="7" t="n">
        <v>4.6100268E7</v>
      </c>
      <c r="B22" t="s" s="8">
        <v>51</v>
      </c>
      <c r="C22" t="n" s="8">
        <f>IF(false,"005-1357", "005-1357")</f>
      </c>
      <c r="D22" t="s" s="8">
        <v>82</v>
      </c>
      <c r="E22" t="n" s="8">
        <v>1.0</v>
      </c>
      <c r="F22" s="8" t="n">
        <v>989.0</v>
      </c>
      <c r="G22" s="8" t="s">
        <v>53</v>
      </c>
      <c r="H22" s="8" t="s">
        <v>54</v>
      </c>
      <c r="I22" s="8" t="s">
        <v>83</v>
      </c>
    </row>
    <row r="23" spans="1:9" x14ac:dyDescent="0.2" ht="16.0" customHeight="true">
      <c r="A23" s="7" t="n">
        <v>4.608376E7</v>
      </c>
      <c r="B23" s="8" t="s">
        <v>51</v>
      </c>
      <c r="C23" s="8" t="n">
        <f>IF(false,"120921942", "120921942")</f>
      </c>
      <c r="D23" s="8" t="s">
        <v>84</v>
      </c>
      <c r="E23" s="8" t="n">
        <v>1.0</v>
      </c>
      <c r="F23" s="8" t="n">
        <v>1424.0</v>
      </c>
      <c r="G23" s="8" t="s">
        <v>53</v>
      </c>
      <c r="H23" s="8" t="s">
        <v>54</v>
      </c>
      <c r="I23" s="8" t="s">
        <v>85</v>
      </c>
    </row>
    <row r="24" ht="16.0" customHeight="true">
      <c r="A24" t="n" s="7">
        <v>4.6306571E7</v>
      </c>
      <c r="B24" t="s" s="8">
        <v>59</v>
      </c>
      <c r="C24" t="n" s="8">
        <f>IF(false,"002-100", "002-100")</f>
      </c>
      <c r="D24" t="s" s="8">
        <v>86</v>
      </c>
      <c r="E24" t="n" s="8">
        <v>1.0</v>
      </c>
      <c r="F24" t="n" s="8">
        <v>1173.0</v>
      </c>
      <c r="G24" t="s" s="8">
        <v>53</v>
      </c>
      <c r="H24" t="s" s="8">
        <v>54</v>
      </c>
      <c r="I24" t="s" s="8">
        <v>87</v>
      </c>
    </row>
    <row r="25" spans="1:9" s="1" customFormat="1" x14ac:dyDescent="0.2" ht="16.0" customHeight="true">
      <c r="A25" t="n" s="7">
        <v>4.5059777E7</v>
      </c>
      <c r="B25" t="s" s="8">
        <v>88</v>
      </c>
      <c r="C25" t="n" s="8">
        <f>IF(false,"120922390", "120922390")</f>
      </c>
      <c r="D25" t="s" s="8">
        <v>89</v>
      </c>
      <c r="E25" t="n" s="8">
        <v>1.0</v>
      </c>
      <c r="F25" t="n" s="8">
        <v>380.0</v>
      </c>
      <c r="G25" t="s" s="8">
        <v>53</v>
      </c>
      <c r="H25" t="s" s="8">
        <v>54</v>
      </c>
      <c r="I25" t="s" s="8">
        <v>90</v>
      </c>
    </row>
    <row r="26" ht="16.0" customHeight="true">
      <c r="A26" t="n" s="7">
        <v>4.6258962E7</v>
      </c>
      <c r="B26" t="s" s="8">
        <v>59</v>
      </c>
      <c r="C26" t="n" s="8">
        <f>IF(false,"120922594", "120922594")</f>
      </c>
      <c r="D26" t="s" s="8">
        <v>91</v>
      </c>
      <c r="E26" t="n" s="8">
        <v>1.0</v>
      </c>
      <c r="F26" t="n" s="8">
        <v>706.0</v>
      </c>
      <c r="G26" t="s" s="8">
        <v>53</v>
      </c>
      <c r="H26" t="s" s="8">
        <v>54</v>
      </c>
      <c r="I26" t="s" s="8">
        <v>92</v>
      </c>
    </row>
    <row r="27" ht="16.0" customHeight="true">
      <c r="A27" t="n" s="7">
        <v>4.55949E7</v>
      </c>
      <c r="B27" t="s" s="8">
        <v>93</v>
      </c>
      <c r="C27" t="n" s="8">
        <f>IF(false,"120921370", "120921370")</f>
      </c>
      <c r="D27" t="s" s="8">
        <v>94</v>
      </c>
      <c r="E27" t="n" s="8">
        <v>1.0</v>
      </c>
      <c r="F27" t="n" s="8">
        <v>1799.0</v>
      </c>
      <c r="G27" t="s" s="8">
        <v>53</v>
      </c>
      <c r="H27" t="s" s="8">
        <v>54</v>
      </c>
      <c r="I27" t="s" s="8">
        <v>95</v>
      </c>
    </row>
    <row r="28" ht="16.0" customHeight="true">
      <c r="A28" t="n" s="7">
        <v>4.5708592E7</v>
      </c>
      <c r="B28" t="s" s="8">
        <v>96</v>
      </c>
      <c r="C28" t="n" s="8">
        <f>IF(false,"005-1516", "005-1516")</f>
      </c>
      <c r="D28" t="s" s="8">
        <v>97</v>
      </c>
      <c r="E28" t="n" s="8">
        <v>1.0</v>
      </c>
      <c r="F28" t="n" s="8">
        <v>792.0</v>
      </c>
      <c r="G28" t="s" s="8">
        <v>53</v>
      </c>
      <c r="H28" t="s" s="8">
        <v>54</v>
      </c>
      <c r="I28" t="s" s="8">
        <v>98</v>
      </c>
    </row>
    <row r="29" spans="1:9" s="1" customFormat="1" x14ac:dyDescent="0.2" ht="16.0" customHeight="true">
      <c r="A29" t="n" s="7">
        <v>4.5700387E7</v>
      </c>
      <c r="B29" t="s" s="8">
        <v>96</v>
      </c>
      <c r="C29" t="n" s="8">
        <f>IF(false,"005-1514", "005-1514")</f>
      </c>
      <c r="D29" t="s" s="8">
        <v>99</v>
      </c>
      <c r="E29" t="n" s="8">
        <v>1.0</v>
      </c>
      <c r="F29" t="n" s="8">
        <v>866.0</v>
      </c>
      <c r="G29" s="8" t="s">
        <v>53</v>
      </c>
      <c r="H29" t="s" s="8">
        <v>54</v>
      </c>
      <c r="I29" s="8" t="s">
        <v>100</v>
      </c>
    </row>
    <row r="30" ht="16.0" customHeight="true">
      <c r="A30" t="n" s="7">
        <v>4.5508528E7</v>
      </c>
      <c r="B30" t="s" s="8">
        <v>101</v>
      </c>
      <c r="C30" t="n" s="8">
        <f>IF(false,"120922035", "120922035")</f>
      </c>
      <c r="D30" t="s" s="8">
        <v>102</v>
      </c>
      <c r="E30" t="n" s="8">
        <v>2.0</v>
      </c>
      <c r="F30" t="n" s="8">
        <v>1708.0</v>
      </c>
      <c r="G30" t="s" s="8">
        <v>53</v>
      </c>
      <c r="H30" t="s" s="8">
        <v>54</v>
      </c>
      <c r="I30" t="s" s="8">
        <v>103</v>
      </c>
    </row>
    <row r="31" ht="16.0" customHeight="true">
      <c r="A31" t="n" s="7">
        <v>4.5508528E7</v>
      </c>
      <c r="B31" t="s" s="8">
        <v>101</v>
      </c>
      <c r="C31" t="n" s="8">
        <f>IF(false,"005-1515", "005-1515")</f>
      </c>
      <c r="D31" t="s" s="8">
        <v>57</v>
      </c>
      <c r="E31" t="n" s="8">
        <v>1.0</v>
      </c>
      <c r="F31" t="n" s="8">
        <v>879.0</v>
      </c>
      <c r="G31" t="s" s="8">
        <v>53</v>
      </c>
      <c r="H31" t="s" s="8">
        <v>54</v>
      </c>
      <c r="I31" t="s" s="8">
        <v>103</v>
      </c>
    </row>
    <row r="32" ht="16.0" customHeight="true">
      <c r="A32" t="n" s="7">
        <v>4.5778433E7</v>
      </c>
      <c r="B32" t="s" s="8">
        <v>96</v>
      </c>
      <c r="C32" t="n" s="8">
        <f>IF(false,"120921202", "120921202")</f>
      </c>
      <c r="D32" t="s" s="8">
        <v>104</v>
      </c>
      <c r="E32" t="n" s="8">
        <v>2.0</v>
      </c>
      <c r="F32" t="n" s="8">
        <v>3578.0</v>
      </c>
      <c r="G32" t="s" s="8">
        <v>53</v>
      </c>
      <c r="H32" t="s" s="8">
        <v>54</v>
      </c>
      <c r="I32" t="s" s="8">
        <v>105</v>
      </c>
    </row>
    <row r="33" ht="16.0" customHeight="true">
      <c r="A33" t="n" s="7">
        <v>4.5174644E7</v>
      </c>
      <c r="B33" t="s" s="8">
        <v>106</v>
      </c>
      <c r="C33" t="n" s="8">
        <f>IF(false,"01-004117", "01-004117")</f>
      </c>
      <c r="D33" t="s" s="8">
        <v>70</v>
      </c>
      <c r="E33" t="n" s="8">
        <v>2.0</v>
      </c>
      <c r="F33" t="n" s="8">
        <v>1762.0</v>
      </c>
      <c r="G33" t="s" s="8">
        <v>53</v>
      </c>
      <c r="H33" t="s" s="8">
        <v>54</v>
      </c>
      <c r="I33" t="s" s="8">
        <v>107</v>
      </c>
    </row>
    <row r="34" ht="16.0" customHeight="true">
      <c r="A34" t="n" s="7">
        <v>4.5504639E7</v>
      </c>
      <c r="B34" t="s" s="8">
        <v>101</v>
      </c>
      <c r="C34" t="n" s="8">
        <f>IF(false,"120921544", "120921544")</f>
      </c>
      <c r="D34" t="s" s="8">
        <v>108</v>
      </c>
      <c r="E34" t="n" s="8">
        <v>1.0</v>
      </c>
      <c r="F34" t="n" s="8">
        <v>839.0</v>
      </c>
      <c r="G34" t="s" s="8">
        <v>53</v>
      </c>
      <c r="H34" t="s" s="8">
        <v>54</v>
      </c>
      <c r="I34" t="s" s="8">
        <v>109</v>
      </c>
    </row>
    <row r="35" ht="16.0" customHeight="true">
      <c r="A35" t="n" s="7">
        <v>4.5504639E7</v>
      </c>
      <c r="B35" t="s" s="8">
        <v>101</v>
      </c>
      <c r="C35" t="n" s="8">
        <f>IF(false,"008-576", "008-576")</f>
      </c>
      <c r="D35" t="s" s="8">
        <v>110</v>
      </c>
      <c r="E35" t="n" s="8">
        <v>1.0</v>
      </c>
      <c r="F35" t="n" s="8">
        <v>812.0</v>
      </c>
      <c r="G35" t="s" s="8">
        <v>53</v>
      </c>
      <c r="H35" t="s" s="8">
        <v>54</v>
      </c>
      <c r="I35" t="s" s="8">
        <v>109</v>
      </c>
    </row>
    <row r="36" ht="16.0" customHeight="true">
      <c r="A36" t="n" s="7">
        <v>4.6189355E7</v>
      </c>
      <c r="B36" t="s" s="8">
        <v>56</v>
      </c>
      <c r="C36" t="n" s="8">
        <f>IF(false,"005-1250", "005-1250")</f>
      </c>
      <c r="D36" t="s" s="8">
        <v>111</v>
      </c>
      <c r="E36" t="n" s="8">
        <v>1.0</v>
      </c>
      <c r="F36" t="n" s="8">
        <v>1589.0</v>
      </c>
      <c r="G36" t="s" s="8">
        <v>53</v>
      </c>
      <c r="H36" t="s" s="8">
        <v>54</v>
      </c>
      <c r="I36" t="s" s="8">
        <v>112</v>
      </c>
    </row>
    <row r="37" ht="16.0" customHeight="true">
      <c r="A37" t="n" s="7">
        <v>4.6129067E7</v>
      </c>
      <c r="B37" t="s" s="8">
        <v>51</v>
      </c>
      <c r="C37" t="n" s="8">
        <f>IF(false,"120922131", "120922131")</f>
      </c>
      <c r="D37" t="s" s="8">
        <v>113</v>
      </c>
      <c r="E37" t="n" s="8">
        <v>1.0</v>
      </c>
      <c r="F37" t="n" s="8">
        <v>1240.0</v>
      </c>
      <c r="G37" t="s" s="8">
        <v>53</v>
      </c>
      <c r="H37" t="s" s="8">
        <v>54</v>
      </c>
      <c r="I37" t="s" s="8">
        <v>114</v>
      </c>
    </row>
    <row r="38" ht="16.0" customHeight="true">
      <c r="A38" t="n" s="7">
        <v>4.6237974E7</v>
      </c>
      <c r="B38" t="s" s="8">
        <v>59</v>
      </c>
      <c r="C38" t="n" s="8">
        <f>IF(false,"002-101", "002-101")</f>
      </c>
      <c r="D38" t="s" s="8">
        <v>115</v>
      </c>
      <c r="E38" t="n" s="8">
        <v>2.0</v>
      </c>
      <c r="F38" t="n" s="8">
        <v>2222.0</v>
      </c>
      <c r="G38" t="s" s="8">
        <v>53</v>
      </c>
      <c r="H38" t="s" s="8">
        <v>54</v>
      </c>
      <c r="I38" t="s" s="8">
        <v>116</v>
      </c>
    </row>
    <row r="39" ht="16.0" customHeight="true">
      <c r="A39" t="n" s="7">
        <v>4.599135E7</v>
      </c>
      <c r="B39" t="s" s="8">
        <v>117</v>
      </c>
      <c r="C39" t="n" s="8">
        <f>IF(false,"01-003884", "01-003884")</f>
      </c>
      <c r="D39" t="s" s="8">
        <v>60</v>
      </c>
      <c r="E39" t="n" s="8">
        <v>1.0</v>
      </c>
      <c r="F39" t="n" s="8">
        <v>775.0</v>
      </c>
      <c r="G39" t="s" s="8">
        <v>53</v>
      </c>
      <c r="H39" t="s" s="8">
        <v>54</v>
      </c>
      <c r="I39" t="s" s="8">
        <v>118</v>
      </c>
    </row>
    <row r="40" ht="16.0" customHeight="true">
      <c r="A40" t="n" s="7">
        <v>4.0695662E7</v>
      </c>
      <c r="B40" t="s" s="8">
        <v>119</v>
      </c>
      <c r="C40" t="n" s="8">
        <f>IF(false,"002-899", "002-899")</f>
      </c>
      <c r="D40" t="s" s="8">
        <v>120</v>
      </c>
      <c r="E40" t="n" s="8">
        <v>1.0</v>
      </c>
      <c r="F40" t="n" s="8">
        <v>479.0</v>
      </c>
      <c r="G40" t="s" s="8">
        <v>53</v>
      </c>
      <c r="H40" t="s" s="8">
        <v>54</v>
      </c>
      <c r="I40" t="s" s="8">
        <v>121</v>
      </c>
    </row>
    <row r="41" ht="16.0" customHeight="true">
      <c r="A41" t="n" s="7">
        <v>4.6109561E7</v>
      </c>
      <c r="B41" t="s" s="8">
        <v>51</v>
      </c>
      <c r="C41" t="n" s="8">
        <f>IF(false,"003-318", "003-318")</f>
      </c>
      <c r="D41" t="s" s="8">
        <v>122</v>
      </c>
      <c r="E41" t="n" s="8">
        <v>3.0</v>
      </c>
      <c r="F41" t="n" s="8">
        <v>3573.0</v>
      </c>
      <c r="G41" t="s" s="8">
        <v>53</v>
      </c>
      <c r="H41" t="s" s="8">
        <v>54</v>
      </c>
      <c r="I41" t="s" s="8">
        <v>123</v>
      </c>
    </row>
    <row r="42" ht="16.0" customHeight="true">
      <c r="A42" t="n" s="7">
        <v>4.614624E7</v>
      </c>
      <c r="B42" t="s" s="8">
        <v>56</v>
      </c>
      <c r="C42" t="n" s="8">
        <f>IF(false,"120922693", "120922693")</f>
      </c>
      <c r="D42" t="s" s="8">
        <v>124</v>
      </c>
      <c r="E42" t="n" s="8">
        <v>1.0</v>
      </c>
      <c r="F42" t="n" s="8">
        <v>1.0</v>
      </c>
      <c r="G42" t="s" s="8">
        <v>53</v>
      </c>
      <c r="H42" t="s" s="8">
        <v>54</v>
      </c>
      <c r="I42" t="s" s="8">
        <v>125</v>
      </c>
    </row>
    <row r="43" ht="16.0" customHeight="true">
      <c r="A43" t="n" s="7">
        <v>4.614624E7</v>
      </c>
      <c r="B43" t="s" s="8">
        <v>56</v>
      </c>
      <c r="C43" t="n" s="8">
        <f>IF(false,"120922907", "120922907")</f>
      </c>
      <c r="D43" t="s" s="8">
        <v>126</v>
      </c>
      <c r="E43" t="n" s="8">
        <v>1.0</v>
      </c>
      <c r="F43" t="n" s="8">
        <v>1.0</v>
      </c>
      <c r="G43" t="s" s="8">
        <v>53</v>
      </c>
      <c r="H43" t="s" s="8">
        <v>54</v>
      </c>
      <c r="I43" t="s" s="8">
        <v>125</v>
      </c>
    </row>
    <row r="44" ht="16.0" customHeight="true">
      <c r="A44" t="n" s="7">
        <v>4.614624E7</v>
      </c>
      <c r="B44" t="s" s="8">
        <v>56</v>
      </c>
      <c r="C44" t="n" s="8">
        <f>IF(false,"120922908", "120922908")</f>
      </c>
      <c r="D44" t="s" s="8">
        <v>127</v>
      </c>
      <c r="E44" t="n" s="8">
        <v>5.0</v>
      </c>
      <c r="F44" t="n" s="8">
        <v>1.0</v>
      </c>
      <c r="G44" t="s" s="8">
        <v>53</v>
      </c>
      <c r="H44" t="s" s="8">
        <v>54</v>
      </c>
      <c r="I44" t="s" s="8">
        <v>125</v>
      </c>
    </row>
    <row r="45" ht="16.0" customHeight="true">
      <c r="A45" t="n" s="7">
        <v>4.620063E7</v>
      </c>
      <c r="B45" t="s" s="8">
        <v>56</v>
      </c>
      <c r="C45" t="n" s="8">
        <f>IF(false,"120922903", "120922903")</f>
      </c>
      <c r="D45" t="s" s="8">
        <v>128</v>
      </c>
      <c r="E45" t="n" s="8">
        <v>2.0</v>
      </c>
      <c r="F45" t="n" s="8">
        <v>234.0</v>
      </c>
      <c r="G45" t="s" s="8">
        <v>53</v>
      </c>
      <c r="H45" t="s" s="8">
        <v>54</v>
      </c>
      <c r="I45" t="s" s="8">
        <v>129</v>
      </c>
    </row>
    <row r="46" ht="16.0" customHeight="true">
      <c r="A46" t="n" s="7">
        <v>4.5319954E7</v>
      </c>
      <c r="B46" t="s" s="8">
        <v>130</v>
      </c>
      <c r="C46" t="n" s="8">
        <f>IF(false,"005-1516", "005-1516")</f>
      </c>
      <c r="D46" t="s" s="8">
        <v>97</v>
      </c>
      <c r="E46" t="n" s="8">
        <v>3.0</v>
      </c>
      <c r="F46" t="n" s="8">
        <v>2376.0</v>
      </c>
      <c r="G46" t="s" s="8">
        <v>53</v>
      </c>
      <c r="H46" t="s" s="8">
        <v>54</v>
      </c>
      <c r="I46" t="s" s="8">
        <v>131</v>
      </c>
    </row>
    <row r="47" ht="16.0" customHeight="true">
      <c r="A47" t="n" s="7">
        <v>4.5977697E7</v>
      </c>
      <c r="B47" t="s" s="8">
        <v>117</v>
      </c>
      <c r="C47" t="n" s="8">
        <f>IF(false,"120922035", "120922035")</f>
      </c>
      <c r="D47" t="s" s="8">
        <v>102</v>
      </c>
      <c r="E47" t="n" s="8">
        <v>2.0</v>
      </c>
      <c r="F47" t="n" s="8">
        <v>1255.0</v>
      </c>
      <c r="G47" t="s" s="8">
        <v>53</v>
      </c>
      <c r="H47" t="s" s="8">
        <v>54</v>
      </c>
      <c r="I47" t="s" s="8">
        <v>132</v>
      </c>
    </row>
    <row r="48" ht="16.0" customHeight="true">
      <c r="A48" t="n" s="7">
        <v>4.6134419E7</v>
      </c>
      <c r="B48" t="s" s="8">
        <v>51</v>
      </c>
      <c r="C48" t="n" s="8">
        <f>IF(false,"120922551", "120922551")</f>
      </c>
      <c r="D48" t="s" s="8">
        <v>133</v>
      </c>
      <c r="E48" t="n" s="8">
        <v>1.0</v>
      </c>
      <c r="F48" t="n" s="8">
        <v>635.0</v>
      </c>
      <c r="G48" t="s" s="8">
        <v>53</v>
      </c>
      <c r="H48" t="s" s="8">
        <v>54</v>
      </c>
      <c r="I48" t="s" s="8">
        <v>134</v>
      </c>
    </row>
    <row r="49" ht="16.0" customHeight="true">
      <c r="A49" t="n" s="7">
        <v>4.6147047E7</v>
      </c>
      <c r="B49" t="s" s="8">
        <v>56</v>
      </c>
      <c r="C49" t="n" s="8">
        <f>IF(false,"120922351", "120922351")</f>
      </c>
      <c r="D49" t="s" s="8">
        <v>135</v>
      </c>
      <c r="E49" t="n" s="8">
        <v>2.0</v>
      </c>
      <c r="F49" t="n" s="8">
        <v>1259.0</v>
      </c>
      <c r="G49" t="s" s="8">
        <v>53</v>
      </c>
      <c r="H49" t="s" s="8">
        <v>54</v>
      </c>
      <c r="I49" t="s" s="8">
        <v>136</v>
      </c>
    </row>
    <row r="50" ht="16.0" customHeight="true">
      <c r="A50" t="n" s="7">
        <v>4.618859E7</v>
      </c>
      <c r="B50" t="s" s="8">
        <v>56</v>
      </c>
      <c r="C50" t="n" s="8">
        <f>IF(false,"000-631", "000-631")</f>
      </c>
      <c r="D50" t="s" s="8">
        <v>137</v>
      </c>
      <c r="E50" t="n" s="8">
        <v>1.0</v>
      </c>
      <c r="F50" t="n" s="8">
        <v>429.0</v>
      </c>
      <c r="G50" t="s" s="8">
        <v>53</v>
      </c>
      <c r="H50" t="s" s="8">
        <v>54</v>
      </c>
      <c r="I50" t="s" s="8">
        <v>138</v>
      </c>
    </row>
    <row r="51" ht="16.0" customHeight="true">
      <c r="A51" t="n" s="7">
        <v>4.6110437E7</v>
      </c>
      <c r="B51" t="s" s="8">
        <v>51</v>
      </c>
      <c r="C51" t="n" s="8">
        <f>IF(false,"002-101", "002-101")</f>
      </c>
      <c r="D51" t="s" s="8">
        <v>115</v>
      </c>
      <c r="E51" t="n" s="8">
        <v>1.0</v>
      </c>
      <c r="F51" t="n" s="8">
        <v>1111.0</v>
      </c>
      <c r="G51" t="s" s="8">
        <v>53</v>
      </c>
      <c r="H51" t="s" s="8">
        <v>54</v>
      </c>
      <c r="I51" t="s" s="8">
        <v>139</v>
      </c>
    </row>
    <row r="52" ht="16.0" customHeight="true">
      <c r="A52" t="n" s="7">
        <v>4.6149933E7</v>
      </c>
      <c r="B52" t="s" s="8">
        <v>56</v>
      </c>
      <c r="C52" t="n" s="8">
        <f>IF(false,"003-315", "003-315")</f>
      </c>
      <c r="D52" t="s" s="8">
        <v>75</v>
      </c>
      <c r="E52" t="n" s="8">
        <v>1.0</v>
      </c>
      <c r="F52" t="n" s="8">
        <v>1329.0</v>
      </c>
      <c r="G52" t="s" s="8">
        <v>53</v>
      </c>
      <c r="H52" t="s" s="8">
        <v>54</v>
      </c>
      <c r="I52" t="s" s="8">
        <v>140</v>
      </c>
    </row>
    <row r="53" ht="16.0" customHeight="true">
      <c r="A53" t="n" s="7">
        <v>4.61706E7</v>
      </c>
      <c r="B53" t="s" s="8">
        <v>56</v>
      </c>
      <c r="C53" t="n" s="8">
        <f>IF(false,"120922753", "120922753")</f>
      </c>
      <c r="D53" t="s" s="8">
        <v>141</v>
      </c>
      <c r="E53" t="n" s="8">
        <v>1.0</v>
      </c>
      <c r="F53" t="n" s="8">
        <v>649.0</v>
      </c>
      <c r="G53" t="s" s="8">
        <v>53</v>
      </c>
      <c r="H53" t="s" s="8">
        <v>54</v>
      </c>
      <c r="I53" t="s" s="8">
        <v>142</v>
      </c>
    </row>
    <row r="54" ht="16.0" customHeight="true">
      <c r="A54" t="n" s="7">
        <v>4.61706E7</v>
      </c>
      <c r="B54" t="s" s="8">
        <v>56</v>
      </c>
      <c r="C54" t="n" s="8">
        <f>IF(false,"120922641", "120922641")</f>
      </c>
      <c r="D54" t="s" s="8">
        <v>143</v>
      </c>
      <c r="E54" t="n" s="8">
        <v>1.0</v>
      </c>
      <c r="F54" t="n" s="8">
        <v>285.0</v>
      </c>
      <c r="G54" t="s" s="8">
        <v>53</v>
      </c>
      <c r="H54" t="s" s="8">
        <v>54</v>
      </c>
      <c r="I54" t="s" s="8">
        <v>142</v>
      </c>
    </row>
    <row r="55" ht="16.0" customHeight="true">
      <c r="A55" t="n" s="7">
        <v>4.6125346E7</v>
      </c>
      <c r="B55" t="s" s="8">
        <v>51</v>
      </c>
      <c r="C55" t="n" s="8">
        <f>IF(false,"003-315", "003-315")</f>
      </c>
      <c r="D55" t="s" s="8">
        <v>75</v>
      </c>
      <c r="E55" t="n" s="8">
        <v>3.0</v>
      </c>
      <c r="F55" t="n" s="8">
        <v>2864.0</v>
      </c>
      <c r="G55" t="s" s="8">
        <v>53</v>
      </c>
      <c r="H55" t="s" s="8">
        <v>54</v>
      </c>
      <c r="I55" t="s" s="8">
        <v>144</v>
      </c>
    </row>
    <row r="56" ht="16.0" customHeight="true">
      <c r="A56" t="n" s="7">
        <v>4.6007366E7</v>
      </c>
      <c r="B56" t="s" s="8">
        <v>117</v>
      </c>
      <c r="C56" t="n" s="8">
        <f>IF(false,"01-003956", "01-003956")</f>
      </c>
      <c r="D56" t="s" s="8">
        <v>145</v>
      </c>
      <c r="E56" t="n" s="8">
        <v>1.0</v>
      </c>
      <c r="F56" t="n" s="8">
        <v>335.0</v>
      </c>
      <c r="G56" t="s" s="8">
        <v>53</v>
      </c>
      <c r="H56" t="s" s="8">
        <v>54</v>
      </c>
      <c r="I56" t="s" s="8">
        <v>146</v>
      </c>
    </row>
    <row r="57" ht="16.0" customHeight="true">
      <c r="A57" t="n" s="7">
        <v>4.5769956E7</v>
      </c>
      <c r="B57" t="s" s="8">
        <v>96</v>
      </c>
      <c r="C57" t="n" s="8">
        <f>IF(false,"003-319", "003-319")</f>
      </c>
      <c r="D57" t="s" s="8">
        <v>147</v>
      </c>
      <c r="E57" t="n" s="8">
        <v>2.0</v>
      </c>
      <c r="F57" t="n" s="8">
        <v>2078.0</v>
      </c>
      <c r="G57" t="s" s="8">
        <v>53</v>
      </c>
      <c r="H57" t="s" s="8">
        <v>54</v>
      </c>
      <c r="I57" t="s" s="8">
        <v>148</v>
      </c>
    </row>
    <row r="58" ht="16.0" customHeight="true">
      <c r="A58" t="n" s="7">
        <v>4.5697076E7</v>
      </c>
      <c r="B58" t="s" s="8">
        <v>96</v>
      </c>
      <c r="C58" t="n" s="8">
        <f>IF(false,"01-003884", "01-003884")</f>
      </c>
      <c r="D58" t="s" s="8">
        <v>60</v>
      </c>
      <c r="E58" t="n" s="8">
        <v>3.0</v>
      </c>
      <c r="F58" t="n" s="8">
        <v>2325.0</v>
      </c>
      <c r="G58" t="s" s="8">
        <v>53</v>
      </c>
      <c r="H58" t="s" s="8">
        <v>54</v>
      </c>
      <c r="I58" t="s" s="8">
        <v>149</v>
      </c>
    </row>
    <row r="59" ht="16.0" customHeight="true">
      <c r="A59" t="n" s="7">
        <v>4.6331177E7</v>
      </c>
      <c r="B59" t="s" s="8">
        <v>59</v>
      </c>
      <c r="C59" t="n" s="8">
        <f>IF(false,"120921439", "120921439")</f>
      </c>
      <c r="D59" t="s" s="8">
        <v>150</v>
      </c>
      <c r="E59" t="n" s="8">
        <v>1.0</v>
      </c>
      <c r="F59" t="n" s="8">
        <v>74.0</v>
      </c>
      <c r="G59" t="s" s="8">
        <v>53</v>
      </c>
      <c r="H59" t="s" s="8">
        <v>54</v>
      </c>
      <c r="I59" t="s" s="8">
        <v>151</v>
      </c>
    </row>
    <row r="60" ht="16.0" customHeight="true">
      <c r="A60" t="n" s="7">
        <v>4.5560821E7</v>
      </c>
      <c r="B60" t="s" s="8">
        <v>101</v>
      </c>
      <c r="C60" t="n" s="8">
        <f>IF(false,"002-099", "002-099")</f>
      </c>
      <c r="D60" t="s" s="8">
        <v>152</v>
      </c>
      <c r="E60" t="n" s="8">
        <v>1.0</v>
      </c>
      <c r="F60" t="n" s="8">
        <v>734.0</v>
      </c>
      <c r="G60" t="s" s="8">
        <v>53</v>
      </c>
      <c r="H60" t="s" s="8">
        <v>54</v>
      </c>
      <c r="I60" t="s" s="8">
        <v>153</v>
      </c>
    </row>
    <row r="61" ht="16.0" customHeight="true">
      <c r="A61" t="n" s="7">
        <v>4.5509267E7</v>
      </c>
      <c r="B61" t="s" s="8">
        <v>101</v>
      </c>
      <c r="C61" t="n" s="8">
        <f>IF(false,"002-100", "002-100")</f>
      </c>
      <c r="D61" t="s" s="8">
        <v>86</v>
      </c>
      <c r="E61" t="n" s="8">
        <v>1.0</v>
      </c>
      <c r="F61" t="n" s="8">
        <v>1278.0</v>
      </c>
      <c r="G61" t="s" s="8">
        <v>53</v>
      </c>
      <c r="H61" t="s" s="8">
        <v>54</v>
      </c>
      <c r="I61" t="s" s="8">
        <v>154</v>
      </c>
    </row>
    <row r="62" ht="16.0" customHeight="true">
      <c r="A62" t="n" s="7">
        <v>4.5499361E7</v>
      </c>
      <c r="B62" t="s" s="8">
        <v>101</v>
      </c>
      <c r="C62" t="n" s="8">
        <f>IF(false,"120921439", "120921439")</f>
      </c>
      <c r="D62" t="s" s="8">
        <v>150</v>
      </c>
      <c r="E62" t="n" s="8">
        <v>1.0</v>
      </c>
      <c r="F62" t="n" s="8">
        <v>479.0</v>
      </c>
      <c r="G62" t="s" s="8">
        <v>53</v>
      </c>
      <c r="H62" t="s" s="8">
        <v>54</v>
      </c>
      <c r="I62" t="s" s="8">
        <v>155</v>
      </c>
    </row>
    <row r="63" ht="16.0" customHeight="true">
      <c r="A63" t="n" s="7">
        <v>4.6224619E7</v>
      </c>
      <c r="B63" t="s" s="8">
        <v>56</v>
      </c>
      <c r="C63" t="n" s="8">
        <f>IF(false,"005-1515", "005-1515")</f>
      </c>
      <c r="D63" t="s" s="8">
        <v>57</v>
      </c>
      <c r="E63" t="n" s="8">
        <v>1.0</v>
      </c>
      <c r="F63" t="n" s="8">
        <v>758.0</v>
      </c>
      <c r="G63" t="s" s="8">
        <v>53</v>
      </c>
      <c r="H63" t="s" s="8">
        <v>54</v>
      </c>
      <c r="I63" t="s" s="8">
        <v>156</v>
      </c>
    </row>
    <row r="64" ht="16.0" customHeight="true">
      <c r="A64" t="n" s="7">
        <v>4.6313969E7</v>
      </c>
      <c r="B64" t="s" s="8">
        <v>59</v>
      </c>
      <c r="C64" t="n" s="8">
        <f>IF(false,"01-003808", "01-003808")</f>
      </c>
      <c r="D64" t="s" s="8">
        <v>157</v>
      </c>
      <c r="E64" t="n" s="8">
        <v>1.0</v>
      </c>
      <c r="F64" t="n" s="8">
        <v>515.0</v>
      </c>
      <c r="G64" t="s" s="8">
        <v>53</v>
      </c>
      <c r="H64" t="s" s="8">
        <v>54</v>
      </c>
      <c r="I64" t="s" s="8">
        <v>158</v>
      </c>
    </row>
    <row r="65" ht="16.0" customHeight="true">
      <c r="A65" t="n" s="7">
        <v>4.561423E7</v>
      </c>
      <c r="B65" t="s" s="8">
        <v>93</v>
      </c>
      <c r="C65" t="n" s="8">
        <f>IF(false,"005-1516", "005-1516")</f>
      </c>
      <c r="D65" t="s" s="8">
        <v>97</v>
      </c>
      <c r="E65" t="n" s="8">
        <v>2.0</v>
      </c>
      <c r="F65" t="n" s="8">
        <v>1584.0</v>
      </c>
      <c r="G65" t="s" s="8">
        <v>53</v>
      </c>
      <c r="H65" t="s" s="8">
        <v>54</v>
      </c>
      <c r="I65" t="s" s="8">
        <v>159</v>
      </c>
    </row>
    <row r="66" ht="16.0" customHeight="true">
      <c r="A66" t="n" s="7">
        <v>4.5687446E7</v>
      </c>
      <c r="B66" t="s" s="8">
        <v>93</v>
      </c>
      <c r="C66" t="n" s="8">
        <f>IF(false,"120922158", "120922158")</f>
      </c>
      <c r="D66" t="s" s="8">
        <v>160</v>
      </c>
      <c r="E66" t="n" s="8">
        <v>1.0</v>
      </c>
      <c r="F66" t="n" s="8">
        <v>599.0</v>
      </c>
      <c r="G66" t="s" s="8">
        <v>53</v>
      </c>
      <c r="H66" t="s" s="8">
        <v>54</v>
      </c>
      <c r="I66" t="s" s="8">
        <v>161</v>
      </c>
    </row>
    <row r="67" ht="16.0" customHeight="true">
      <c r="A67" t="n" s="7">
        <v>4.6225287E7</v>
      </c>
      <c r="B67" t="s" s="8">
        <v>56</v>
      </c>
      <c r="C67" t="n" s="8">
        <f>IF(false,"000-631", "000-631")</f>
      </c>
      <c r="D67" t="s" s="8">
        <v>137</v>
      </c>
      <c r="E67" t="n" s="8">
        <v>5.0</v>
      </c>
      <c r="F67" t="n" s="8">
        <v>2145.0</v>
      </c>
      <c r="G67" t="s" s="8">
        <v>53</v>
      </c>
      <c r="H67" t="s" s="8">
        <v>54</v>
      </c>
      <c r="I67" t="s" s="8">
        <v>162</v>
      </c>
    </row>
    <row r="68" ht="16.0" customHeight="true">
      <c r="A68" t="n" s="7">
        <v>4.519143E7</v>
      </c>
      <c r="B68" t="s" s="8">
        <v>106</v>
      </c>
      <c r="C68" t="n" s="8">
        <f>IF(false,"120922598", "120922598")</f>
      </c>
      <c r="D68" t="s" s="8">
        <v>163</v>
      </c>
      <c r="E68" t="n" s="8">
        <v>1.0</v>
      </c>
      <c r="F68" t="n" s="8">
        <v>1099.0</v>
      </c>
      <c r="G68" t="s" s="8">
        <v>53</v>
      </c>
      <c r="H68" t="s" s="8">
        <v>54</v>
      </c>
      <c r="I68" t="s" s="8">
        <v>164</v>
      </c>
    </row>
    <row r="69" ht="16.0" customHeight="true">
      <c r="A69" t="n" s="7">
        <v>4.6033936E7</v>
      </c>
      <c r="B69" t="s" s="8">
        <v>117</v>
      </c>
      <c r="C69" t="n" s="8">
        <f>IF(false,"005-1516", "005-1516")</f>
      </c>
      <c r="D69" t="s" s="8">
        <v>97</v>
      </c>
      <c r="E69" t="n" s="8">
        <v>1.0</v>
      </c>
      <c r="F69" t="n" s="8">
        <v>773.0</v>
      </c>
      <c r="G69" t="s" s="8">
        <v>53</v>
      </c>
      <c r="H69" t="s" s="8">
        <v>54</v>
      </c>
      <c r="I69" t="s" s="8">
        <v>165</v>
      </c>
    </row>
    <row r="70" ht="16.0" customHeight="true">
      <c r="A70" t="n" s="7">
        <v>4.6245573E7</v>
      </c>
      <c r="B70" t="s" s="8">
        <v>59</v>
      </c>
      <c r="C70" t="n" s="8">
        <f>IF(false,"120922641", "120922641")</f>
      </c>
      <c r="D70" t="s" s="8">
        <v>143</v>
      </c>
      <c r="E70" t="n" s="8">
        <v>1.0</v>
      </c>
      <c r="F70" t="n" s="8">
        <v>285.0</v>
      </c>
      <c r="G70" t="s" s="8">
        <v>53</v>
      </c>
      <c r="H70" t="s" s="8">
        <v>54</v>
      </c>
      <c r="I70" t="s" s="8">
        <v>166</v>
      </c>
    </row>
    <row r="71" ht="16.0" customHeight="true">
      <c r="A71" t="n" s="7">
        <v>4.5351368E7</v>
      </c>
      <c r="B71" t="s" s="8">
        <v>130</v>
      </c>
      <c r="C71" t="n" s="8">
        <f>IF(false,"120922594", "120922594")</f>
      </c>
      <c r="D71" t="s" s="8">
        <v>91</v>
      </c>
      <c r="E71" t="n" s="8">
        <v>1.0</v>
      </c>
      <c r="F71" t="n" s="8">
        <v>462.0</v>
      </c>
      <c r="G71" t="s" s="8">
        <v>53</v>
      </c>
      <c r="H71" t="s" s="8">
        <v>54</v>
      </c>
      <c r="I71" t="s" s="8">
        <v>167</v>
      </c>
    </row>
    <row r="72" ht="16.0" customHeight="true">
      <c r="A72" t="n" s="7">
        <v>4.6006517E7</v>
      </c>
      <c r="B72" t="s" s="8">
        <v>117</v>
      </c>
      <c r="C72" t="n" s="8">
        <f>IF(false,"120921935", "120921935")</f>
      </c>
      <c r="D72" t="s" s="8">
        <v>168</v>
      </c>
      <c r="E72" t="n" s="8">
        <v>1.0</v>
      </c>
      <c r="F72" t="n" s="8">
        <v>398.0</v>
      </c>
      <c r="G72" t="s" s="8">
        <v>53</v>
      </c>
      <c r="H72" t="s" s="8">
        <v>54</v>
      </c>
      <c r="I72" t="s" s="8">
        <v>169</v>
      </c>
    </row>
    <row r="73" ht="16.0" customHeight="true">
      <c r="A73" t="n" s="7">
        <v>4.6157998E7</v>
      </c>
      <c r="B73" t="s" s="8">
        <v>56</v>
      </c>
      <c r="C73" t="n" s="8">
        <f>IF(false,"120921370", "120921370")</f>
      </c>
      <c r="D73" t="s" s="8">
        <v>94</v>
      </c>
      <c r="E73" t="n" s="8">
        <v>1.0</v>
      </c>
      <c r="F73" t="n" s="8">
        <v>1799.0</v>
      </c>
      <c r="G73" t="s" s="8">
        <v>53</v>
      </c>
      <c r="H73" t="s" s="8">
        <v>54</v>
      </c>
      <c r="I73" t="s" s="8">
        <v>170</v>
      </c>
    </row>
    <row r="74" ht="16.0" customHeight="true">
      <c r="A74" t="n" s="7">
        <v>4.6219007E7</v>
      </c>
      <c r="B74" t="s" s="8">
        <v>56</v>
      </c>
      <c r="C74" t="n" s="8">
        <f>IF(false,"120921853", "120921853")</f>
      </c>
      <c r="D74" t="s" s="8">
        <v>66</v>
      </c>
      <c r="E74" t="n" s="8">
        <v>2.0</v>
      </c>
      <c r="F74" t="n" s="8">
        <v>1818.0</v>
      </c>
      <c r="G74" t="s" s="8">
        <v>53</v>
      </c>
      <c r="H74" t="s" s="8">
        <v>54</v>
      </c>
      <c r="I74" t="s" s="8">
        <v>171</v>
      </c>
    </row>
    <row r="75" ht="16.0" customHeight="true">
      <c r="A75" t="n" s="7">
        <v>4.5857564E7</v>
      </c>
      <c r="B75" t="s" s="8">
        <v>172</v>
      </c>
      <c r="C75" t="n" s="8">
        <f>IF(false,"120921853", "120921853")</f>
      </c>
      <c r="D75" t="s" s="8">
        <v>66</v>
      </c>
      <c r="E75" t="n" s="8">
        <v>1.0</v>
      </c>
      <c r="F75" t="n" s="8">
        <v>727.0</v>
      </c>
      <c r="G75" t="s" s="8">
        <v>53</v>
      </c>
      <c r="H75" t="s" s="8">
        <v>54</v>
      </c>
      <c r="I75" t="s" s="8">
        <v>173</v>
      </c>
    </row>
    <row r="76" ht="16.0" customHeight="true">
      <c r="A76" t="n" s="7">
        <v>4.6003471E7</v>
      </c>
      <c r="B76" t="s" s="8">
        <v>117</v>
      </c>
      <c r="C76" t="n" s="8">
        <f>IF(false,"120922884", "120922884")</f>
      </c>
      <c r="D76" t="s" s="8">
        <v>174</v>
      </c>
      <c r="E76" t="n" s="8">
        <v>1.0</v>
      </c>
      <c r="F76" t="n" s="8">
        <v>799.0</v>
      </c>
      <c r="G76" t="s" s="8">
        <v>53</v>
      </c>
      <c r="H76" t="s" s="8">
        <v>54</v>
      </c>
      <c r="I76" t="s" s="8">
        <v>175</v>
      </c>
    </row>
    <row r="77" ht="16.0" customHeight="true">
      <c r="A77" t="n" s="7">
        <v>4.6065378E7</v>
      </c>
      <c r="B77" t="s" s="8">
        <v>51</v>
      </c>
      <c r="C77" t="n" s="8">
        <f>IF(false,"120921947", "120921947")</f>
      </c>
      <c r="D77" t="s" s="8">
        <v>176</v>
      </c>
      <c r="E77" t="n" s="8">
        <v>1.0</v>
      </c>
      <c r="F77" t="n" s="8">
        <v>472.0</v>
      </c>
      <c r="G77" t="s" s="8">
        <v>53</v>
      </c>
      <c r="H77" t="s" s="8">
        <v>54</v>
      </c>
      <c r="I77" t="s" s="8">
        <v>177</v>
      </c>
    </row>
    <row r="78" ht="16.0" customHeight="true">
      <c r="A78" t="n" s="7">
        <v>4.6097604E7</v>
      </c>
      <c r="B78" t="s" s="8">
        <v>51</v>
      </c>
      <c r="C78" t="n" s="8">
        <f>IF(false,"003-464", "003-464")</f>
      </c>
      <c r="D78" t="s" s="8">
        <v>178</v>
      </c>
      <c r="E78" t="n" s="8">
        <v>1.0</v>
      </c>
      <c r="F78" t="n" s="8">
        <v>384.0</v>
      </c>
      <c r="G78" t="s" s="8">
        <v>53</v>
      </c>
      <c r="H78" t="s" s="8">
        <v>54</v>
      </c>
      <c r="I78" t="s" s="8">
        <v>179</v>
      </c>
    </row>
    <row r="79" ht="16.0" customHeight="true">
      <c r="A79" t="n" s="7">
        <v>4.6060653E7</v>
      </c>
      <c r="B79" t="s" s="8">
        <v>51</v>
      </c>
      <c r="C79" t="n" s="8">
        <f>IF(false,"008-576", "008-576")</f>
      </c>
      <c r="D79" t="s" s="8">
        <v>110</v>
      </c>
      <c r="E79" t="n" s="8">
        <v>1.0</v>
      </c>
      <c r="F79" t="n" s="8">
        <v>979.0</v>
      </c>
      <c r="G79" t="s" s="8">
        <v>53</v>
      </c>
      <c r="H79" t="s" s="8">
        <v>54</v>
      </c>
      <c r="I79" t="s" s="8">
        <v>180</v>
      </c>
    </row>
    <row r="80" ht="16.0" customHeight="true">
      <c r="A80" t="n" s="7">
        <v>4.6138666E7</v>
      </c>
      <c r="B80" t="s" s="8">
        <v>56</v>
      </c>
      <c r="C80" t="n" s="8">
        <f>IF(false,"005-1111", "005-1111")</f>
      </c>
      <c r="D80" t="s" s="8">
        <v>181</v>
      </c>
      <c r="E80" t="n" s="8">
        <v>2.0</v>
      </c>
      <c r="F80" t="n" s="8">
        <v>2718.0</v>
      </c>
      <c r="G80" t="s" s="8">
        <v>53</v>
      </c>
      <c r="H80" t="s" s="8">
        <v>54</v>
      </c>
      <c r="I80" t="s" s="8">
        <v>182</v>
      </c>
    </row>
    <row r="81" ht="16.0" customHeight="true">
      <c r="A81" t="n" s="7">
        <v>4.6018974E7</v>
      </c>
      <c r="B81" t="s" s="8">
        <v>117</v>
      </c>
      <c r="C81" t="n" s="8">
        <f>IF(false,"1003335", "1003335")</f>
      </c>
      <c r="D81" t="s" s="8">
        <v>183</v>
      </c>
      <c r="E81" t="n" s="8">
        <v>1.0</v>
      </c>
      <c r="F81" t="n" s="8">
        <v>135.0</v>
      </c>
      <c r="G81" t="s" s="8">
        <v>53</v>
      </c>
      <c r="H81" t="s" s="8">
        <v>54</v>
      </c>
      <c r="I81" t="s" s="8">
        <v>184</v>
      </c>
    </row>
    <row r="82" ht="16.0" customHeight="true">
      <c r="A82" t="n" s="7">
        <v>4.5459448E7</v>
      </c>
      <c r="B82" t="s" s="8">
        <v>185</v>
      </c>
      <c r="C82" t="n" s="8">
        <f>IF(false,"005-1516", "005-1516")</f>
      </c>
      <c r="D82" t="s" s="8">
        <v>97</v>
      </c>
      <c r="E82" t="n" s="8">
        <v>3.0</v>
      </c>
      <c r="F82" t="n" s="8">
        <v>2334.0</v>
      </c>
      <c r="G82" t="s" s="8">
        <v>53</v>
      </c>
      <c r="H82" t="s" s="8">
        <v>54</v>
      </c>
      <c r="I82" t="s" s="8">
        <v>186</v>
      </c>
    </row>
    <row r="83" ht="16.0" customHeight="true">
      <c r="A83" t="n" s="7">
        <v>4.6287526E7</v>
      </c>
      <c r="B83" t="s" s="8">
        <v>59</v>
      </c>
      <c r="C83" t="n" s="8">
        <f>IF(false,"005-1358", "005-1358")</f>
      </c>
      <c r="D83" t="s" s="8">
        <v>187</v>
      </c>
      <c r="E83" t="n" s="8">
        <v>1.0</v>
      </c>
      <c r="F83" t="n" s="8">
        <v>288.0</v>
      </c>
      <c r="G83" t="s" s="8">
        <v>53</v>
      </c>
      <c r="H83" t="s" s="8">
        <v>54</v>
      </c>
      <c r="I83" t="s" s="8">
        <v>188</v>
      </c>
    </row>
    <row r="84" ht="16.0" customHeight="true">
      <c r="A84" t="n" s="7">
        <v>4.6287526E7</v>
      </c>
      <c r="B84" t="s" s="8">
        <v>59</v>
      </c>
      <c r="C84" t="n" s="8">
        <f>IF(false,"005-1359", "005-1359")</f>
      </c>
      <c r="D84" t="s" s="8">
        <v>189</v>
      </c>
      <c r="E84" t="n" s="8">
        <v>1.0</v>
      </c>
      <c r="F84" t="n" s="8">
        <v>286.0</v>
      </c>
      <c r="G84" t="s" s="8">
        <v>53</v>
      </c>
      <c r="H84" t="s" s="8">
        <v>54</v>
      </c>
      <c r="I84" t="s" s="8">
        <v>188</v>
      </c>
    </row>
    <row r="85" ht="16.0" customHeight="true">
      <c r="A85" t="n" s="7">
        <v>4.6026203E7</v>
      </c>
      <c r="B85" t="s" s="8">
        <v>117</v>
      </c>
      <c r="C85" t="n" s="8">
        <f>IF(false,"005-1110", "005-1110")</f>
      </c>
      <c r="D85" t="s" s="8">
        <v>190</v>
      </c>
      <c r="E85" t="n" s="8">
        <v>3.0</v>
      </c>
      <c r="F85" t="n" s="8">
        <v>3573.0</v>
      </c>
      <c r="G85" t="s" s="8">
        <v>53</v>
      </c>
      <c r="H85" t="s" s="8">
        <v>54</v>
      </c>
      <c r="I85" t="s" s="8">
        <v>191</v>
      </c>
    </row>
    <row r="86" ht="16.0" customHeight="true">
      <c r="A86" t="n" s="7">
        <v>4.6221493E7</v>
      </c>
      <c r="B86" t="s" s="8">
        <v>56</v>
      </c>
      <c r="C86" t="n" s="8">
        <f>IF(false,"005-1261", "005-1261")</f>
      </c>
      <c r="D86" t="s" s="8">
        <v>192</v>
      </c>
      <c r="E86" t="n" s="8">
        <v>1.0</v>
      </c>
      <c r="F86" t="n" s="8">
        <v>356.0</v>
      </c>
      <c r="G86" t="s" s="8">
        <v>53</v>
      </c>
      <c r="H86" t="s" s="8">
        <v>54</v>
      </c>
      <c r="I86" t="s" s="8">
        <v>193</v>
      </c>
    </row>
    <row r="87" ht="16.0" customHeight="true">
      <c r="A87" t="n" s="7">
        <v>4.6231055E7</v>
      </c>
      <c r="B87" t="s" s="8">
        <v>59</v>
      </c>
      <c r="C87" t="n" s="8">
        <f>IF(false,"120921853", "120921853")</f>
      </c>
      <c r="D87" t="s" s="8">
        <v>66</v>
      </c>
      <c r="E87" t="n" s="8">
        <v>4.0</v>
      </c>
      <c r="F87" t="n" s="8">
        <v>2912.0</v>
      </c>
      <c r="G87" t="s" s="8">
        <v>53</v>
      </c>
      <c r="H87" t="s" s="8">
        <v>54</v>
      </c>
      <c r="I87" t="s" s="8">
        <v>194</v>
      </c>
    </row>
    <row r="88" ht="16.0" customHeight="true">
      <c r="A88" t="n" s="7">
        <v>4.6160298E7</v>
      </c>
      <c r="B88" t="s" s="8">
        <v>56</v>
      </c>
      <c r="C88" t="n" s="8">
        <f>IF(false,"005-1511", "005-1511")</f>
      </c>
      <c r="D88" t="s" s="8">
        <v>64</v>
      </c>
      <c r="E88" t="n" s="8">
        <v>1.0</v>
      </c>
      <c r="F88" t="n" s="8">
        <v>628.0</v>
      </c>
      <c r="G88" t="s" s="8">
        <v>53</v>
      </c>
      <c r="H88" t="s" s="8">
        <v>54</v>
      </c>
      <c r="I88" t="s" s="8">
        <v>195</v>
      </c>
    </row>
    <row r="89" ht="16.0" customHeight="true">
      <c r="A89" t="n" s="7">
        <v>4.6316999E7</v>
      </c>
      <c r="B89" t="s" s="8">
        <v>59</v>
      </c>
      <c r="C89" t="n" s="8">
        <f>IF(false,"005-1515", "005-1515")</f>
      </c>
      <c r="D89" t="s" s="8">
        <v>57</v>
      </c>
      <c r="E89" t="n" s="8">
        <v>3.0</v>
      </c>
      <c r="F89" t="n" s="8">
        <v>2162.0</v>
      </c>
      <c r="G89" t="s" s="8">
        <v>53</v>
      </c>
      <c r="H89" t="s" s="8">
        <v>54</v>
      </c>
      <c r="I89" t="s" s="8">
        <v>196</v>
      </c>
    </row>
    <row r="90" ht="16.0" customHeight="true">
      <c r="A90" t="n" s="7">
        <v>4.61299E7</v>
      </c>
      <c r="B90" t="s" s="8">
        <v>51</v>
      </c>
      <c r="C90" t="n" s="8">
        <f>IF(false,"120921943", "120921943")</f>
      </c>
      <c r="D90" t="s" s="8">
        <v>197</v>
      </c>
      <c r="E90" t="n" s="8">
        <v>1.0</v>
      </c>
      <c r="F90" t="n" s="8">
        <v>1001.0</v>
      </c>
      <c r="G90" t="s" s="8">
        <v>53</v>
      </c>
      <c r="H90" t="s" s="8">
        <v>54</v>
      </c>
      <c r="I90" t="s" s="8">
        <v>198</v>
      </c>
    </row>
    <row r="91" ht="16.0" customHeight="true">
      <c r="A91" t="n" s="7">
        <v>4.6334687E7</v>
      </c>
      <c r="B91" t="s" s="8">
        <v>59</v>
      </c>
      <c r="C91" t="n" s="8">
        <f>IF(false,"120922005", "120922005")</f>
      </c>
      <c r="D91" t="s" s="8">
        <v>199</v>
      </c>
      <c r="E91" t="n" s="8">
        <v>2.0</v>
      </c>
      <c r="F91" t="n" s="8">
        <v>2716.0</v>
      </c>
      <c r="G91" t="s" s="8">
        <v>53</v>
      </c>
      <c r="H91" t="s" s="8">
        <v>50</v>
      </c>
      <c r="I91" t="s" s="8">
        <v>200</v>
      </c>
    </row>
    <row r="92" ht="16.0" customHeight="true">
      <c r="A92" t="n" s="7">
        <v>4.6034402E7</v>
      </c>
      <c r="B92" t="s" s="8">
        <v>51</v>
      </c>
      <c r="C92" t="n" s="8">
        <f>IF(false,"01-003884", "01-003884")</f>
      </c>
      <c r="D92" t="s" s="8">
        <v>60</v>
      </c>
      <c r="E92" t="n" s="8">
        <v>3.0</v>
      </c>
      <c r="F92" t="n" s="8">
        <v>1804.0</v>
      </c>
      <c r="G92" t="s" s="8">
        <v>53</v>
      </c>
      <c r="H92" t="s" s="8">
        <v>50</v>
      </c>
      <c r="I92" t="s" s="8">
        <v>201</v>
      </c>
    </row>
    <row r="93" ht="16.0" customHeight="true">
      <c r="A93" t="n" s="7">
        <v>4.6095276E7</v>
      </c>
      <c r="B93" t="s" s="8">
        <v>51</v>
      </c>
      <c r="C93" t="n" s="8">
        <f>IF(false,"005-1110", "005-1110")</f>
      </c>
      <c r="D93" t="s" s="8">
        <v>190</v>
      </c>
      <c r="E93" t="n" s="8">
        <v>1.0</v>
      </c>
      <c r="F93" t="n" s="8">
        <v>1196.0</v>
      </c>
      <c r="G93" t="s" s="8">
        <v>53</v>
      </c>
      <c r="H93" t="s" s="8">
        <v>50</v>
      </c>
      <c r="I93" t="s" s="8">
        <v>202</v>
      </c>
    </row>
    <row r="94" ht="16.0" customHeight="true">
      <c r="A94" t="n" s="7">
        <v>4.6349425E7</v>
      </c>
      <c r="B94" t="s" s="8">
        <v>54</v>
      </c>
      <c r="C94" t="n" s="8">
        <f>IF(false,"005-1515", "005-1515")</f>
      </c>
      <c r="D94" t="s" s="8">
        <v>57</v>
      </c>
      <c r="E94" t="n" s="8">
        <v>1.0</v>
      </c>
      <c r="F94" t="n" s="8">
        <v>849.0</v>
      </c>
      <c r="G94" t="s" s="8">
        <v>53</v>
      </c>
      <c r="H94" t="s" s="8">
        <v>50</v>
      </c>
      <c r="I94" t="s" s="8">
        <v>203</v>
      </c>
    </row>
    <row r="95" ht="16.0" customHeight="true">
      <c r="A95" t="n" s="7">
        <v>4.6320516E7</v>
      </c>
      <c r="B95" t="s" s="8">
        <v>59</v>
      </c>
      <c r="C95" t="n" s="8">
        <f>IF(false,"005-1254", "005-1254")</f>
      </c>
      <c r="D95" t="s" s="8">
        <v>68</v>
      </c>
      <c r="E95" t="n" s="8">
        <v>1.0</v>
      </c>
      <c r="F95" t="n" s="8">
        <v>655.0</v>
      </c>
      <c r="G95" t="s" s="8">
        <v>53</v>
      </c>
      <c r="H95" t="s" s="8">
        <v>50</v>
      </c>
      <c r="I95" t="s" s="8">
        <v>204</v>
      </c>
    </row>
    <row r="96" ht="16.0" customHeight="true">
      <c r="A96" t="n" s="7">
        <v>4.6308569E7</v>
      </c>
      <c r="B96" t="s" s="8">
        <v>59</v>
      </c>
      <c r="C96" t="n" s="8">
        <f>IF(false,"120922903", "120922903")</f>
      </c>
      <c r="D96" t="s" s="8">
        <v>128</v>
      </c>
      <c r="E96" t="n" s="8">
        <v>1.0</v>
      </c>
      <c r="F96" t="n" s="8">
        <v>295.0</v>
      </c>
      <c r="G96" t="s" s="8">
        <v>53</v>
      </c>
      <c r="H96" t="s" s="8">
        <v>50</v>
      </c>
      <c r="I96" t="s" s="8">
        <v>205</v>
      </c>
    </row>
    <row r="97" ht="16.0" customHeight="true">
      <c r="A97" t="n" s="7">
        <v>4.6336198E7</v>
      </c>
      <c r="B97" t="s" s="8">
        <v>59</v>
      </c>
      <c r="C97" t="n" s="8">
        <f>IF(false,"120921569", "120921569")</f>
      </c>
      <c r="D97" t="s" s="8">
        <v>206</v>
      </c>
      <c r="E97" t="n" s="8">
        <v>1.0</v>
      </c>
      <c r="F97" t="n" s="8">
        <v>479.0</v>
      </c>
      <c r="G97" t="s" s="8">
        <v>53</v>
      </c>
      <c r="H97" t="s" s="8">
        <v>50</v>
      </c>
      <c r="I97" t="s" s="8">
        <v>207</v>
      </c>
    </row>
    <row r="98" ht="16.0" customHeight="true">
      <c r="A98" t="n" s="7">
        <v>4.6364947E7</v>
      </c>
      <c r="B98" t="s" s="8">
        <v>54</v>
      </c>
      <c r="C98" t="n" s="8">
        <f>IF(false,"000-631", "000-631")</f>
      </c>
      <c r="D98" t="s" s="8">
        <v>137</v>
      </c>
      <c r="E98" t="n" s="8">
        <v>1.0</v>
      </c>
      <c r="F98" t="n" s="8">
        <v>17.0</v>
      </c>
      <c r="G98" t="s" s="8">
        <v>53</v>
      </c>
      <c r="H98" t="s" s="8">
        <v>50</v>
      </c>
      <c r="I98" t="s" s="8">
        <v>208</v>
      </c>
    </row>
    <row r="99" ht="16.0" customHeight="true">
      <c r="A99" t="n" s="7">
        <v>4.6349892E7</v>
      </c>
      <c r="B99" t="s" s="8">
        <v>54</v>
      </c>
      <c r="C99" t="n" s="8">
        <f>IF(false,"005-1517", "005-1517")</f>
      </c>
      <c r="D99" t="s" s="8">
        <v>209</v>
      </c>
      <c r="E99" t="n" s="8">
        <v>3.0</v>
      </c>
      <c r="F99" t="n" s="8">
        <v>2847.0</v>
      </c>
      <c r="G99" t="s" s="8">
        <v>53</v>
      </c>
      <c r="H99" t="s" s="8">
        <v>50</v>
      </c>
      <c r="I99" t="s" s="8">
        <v>210</v>
      </c>
    </row>
    <row r="100" ht="16.0" customHeight="true">
      <c r="A100" t="n" s="7">
        <v>4.6325493E7</v>
      </c>
      <c r="B100" t="s" s="8">
        <v>59</v>
      </c>
      <c r="C100" t="n" s="8">
        <f>IF(false,"01-003810", "01-003810")</f>
      </c>
      <c r="D100" t="s" s="8">
        <v>211</v>
      </c>
      <c r="E100" t="n" s="8">
        <v>2.0</v>
      </c>
      <c r="F100" t="n" s="8">
        <v>830.0</v>
      </c>
      <c r="G100" t="s" s="8">
        <v>53</v>
      </c>
      <c r="H100" t="s" s="8">
        <v>50</v>
      </c>
      <c r="I100" t="s" s="8">
        <v>212</v>
      </c>
    </row>
    <row r="101" ht="16.0" customHeight="true">
      <c r="A101" t="n" s="7">
        <v>4.6325493E7</v>
      </c>
      <c r="B101" t="s" s="8">
        <v>59</v>
      </c>
      <c r="C101" t="n" s="8">
        <f>IF(false,"000-631", "000-631")</f>
      </c>
      <c r="D101" t="s" s="8">
        <v>137</v>
      </c>
      <c r="E101" t="n" s="8">
        <v>2.0</v>
      </c>
      <c r="F101" t="n" s="8">
        <v>808.0</v>
      </c>
      <c r="G101" t="s" s="8">
        <v>53</v>
      </c>
      <c r="H101" t="s" s="8">
        <v>50</v>
      </c>
      <c r="I101" t="s" s="8">
        <v>212</v>
      </c>
    </row>
    <row r="102" ht="16.0" customHeight="true">
      <c r="A102" t="n" s="7">
        <v>4.634292E7</v>
      </c>
      <c r="B102" t="s" s="8">
        <v>54</v>
      </c>
      <c r="C102" t="n" s="8">
        <f>IF(false,"005-1308", "005-1308")</f>
      </c>
      <c r="D102" t="s" s="8">
        <v>213</v>
      </c>
      <c r="E102" t="n" s="8">
        <v>3.0</v>
      </c>
      <c r="F102" t="n" s="8">
        <v>3297.0</v>
      </c>
      <c r="G102" t="s" s="8">
        <v>53</v>
      </c>
      <c r="H102" t="s" s="8">
        <v>50</v>
      </c>
      <c r="I102" t="s" s="8">
        <v>214</v>
      </c>
    </row>
    <row r="103" ht="16.0" customHeight="true">
      <c r="A103" t="n" s="7">
        <v>4.6283406E7</v>
      </c>
      <c r="B103" t="s" s="8">
        <v>59</v>
      </c>
      <c r="C103" t="n" s="8">
        <f>IF(false,"005-1515", "005-1515")</f>
      </c>
      <c r="D103" t="s" s="8">
        <v>57</v>
      </c>
      <c r="E103" t="n" s="8">
        <v>1.0</v>
      </c>
      <c r="F103" t="n" s="8">
        <v>923.0</v>
      </c>
      <c r="G103" t="s" s="8">
        <v>53</v>
      </c>
      <c r="H103" t="s" s="8">
        <v>50</v>
      </c>
      <c r="I103" t="s" s="8">
        <v>215</v>
      </c>
    </row>
    <row r="104" ht="16.0" customHeight="true">
      <c r="A104" t="n" s="7">
        <v>4.6251112E7</v>
      </c>
      <c r="B104" t="s" s="8">
        <v>59</v>
      </c>
      <c r="C104" t="n" s="8">
        <f>IF(false,"120922005", "120922005")</f>
      </c>
      <c r="D104" t="s" s="8">
        <v>199</v>
      </c>
      <c r="E104" t="n" s="8">
        <v>3.0</v>
      </c>
      <c r="F104" t="n" s="8">
        <v>3980.0</v>
      </c>
      <c r="G104" t="s" s="8">
        <v>53</v>
      </c>
      <c r="H104" t="s" s="8">
        <v>50</v>
      </c>
      <c r="I104" t="s" s="8">
        <v>216</v>
      </c>
    </row>
    <row r="105" ht="16.0" customHeight="true">
      <c r="A105" t="n" s="7">
        <v>4.6363224E7</v>
      </c>
      <c r="B105" t="s" s="8">
        <v>54</v>
      </c>
      <c r="C105" t="n" s="8">
        <f>IF(false,"120921370", "120921370")</f>
      </c>
      <c r="D105" t="s" s="8">
        <v>94</v>
      </c>
      <c r="E105" t="n" s="8">
        <v>1.0</v>
      </c>
      <c r="F105" t="n" s="8">
        <v>1019.0</v>
      </c>
      <c r="G105" t="s" s="8">
        <v>53</v>
      </c>
      <c r="H105" t="s" s="8">
        <v>50</v>
      </c>
      <c r="I105" t="s" s="8">
        <v>217</v>
      </c>
    </row>
    <row r="106" ht="16.0" customHeight="true">
      <c r="A106" t="n" s="7">
        <v>4.6341378E7</v>
      </c>
      <c r="B106" t="s" s="8">
        <v>54</v>
      </c>
      <c r="C106" t="n" s="8">
        <f>IF(false,"120922641", "120922641")</f>
      </c>
      <c r="D106" t="s" s="8">
        <v>143</v>
      </c>
      <c r="E106" t="n" s="8">
        <v>1.0</v>
      </c>
      <c r="F106" t="n" s="8">
        <v>285.0</v>
      </c>
      <c r="G106" t="s" s="8">
        <v>53</v>
      </c>
      <c r="H106" t="s" s="8">
        <v>50</v>
      </c>
      <c r="I106" t="s" s="8">
        <v>218</v>
      </c>
    </row>
    <row r="107" ht="16.0" customHeight="true">
      <c r="A107" t="n" s="7">
        <v>4.6331662E7</v>
      </c>
      <c r="B107" t="s" s="8">
        <v>59</v>
      </c>
      <c r="C107" t="n" s="8">
        <f>IF(false,"120922164", "120922164")</f>
      </c>
      <c r="D107" t="s" s="8">
        <v>219</v>
      </c>
      <c r="E107" t="n" s="8">
        <v>1.0</v>
      </c>
      <c r="F107" t="n" s="8">
        <v>778.0</v>
      </c>
      <c r="G107" t="s" s="8">
        <v>53</v>
      </c>
      <c r="H107" t="s" s="8">
        <v>50</v>
      </c>
      <c r="I107" t="s" s="8">
        <v>220</v>
      </c>
    </row>
    <row r="108" ht="16.0" customHeight="true">
      <c r="A108" t="n" s="7">
        <v>4.6304039E7</v>
      </c>
      <c r="B108" t="s" s="8">
        <v>59</v>
      </c>
      <c r="C108" t="n" s="8">
        <f>IF(false,"005-1515", "005-1515")</f>
      </c>
      <c r="D108" t="s" s="8">
        <v>57</v>
      </c>
      <c r="E108" t="n" s="8">
        <v>2.0</v>
      </c>
      <c r="F108" t="n" s="8">
        <v>1582.0</v>
      </c>
      <c r="G108" t="s" s="8">
        <v>53</v>
      </c>
      <c r="H108" t="s" s="8">
        <v>50</v>
      </c>
      <c r="I108" t="s" s="8">
        <v>221</v>
      </c>
    </row>
    <row r="109" ht="16.0" customHeight="true">
      <c r="A109" t="n" s="7">
        <v>4.6361784E7</v>
      </c>
      <c r="B109" t="s" s="8">
        <v>54</v>
      </c>
      <c r="C109" t="n" s="8">
        <f>IF(false,"005-1515", "005-1515")</f>
      </c>
      <c r="D109" t="s" s="8">
        <v>57</v>
      </c>
      <c r="E109" t="n" s="8">
        <v>1.0</v>
      </c>
      <c r="F109" t="n" s="8">
        <v>887.0</v>
      </c>
      <c r="G109" t="s" s="8">
        <v>53</v>
      </c>
      <c r="H109" t="s" s="8">
        <v>50</v>
      </c>
      <c r="I109" t="s" s="8">
        <v>222</v>
      </c>
    </row>
    <row r="110" ht="16.0" customHeight="true">
      <c r="A110" t="n" s="7">
        <v>4.6403964E7</v>
      </c>
      <c r="B110" t="s" s="8">
        <v>54</v>
      </c>
      <c r="C110" t="n" s="8">
        <f>IF(false,"003-283", "003-283")</f>
      </c>
      <c r="D110" t="s" s="8">
        <v>223</v>
      </c>
      <c r="E110" t="n" s="8">
        <v>1.0</v>
      </c>
      <c r="F110" t="n" s="8">
        <v>379.0</v>
      </c>
      <c r="G110" t="s" s="8">
        <v>53</v>
      </c>
      <c r="H110" t="s" s="8">
        <v>50</v>
      </c>
      <c r="I110" t="s" s="8">
        <v>224</v>
      </c>
    </row>
    <row r="111" ht="16.0" customHeight="true">
      <c r="A111" t="n" s="7">
        <v>4.6324035E7</v>
      </c>
      <c r="B111" t="s" s="8">
        <v>59</v>
      </c>
      <c r="C111" t="n" s="8">
        <f>IF(false,"120922621", "120922621")</f>
      </c>
      <c r="D111" t="s" s="8">
        <v>225</v>
      </c>
      <c r="E111" t="n" s="8">
        <v>1.0</v>
      </c>
      <c r="F111" t="n" s="8">
        <v>277.0</v>
      </c>
      <c r="G111" t="s" s="8">
        <v>53</v>
      </c>
      <c r="H111" t="s" s="8">
        <v>50</v>
      </c>
      <c r="I111" t="s" s="8">
        <v>226</v>
      </c>
    </row>
    <row r="112" ht="16.0" customHeight="true">
      <c r="A112" t="n" s="7">
        <v>4.6196543E7</v>
      </c>
      <c r="B112" t="s" s="8">
        <v>56</v>
      </c>
      <c r="C112" t="n" s="8">
        <f>IF(false,"005-1255", "005-1255")</f>
      </c>
      <c r="D112" t="s" s="8">
        <v>227</v>
      </c>
      <c r="E112" t="n" s="8">
        <v>1.0</v>
      </c>
      <c r="F112" t="n" s="8">
        <v>101.0</v>
      </c>
      <c r="G112" t="s" s="8">
        <v>53</v>
      </c>
      <c r="H112" t="s" s="8">
        <v>50</v>
      </c>
      <c r="I112" t="s" s="8">
        <v>228</v>
      </c>
    </row>
    <row r="113" ht="16.0" customHeight="true">
      <c r="A113" t="n" s="7">
        <v>4.6334532E7</v>
      </c>
      <c r="B113" t="s" s="8">
        <v>59</v>
      </c>
      <c r="C113" t="n" s="8">
        <f>IF(false,"01-003808", "01-003808")</f>
      </c>
      <c r="D113" t="s" s="8">
        <v>157</v>
      </c>
      <c r="E113" t="n" s="8">
        <v>1.0</v>
      </c>
      <c r="F113" t="n" s="8">
        <v>565.0</v>
      </c>
      <c r="G113" t="s" s="8">
        <v>53</v>
      </c>
      <c r="H113" t="s" s="8">
        <v>50</v>
      </c>
      <c r="I113" t="s" s="8">
        <v>229</v>
      </c>
    </row>
    <row r="114" ht="16.0" customHeight="true">
      <c r="A114" t="n" s="7">
        <v>4.6333814E7</v>
      </c>
      <c r="B114" t="s" s="8">
        <v>59</v>
      </c>
      <c r="C114" t="n" s="8">
        <f>IF(false,"120922164", "120922164")</f>
      </c>
      <c r="D114" t="s" s="8">
        <v>219</v>
      </c>
      <c r="E114" t="n" s="8">
        <v>2.0</v>
      </c>
      <c r="F114" t="n" s="8">
        <v>1533.0</v>
      </c>
      <c r="G114" t="s" s="8">
        <v>53</v>
      </c>
      <c r="H114" t="s" s="8">
        <v>50</v>
      </c>
      <c r="I114" t="s" s="8">
        <v>230</v>
      </c>
    </row>
    <row r="115" ht="16.0" customHeight="true">
      <c r="A115" t="n" s="7">
        <v>4.6333814E7</v>
      </c>
      <c r="B115" t="s" s="8">
        <v>59</v>
      </c>
      <c r="C115" t="n" s="8">
        <f>IF(false,"120922163", "120922163")</f>
      </c>
      <c r="D115" t="s" s="8">
        <v>231</v>
      </c>
      <c r="E115" t="n" s="8">
        <v>1.0</v>
      </c>
      <c r="F115" t="n" s="8">
        <v>762.0</v>
      </c>
      <c r="G115" t="s" s="8">
        <v>53</v>
      </c>
      <c r="H115" t="s" s="8">
        <v>50</v>
      </c>
      <c r="I115" t="s" s="8">
        <v>230</v>
      </c>
    </row>
    <row r="116" ht="16.0" customHeight="true">
      <c r="A116" t="n" s="7">
        <v>4.6325353E7</v>
      </c>
      <c r="B116" t="s" s="8">
        <v>59</v>
      </c>
      <c r="C116" t="n" s="8">
        <f>IF(false,"01-003884", "01-003884")</f>
      </c>
      <c r="D116" t="s" s="8">
        <v>60</v>
      </c>
      <c r="E116" t="n" s="8">
        <v>2.0</v>
      </c>
      <c r="F116" t="n" s="8">
        <v>1550.0</v>
      </c>
      <c r="G116" t="s" s="8">
        <v>53</v>
      </c>
      <c r="H116" t="s" s="8">
        <v>50</v>
      </c>
      <c r="I116" t="s" s="8">
        <v>232</v>
      </c>
    </row>
    <row r="117" ht="16.0" customHeight="true">
      <c r="A117" t="n" s="7">
        <v>4.6325597E7</v>
      </c>
      <c r="B117" t="s" s="8">
        <v>59</v>
      </c>
      <c r="C117" t="n" s="8">
        <f>IF(false,"120922551", "120922551")</f>
      </c>
      <c r="D117" t="s" s="8">
        <v>133</v>
      </c>
      <c r="E117" t="n" s="8">
        <v>1.0</v>
      </c>
      <c r="F117" t="n" s="8">
        <v>421.0</v>
      </c>
      <c r="G117" t="s" s="8">
        <v>53</v>
      </c>
      <c r="H117" t="s" s="8">
        <v>50</v>
      </c>
      <c r="I117" t="s" s="8">
        <v>233</v>
      </c>
    </row>
    <row r="118" ht="16.0" customHeight="true">
      <c r="A118" t="n" s="7">
        <v>4.6318965E7</v>
      </c>
      <c r="B118" t="s" s="8">
        <v>59</v>
      </c>
      <c r="C118" t="n" s="8">
        <f>IF(false,"003-317", "003-317")</f>
      </c>
      <c r="D118" t="s" s="8">
        <v>234</v>
      </c>
      <c r="E118" t="n" s="8">
        <v>2.0</v>
      </c>
      <c r="F118" t="n" s="8">
        <v>2759.0</v>
      </c>
      <c r="G118" t="s" s="8">
        <v>53</v>
      </c>
      <c r="H118" t="s" s="8">
        <v>50</v>
      </c>
      <c r="I118" t="s" s="8">
        <v>235</v>
      </c>
    </row>
    <row r="119" ht="16.0" customHeight="true">
      <c r="A119" t="n" s="7">
        <v>4.6297355E7</v>
      </c>
      <c r="B119" t="s" s="8">
        <v>59</v>
      </c>
      <c r="C119" t="n" s="8">
        <f>IF(false,"005-1254", "005-1254")</f>
      </c>
      <c r="D119" t="s" s="8">
        <v>68</v>
      </c>
      <c r="E119" t="n" s="8">
        <v>1.0</v>
      </c>
      <c r="F119" t="n" s="8">
        <v>770.0</v>
      </c>
      <c r="G119" t="s" s="8">
        <v>53</v>
      </c>
      <c r="H119" t="s" s="8">
        <v>50</v>
      </c>
      <c r="I119" t="s" s="8">
        <v>236</v>
      </c>
    </row>
    <row r="120" ht="16.0" customHeight="true">
      <c r="A120" t="n" s="7">
        <v>4.6287799E7</v>
      </c>
      <c r="B120" t="s" s="8">
        <v>59</v>
      </c>
      <c r="C120" t="n" s="8">
        <f>IF(false,"005-1255", "005-1255")</f>
      </c>
      <c r="D120" t="s" s="8">
        <v>227</v>
      </c>
      <c r="E120" t="n" s="8">
        <v>3.0</v>
      </c>
      <c r="F120" t="n" s="8">
        <v>2040.0</v>
      </c>
      <c r="G120" t="s" s="8">
        <v>53</v>
      </c>
      <c r="H120" t="s" s="8">
        <v>50</v>
      </c>
      <c r="I120" t="s" s="8">
        <v>237</v>
      </c>
    </row>
    <row r="121" ht="16.0" customHeight="true">
      <c r="A121" t="n" s="7">
        <v>4.6287799E7</v>
      </c>
      <c r="B121" t="s" s="8">
        <v>59</v>
      </c>
      <c r="C121" t="n" s="8">
        <f>IF(false,"005-1258", "005-1258")</f>
      </c>
      <c r="D121" t="s" s="8">
        <v>238</v>
      </c>
      <c r="E121" t="n" s="8">
        <v>1.0</v>
      </c>
      <c r="F121" t="n" s="8">
        <v>581.0</v>
      </c>
      <c r="G121" t="s" s="8">
        <v>53</v>
      </c>
      <c r="H121" t="s" s="8">
        <v>50</v>
      </c>
      <c r="I121" t="s" s="8">
        <v>237</v>
      </c>
    </row>
    <row r="122" ht="16.0" customHeight="true">
      <c r="A122" t="n" s="7">
        <v>4.6332694E7</v>
      </c>
      <c r="B122" t="s" s="8">
        <v>59</v>
      </c>
      <c r="C122" t="n" s="8">
        <f>IF(false,"005-1380", "005-1380")</f>
      </c>
      <c r="D122" t="s" s="8">
        <v>52</v>
      </c>
      <c r="E122" t="n" s="8">
        <v>1.0</v>
      </c>
      <c r="F122" t="n" s="8">
        <v>574.0</v>
      </c>
      <c r="G122" t="s" s="8">
        <v>53</v>
      </c>
      <c r="H122" t="s" s="8">
        <v>50</v>
      </c>
      <c r="I122" t="s" s="8">
        <v>239</v>
      </c>
    </row>
    <row r="123" ht="16.0" customHeight="true">
      <c r="A123" t="n" s="7">
        <v>4.6285833E7</v>
      </c>
      <c r="B123" t="s" s="8">
        <v>59</v>
      </c>
      <c r="C123" t="n" s="8">
        <f>IF(false,"120922550", "120922550")</f>
      </c>
      <c r="D123" t="s" s="8">
        <v>240</v>
      </c>
      <c r="E123" t="n" s="8">
        <v>1.0</v>
      </c>
      <c r="F123" t="n" s="8">
        <v>389.0</v>
      </c>
      <c r="G123" t="s" s="8">
        <v>53</v>
      </c>
      <c r="H123" t="s" s="8">
        <v>50</v>
      </c>
      <c r="I123" t="s" s="8">
        <v>241</v>
      </c>
    </row>
    <row r="124" ht="16.0" customHeight="true">
      <c r="A124" t="n" s="7">
        <v>4.6323299E7</v>
      </c>
      <c r="B124" t="s" s="8">
        <v>59</v>
      </c>
      <c r="C124" t="n" s="8">
        <f>IF(false,"000-631", "000-631")</f>
      </c>
      <c r="D124" t="s" s="8">
        <v>137</v>
      </c>
      <c r="E124" t="n" s="8">
        <v>1.0</v>
      </c>
      <c r="F124" t="n" s="8">
        <v>1.0</v>
      </c>
      <c r="G124" t="s" s="8">
        <v>53</v>
      </c>
      <c r="H124" t="s" s="8">
        <v>50</v>
      </c>
      <c r="I124" t="s" s="8">
        <v>242</v>
      </c>
    </row>
    <row r="125" ht="16.0" customHeight="true">
      <c r="A125" t="n" s="7">
        <v>4.6304853E7</v>
      </c>
      <c r="B125" t="s" s="8">
        <v>59</v>
      </c>
      <c r="C125" t="n" s="8">
        <f>IF(false,"005-1515", "005-1515")</f>
      </c>
      <c r="D125" t="s" s="8">
        <v>57</v>
      </c>
      <c r="E125" t="n" s="8">
        <v>2.0</v>
      </c>
      <c r="F125" t="n" s="8">
        <v>1291.0</v>
      </c>
      <c r="G125" t="s" s="8">
        <v>53</v>
      </c>
      <c r="H125" t="s" s="8">
        <v>50</v>
      </c>
      <c r="I125" t="s" s="8">
        <v>243</v>
      </c>
    </row>
    <row r="126" ht="16.0" customHeight="true">
      <c r="A126" t="n" s="7">
        <v>4.6250319E7</v>
      </c>
      <c r="B126" t="s" s="8">
        <v>59</v>
      </c>
      <c r="C126" t="n" s="8">
        <f>IF(false,"01-003884", "01-003884")</f>
      </c>
      <c r="D126" t="s" s="8">
        <v>60</v>
      </c>
      <c r="E126" t="n" s="8">
        <v>1.0</v>
      </c>
      <c r="F126" t="n" s="8">
        <v>267.0</v>
      </c>
      <c r="G126" t="s" s="8">
        <v>53</v>
      </c>
      <c r="H126" t="s" s="8">
        <v>50</v>
      </c>
      <c r="I126" t="s" s="8">
        <v>244</v>
      </c>
    </row>
    <row r="127" ht="16.0" customHeight="true">
      <c r="A127" t="n" s="7">
        <v>4.6334742E7</v>
      </c>
      <c r="B127" t="s" s="8">
        <v>59</v>
      </c>
      <c r="C127" t="n" s="8">
        <f>IF(false,"120922352", "120922352")</f>
      </c>
      <c r="D127" t="s" s="8">
        <v>245</v>
      </c>
      <c r="E127" t="n" s="8">
        <v>3.0</v>
      </c>
      <c r="F127" t="n" s="8">
        <v>1888.0</v>
      </c>
      <c r="G127" t="s" s="8">
        <v>53</v>
      </c>
      <c r="H127" t="s" s="8">
        <v>50</v>
      </c>
      <c r="I127" t="s" s="8">
        <v>246</v>
      </c>
    </row>
    <row r="128" ht="16.0" customHeight="true">
      <c r="A128" t="n" s="7">
        <v>4.6309143E7</v>
      </c>
      <c r="B128" t="s" s="8">
        <v>59</v>
      </c>
      <c r="C128" t="n" s="8">
        <f>IF(false,"120921957", "120921957")</f>
      </c>
      <c r="D128" t="s" s="8">
        <v>247</v>
      </c>
      <c r="E128" t="n" s="8">
        <v>1.0</v>
      </c>
      <c r="F128" t="n" s="8">
        <v>280.0</v>
      </c>
      <c r="G128" t="s" s="8">
        <v>53</v>
      </c>
      <c r="H128" t="s" s="8">
        <v>50</v>
      </c>
      <c r="I128" t="s" s="8">
        <v>248</v>
      </c>
    </row>
    <row r="129" ht="16.0" customHeight="true">
      <c r="A129" t="n" s="7">
        <v>4.630892E7</v>
      </c>
      <c r="B129" t="s" s="8">
        <v>59</v>
      </c>
      <c r="C129" t="n" s="8">
        <f>IF(false,"005-1250", "005-1250")</f>
      </c>
      <c r="D129" t="s" s="8">
        <v>111</v>
      </c>
      <c r="E129" t="n" s="8">
        <v>1.0</v>
      </c>
      <c r="F129" t="n" s="8">
        <v>1476.0</v>
      </c>
      <c r="G129" t="s" s="8">
        <v>53</v>
      </c>
      <c r="H129" t="s" s="8">
        <v>50</v>
      </c>
      <c r="I129" t="s" s="8">
        <v>249</v>
      </c>
    </row>
    <row r="130" ht="16.0" customHeight="true">
      <c r="A130" t="n" s="7">
        <v>4.6334869E7</v>
      </c>
      <c r="B130" t="s" s="8">
        <v>59</v>
      </c>
      <c r="C130" t="n" s="8">
        <f>IF(false,"120921718", "120921718")</f>
      </c>
      <c r="D130" t="s" s="8">
        <v>250</v>
      </c>
      <c r="E130" t="n" s="8">
        <v>1.0</v>
      </c>
      <c r="F130" t="n" s="8">
        <v>258.0</v>
      </c>
      <c r="G130" t="s" s="8">
        <v>53</v>
      </c>
      <c r="H130" t="s" s="8">
        <v>50</v>
      </c>
      <c r="I130" t="s" s="8">
        <v>251</v>
      </c>
    </row>
    <row r="131" ht="16.0" customHeight="true">
      <c r="A131" t="n" s="7">
        <v>4.6239019E7</v>
      </c>
      <c r="B131" t="s" s="8">
        <v>59</v>
      </c>
      <c r="C131" t="n" s="8">
        <f>IF(false,"003-318", "003-318")</f>
      </c>
      <c r="D131" t="s" s="8">
        <v>122</v>
      </c>
      <c r="E131" t="n" s="8">
        <v>1.0</v>
      </c>
      <c r="F131" t="n" s="8">
        <v>1489.0</v>
      </c>
      <c r="G131" t="s" s="8">
        <v>53</v>
      </c>
      <c r="H131" t="s" s="8">
        <v>50</v>
      </c>
      <c r="I131" t="s" s="8">
        <v>252</v>
      </c>
    </row>
    <row r="132" ht="16.0" customHeight="true">
      <c r="A132" t="n" s="7">
        <v>4.6219668E7</v>
      </c>
      <c r="B132" t="s" s="8">
        <v>56</v>
      </c>
      <c r="C132" t="n" s="8">
        <f>IF(false,"120921370", "120921370")</f>
      </c>
      <c r="D132" t="s" s="8">
        <v>94</v>
      </c>
      <c r="E132" t="n" s="8">
        <v>2.0</v>
      </c>
      <c r="F132" t="n" s="8">
        <v>2878.0</v>
      </c>
      <c r="G132" t="s" s="8">
        <v>53</v>
      </c>
      <c r="H132" t="s" s="8">
        <v>50</v>
      </c>
      <c r="I132" t="s" s="8">
        <v>253</v>
      </c>
    </row>
    <row r="133" ht="16.0" customHeight="true">
      <c r="A133" t="n" s="7">
        <v>4.6347532E7</v>
      </c>
      <c r="B133" t="s" s="8">
        <v>54</v>
      </c>
      <c r="C133" t="n" s="8">
        <f>IF(false,"005-1258", "005-1258")</f>
      </c>
      <c r="D133" t="s" s="8">
        <v>238</v>
      </c>
      <c r="E133" t="n" s="8">
        <v>1.0</v>
      </c>
      <c r="F133" t="n" s="8">
        <v>373.0</v>
      </c>
      <c r="G133" t="s" s="8">
        <v>53</v>
      </c>
      <c r="H133" t="s" s="8">
        <v>50</v>
      </c>
      <c r="I133" t="s" s="8">
        <v>254</v>
      </c>
    </row>
    <row r="134" ht="16.0" customHeight="true">
      <c r="A134" t="n" s="7">
        <v>4.6216188E7</v>
      </c>
      <c r="B134" t="s" s="8">
        <v>56</v>
      </c>
      <c r="C134" t="n" s="8">
        <f>IF(false,"003-321", "003-321")</f>
      </c>
      <c r="D134" t="s" s="8">
        <v>255</v>
      </c>
      <c r="E134" t="n" s="8">
        <v>3.0</v>
      </c>
      <c r="F134" t="n" s="8">
        <v>1097.0</v>
      </c>
      <c r="G134" t="s" s="8">
        <v>53</v>
      </c>
      <c r="H134" t="s" s="8">
        <v>50</v>
      </c>
      <c r="I134" t="s" s="8">
        <v>256</v>
      </c>
    </row>
    <row r="135" ht="16.0" customHeight="true">
      <c r="A135" t="n" s="7">
        <v>4.6141477E7</v>
      </c>
      <c r="B135" t="s" s="8">
        <v>56</v>
      </c>
      <c r="C135" t="n" s="8">
        <f>IF(false,"003-276", "003-276")</f>
      </c>
      <c r="D135" t="s" s="8">
        <v>257</v>
      </c>
      <c r="E135" t="n" s="8">
        <v>1.0</v>
      </c>
      <c r="F135" t="n" s="8">
        <v>1.0</v>
      </c>
      <c r="G135" t="s" s="8">
        <v>53</v>
      </c>
      <c r="H135" t="s" s="8">
        <v>50</v>
      </c>
      <c r="I135" t="s" s="8">
        <v>258</v>
      </c>
    </row>
    <row r="136" ht="16.0" customHeight="true">
      <c r="A136" t="n" s="7">
        <v>4.6298038E7</v>
      </c>
      <c r="B136" t="s" s="8">
        <v>59</v>
      </c>
      <c r="C136" t="n" s="8">
        <f>IF(false,"120922372", "120922372")</f>
      </c>
      <c r="D136" t="s" s="8">
        <v>259</v>
      </c>
      <c r="E136" t="n" s="8">
        <v>2.0</v>
      </c>
      <c r="F136" t="n" s="8">
        <v>1500.0</v>
      </c>
      <c r="G136" t="s" s="8">
        <v>53</v>
      </c>
      <c r="H136" t="s" s="8">
        <v>50</v>
      </c>
      <c r="I136" t="s" s="8">
        <v>260</v>
      </c>
    </row>
    <row r="137" ht="16.0" customHeight="true">
      <c r="A137" t="n" s="7">
        <v>4.6350241E7</v>
      </c>
      <c r="B137" t="s" s="8">
        <v>54</v>
      </c>
      <c r="C137" t="n" s="8">
        <f>IF(false,"01-004071", "01-004071")</f>
      </c>
      <c r="D137" t="s" s="8">
        <v>261</v>
      </c>
      <c r="E137" t="n" s="8">
        <v>1.0</v>
      </c>
      <c r="F137" t="n" s="8">
        <v>278.0</v>
      </c>
      <c r="G137" t="s" s="8">
        <v>53</v>
      </c>
      <c r="H137" t="s" s="8">
        <v>50</v>
      </c>
      <c r="I137" t="s" s="8">
        <v>262</v>
      </c>
    </row>
    <row r="138" ht="16.0" customHeight="true">
      <c r="A138" t="n" s="7">
        <v>4.6237839E7</v>
      </c>
      <c r="B138" t="s" s="8">
        <v>59</v>
      </c>
      <c r="C138" t="n" s="8">
        <f>IF(false,"003-315", "003-315")</f>
      </c>
      <c r="D138" t="s" s="8">
        <v>75</v>
      </c>
      <c r="E138" t="n" s="8">
        <v>1.0</v>
      </c>
      <c r="F138" t="n" s="8">
        <v>1329.0</v>
      </c>
      <c r="G138" t="s" s="8">
        <v>53</v>
      </c>
      <c r="H138" t="s" s="8">
        <v>50</v>
      </c>
      <c r="I138" t="s" s="8">
        <v>263</v>
      </c>
    </row>
    <row r="139" ht="16.0" customHeight="true">
      <c r="A139" t="n" s="7">
        <v>4.6214683E7</v>
      </c>
      <c r="B139" t="s" s="8">
        <v>56</v>
      </c>
      <c r="C139" t="n" s="8">
        <f>IF(false,"005-1119", "005-1119")</f>
      </c>
      <c r="D139" t="s" s="8">
        <v>264</v>
      </c>
      <c r="E139" t="n" s="8">
        <v>1.0</v>
      </c>
      <c r="F139" t="n" s="8">
        <v>1358.0</v>
      </c>
      <c r="G139" t="s" s="8">
        <v>53</v>
      </c>
      <c r="H139" t="s" s="8">
        <v>50</v>
      </c>
      <c r="I139" t="s" s="8">
        <v>265</v>
      </c>
    </row>
    <row r="140" ht="16.0" customHeight="true">
      <c r="A140" t="n" s="7">
        <v>4.6300938E7</v>
      </c>
      <c r="B140" t="s" s="8">
        <v>59</v>
      </c>
      <c r="C140" t="n" s="8">
        <f>IF(false,"120921947", "120921947")</f>
      </c>
      <c r="D140" t="s" s="8">
        <v>176</v>
      </c>
      <c r="E140" t="n" s="8">
        <v>1.0</v>
      </c>
      <c r="F140" t="n" s="8">
        <v>599.0</v>
      </c>
      <c r="G140" t="s" s="8">
        <v>53</v>
      </c>
      <c r="H140" t="s" s="8">
        <v>50</v>
      </c>
      <c r="I140" t="s" s="8">
        <v>266</v>
      </c>
    </row>
    <row r="141" ht="16.0" customHeight="true">
      <c r="A141" t="n" s="7">
        <v>4.6404919E7</v>
      </c>
      <c r="B141" t="s" s="8">
        <v>54</v>
      </c>
      <c r="C141" t="n" s="8">
        <f>IF(false,"120921809", "120921809")</f>
      </c>
      <c r="D141" t="s" s="8">
        <v>267</v>
      </c>
      <c r="E141" t="n" s="8">
        <v>1.0</v>
      </c>
      <c r="F141" t="n" s="8">
        <v>1679.0</v>
      </c>
      <c r="G141" t="s" s="8">
        <v>53</v>
      </c>
      <c r="H141" t="s" s="8">
        <v>50</v>
      </c>
      <c r="I141" t="s" s="8">
        <v>268</v>
      </c>
    </row>
    <row r="142" ht="16.0" customHeight="true">
      <c r="A142" t="n" s="7">
        <v>4.6428901E7</v>
      </c>
      <c r="B142" t="s" s="8">
        <v>54</v>
      </c>
      <c r="C142" t="n" s="8">
        <f>IF(false,"003-464", "003-464")</f>
      </c>
      <c r="D142" t="s" s="8">
        <v>178</v>
      </c>
      <c r="E142" t="n" s="8">
        <v>1.0</v>
      </c>
      <c r="F142" t="n" s="8">
        <v>480.0</v>
      </c>
      <c r="G142" t="s" s="8">
        <v>53</v>
      </c>
      <c r="H142" t="s" s="8">
        <v>50</v>
      </c>
      <c r="I142" t="s" s="8">
        <v>269</v>
      </c>
    </row>
    <row r="143" ht="16.0" customHeight="true">
      <c r="A143" t="n" s="7">
        <v>4.6267411E7</v>
      </c>
      <c r="B143" t="s" s="8">
        <v>59</v>
      </c>
      <c r="C143" t="n" s="8">
        <f>IF(false,"120922551", "120922551")</f>
      </c>
      <c r="D143" t="s" s="8">
        <v>133</v>
      </c>
      <c r="E143" t="n" s="8">
        <v>1.0</v>
      </c>
      <c r="F143" t="n" s="8">
        <v>635.0</v>
      </c>
      <c r="G143" t="s" s="8">
        <v>53</v>
      </c>
      <c r="H143" t="s" s="8">
        <v>50</v>
      </c>
      <c r="I143" t="s" s="8">
        <v>270</v>
      </c>
    </row>
    <row r="144" ht="16.0" customHeight="true">
      <c r="A144" t="n" s="7">
        <v>4.642477E7</v>
      </c>
      <c r="B144" t="s" s="8">
        <v>54</v>
      </c>
      <c r="C144" t="n" s="8">
        <f>IF(false,"005-1515", "005-1515")</f>
      </c>
      <c r="D144" t="s" s="8">
        <v>57</v>
      </c>
      <c r="E144" t="n" s="8">
        <v>1.0</v>
      </c>
      <c r="F144" t="n" s="8">
        <v>966.0</v>
      </c>
      <c r="G144" t="s" s="8">
        <v>53</v>
      </c>
      <c r="H144" t="s" s="8">
        <v>50</v>
      </c>
      <c r="I144" t="s" s="8">
        <v>271</v>
      </c>
    </row>
    <row r="145" ht="16.0" customHeight="true">
      <c r="A145" t="n" s="7">
        <v>4.6286012E7</v>
      </c>
      <c r="B145" t="s" s="8">
        <v>59</v>
      </c>
      <c r="C145" t="n" s="8">
        <f>IF(false,"000-631", "000-631")</f>
      </c>
      <c r="D145" t="s" s="8">
        <v>137</v>
      </c>
      <c r="E145" t="n" s="8">
        <v>3.0</v>
      </c>
      <c r="F145" t="n" s="8">
        <v>1098.0</v>
      </c>
      <c r="G145" t="s" s="8">
        <v>53</v>
      </c>
      <c r="H145" t="s" s="8">
        <v>50</v>
      </c>
      <c r="I145" t="s" s="8">
        <v>272</v>
      </c>
    </row>
    <row r="146" ht="16.0" customHeight="true">
      <c r="A146" t="n" s="7">
        <v>4.5472049E7</v>
      </c>
      <c r="B146" t="s" s="8">
        <v>101</v>
      </c>
      <c r="C146" t="n" s="8">
        <f>IF(false,"120922903", "120922903")</f>
      </c>
      <c r="D146" t="s" s="8">
        <v>128</v>
      </c>
      <c r="E146" t="n" s="8">
        <v>1.0</v>
      </c>
      <c r="F146" t="n" s="8">
        <v>449.0</v>
      </c>
      <c r="G146" t="s" s="8">
        <v>53</v>
      </c>
      <c r="H146" t="s" s="8">
        <v>50</v>
      </c>
      <c r="I146" t="s" s="8">
        <v>273</v>
      </c>
    </row>
    <row r="147" ht="16.0" customHeight="true">
      <c r="A147" t="n" s="7">
        <v>4.6363388E7</v>
      </c>
      <c r="B147" t="s" s="8">
        <v>54</v>
      </c>
      <c r="C147" t="n" s="8">
        <f>IF(false,"01-003956", "01-003956")</f>
      </c>
      <c r="D147" t="s" s="8">
        <v>145</v>
      </c>
      <c r="E147" t="n" s="8">
        <v>1.0</v>
      </c>
      <c r="F147" t="n" s="8">
        <v>331.0</v>
      </c>
      <c r="G147" t="s" s="8">
        <v>53</v>
      </c>
      <c r="H147" t="s" s="8">
        <v>50</v>
      </c>
      <c r="I147" t="s" s="8">
        <v>274</v>
      </c>
    </row>
    <row r="148" ht="16.0" customHeight="true"/>
    <row r="149" ht="16.0" customHeight="true">
      <c r="A149" t="s" s="1">
        <v>37</v>
      </c>
      <c r="B149" s="1"/>
      <c r="C149" s="1"/>
      <c r="D149" s="1"/>
      <c r="E149" s="1"/>
      <c r="F149" t="n" s="8">
        <v>149429.0</v>
      </c>
      <c r="G149" s="2"/>
    </row>
    <row r="150" ht="16.0" customHeight="true"/>
    <row r="151" ht="16.0" customHeight="true">
      <c r="A151" t="s" s="1">
        <v>36</v>
      </c>
    </row>
    <row r="152" ht="34.0" customHeight="true">
      <c r="A152" t="s" s="9">
        <v>38</v>
      </c>
      <c r="B152" t="s" s="9">
        <v>0</v>
      </c>
      <c r="C152" t="s" s="9">
        <v>43</v>
      </c>
      <c r="D152" t="s" s="9">
        <v>1</v>
      </c>
      <c r="E152" t="s" s="9">
        <v>2</v>
      </c>
      <c r="F152" t="s" s="9">
        <v>39</v>
      </c>
      <c r="G152" t="s" s="9">
        <v>5</v>
      </c>
      <c r="H152" t="s" s="9">
        <v>3</v>
      </c>
      <c r="I152" t="s" s="9">
        <v>4</v>
      </c>
    </row>
    <row r="153" ht="16.0" customHeight="true">
      <c r="A153" t="n" s="8">
        <v>4.613867E7</v>
      </c>
      <c r="B153" t="s" s="8">
        <v>56</v>
      </c>
      <c r="C153" t="n" s="8">
        <f>IF(false,"120921995", "120921995")</f>
      </c>
      <c r="D153" t="s" s="8">
        <v>275</v>
      </c>
      <c r="E153" t="n" s="8">
        <v>1.0</v>
      </c>
      <c r="F153" t="n" s="8">
        <v>-963.0</v>
      </c>
      <c r="G153" t="s" s="8">
        <v>276</v>
      </c>
      <c r="H153" t="s" s="8">
        <v>54</v>
      </c>
      <c r="I153" t="s" s="8">
        <v>277</v>
      </c>
    </row>
    <row r="154" ht="16.0" customHeight="true">
      <c r="A154" t="n" s="8">
        <v>4.5807658E7</v>
      </c>
      <c r="B154" t="s" s="8">
        <v>96</v>
      </c>
      <c r="C154" t="n" s="8">
        <f>IF(false,"01-004122", "01-004122")</f>
      </c>
      <c r="D154" t="s" s="8">
        <v>278</v>
      </c>
      <c r="E154" t="n" s="8">
        <v>1.0</v>
      </c>
      <c r="F154" t="n" s="8">
        <v>-1259.0</v>
      </c>
      <c r="G154" t="s" s="8">
        <v>276</v>
      </c>
      <c r="H154" t="s" s="8">
        <v>50</v>
      </c>
      <c r="I154" t="s" s="8">
        <v>279</v>
      </c>
    </row>
    <row r="155" ht="16.0" customHeight="true"/>
    <row r="156" ht="16.0" customHeight="true">
      <c r="A156" t="s" s="1">
        <v>37</v>
      </c>
      <c r="F156" t="n" s="8">
        <v>-2222.0</v>
      </c>
      <c r="G156" s="2"/>
      <c r="H156" s="0"/>
      <c r="I156" s="0"/>
    </row>
    <row r="157" ht="16.0" customHeight="true">
      <c r="A157" s="1"/>
      <c r="B157" s="1"/>
      <c r="C157" s="1"/>
      <c r="D157" s="1"/>
      <c r="E157" s="1"/>
      <c r="F157" s="1"/>
      <c r="G157" s="1"/>
      <c r="H157" s="1"/>
      <c r="I157" s="1"/>
    </row>
    <row r="158" ht="16.0" customHeight="true">
      <c r="A158" t="s" s="1">
        <v>40</v>
      </c>
    </row>
    <row r="159" ht="34.0" customHeight="true">
      <c r="A159" t="s" s="9">
        <v>47</v>
      </c>
      <c r="B159" t="s" s="9">
        <v>48</v>
      </c>
      <c r="C159" s="9"/>
      <c r="D159" s="9"/>
      <c r="E159" s="9"/>
      <c r="F159" t="s" s="9">
        <v>39</v>
      </c>
      <c r="G159" t="s" s="9">
        <v>5</v>
      </c>
      <c r="H159" t="s" s="9">
        <v>3</v>
      </c>
      <c r="I159" t="s" s="9">
        <v>4</v>
      </c>
    </row>
    <row r="160" ht="16.0" customHeight="true"/>
    <row r="161" ht="16.0" customHeight="true">
      <c r="A161" t="s" s="1">
        <v>37</v>
      </c>
      <c r="F161" t="n" s="8">
        <v>0.0</v>
      </c>
      <c r="G161" s="2"/>
      <c r="H161" s="0"/>
      <c r="I161" s="0"/>
    </row>
    <row r="162" ht="16.0" customHeight="true">
      <c r="A162" s="1"/>
      <c r="B162" s="1"/>
      <c r="C162" s="1"/>
      <c r="D162" s="1"/>
      <c r="E162" s="1"/>
      <c r="F162" s="1"/>
      <c r="G162" s="1"/>
      <c r="H162" s="1"/>
      <c r="I162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