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<sst xmlns="http://schemas.openxmlformats.org/spreadsheetml/2006/main" count="2902" uniqueCount="443">
  <si>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</si>
  <si>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</si>
  <si>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</si>
  <si>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</si>
  <si>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</si>
  <si>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</si>
  <si>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</si>
  <si>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</si>
  <si>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</si>
  <si>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</si>
  <si>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</si>
  <si>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</si>
  <si>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</si>
  <si>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</si>
  <si>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</si>
  <si>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</si>
  <si>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</si>
  <si>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</si>
  <si>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</si>
  <si>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</si>
  <si>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</si>
  <si>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</si>
  <si>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</si>
  <si>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</si>
  <si>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</si>
  <si>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</si>
  <si>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</si>
  <si>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</si>
  <si>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</si>
  <si>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</si>
  <si>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</si>
  <si>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</si>
  <si>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</si>
  <si>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</si>
  <si>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</si>
  <si>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</si>
  <si>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</si>
  <si>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</si>
  <si>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</si>
  <si>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</si>
  <si>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</si>
  <si>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</si>
  <si>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</si>
  <si>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</si>
  <si>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</si>
  <si>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</si>
  <si>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</si>
  <si>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</si>
  <si>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</si>
  <si>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</si>
  <si>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19.04.2021</t>
  </si>
  <si>
    <t>11.04.2021</t>
  </si>
  <si>
    <t>Genki подгузники Premium Soft L (9-14 кг) 54 шт.</t>
  </si>
  <si>
    <t>Платёж за скидку маркетплейса</t>
  </si>
  <si>
    <t>16.04.2021</t>
  </si>
  <si>
    <t>607913d3f78dba1b49ff124e</t>
  </si>
  <si>
    <t>14.04.2021</t>
  </si>
  <si>
    <t>Pigeon Бутылочка Перистальтик Плюс с широким горлом PP, 160 мл, с рождения, бесцветный</t>
  </si>
  <si>
    <t>Платёж за скидку по бонусам СберСпасибо</t>
  </si>
  <si>
    <t>60773f549066f4779fa93e99</t>
  </si>
  <si>
    <t>Joonies трусики Comfort XL (12-17 кг) 38 шт.</t>
  </si>
  <si>
    <t>60768f9e99d6ef65e96aff0b</t>
  </si>
  <si>
    <t>13.04.2021</t>
  </si>
  <si>
    <t>Вакуумный аспиратор Pigeon с отводной трубочкой</t>
  </si>
  <si>
    <t>Платёж за скидку по баллам Яндекс.Плюса</t>
  </si>
  <si>
    <t>607588b432da833cd1e4ff0d</t>
  </si>
  <si>
    <t>Manuoki трусики L (9-14 кг) 44 шт.</t>
  </si>
  <si>
    <t>6075435f863e4e460a97bee7</t>
  </si>
  <si>
    <t>10.04.2021</t>
  </si>
  <si>
    <t>60791abadbdc31d19c118678</t>
  </si>
  <si>
    <t>Goo.N подгузники Ultra L (9-14 кг) 68 шт.</t>
  </si>
  <si>
    <t>60761218c5311b298349d77f</t>
  </si>
  <si>
    <t>Goo.N подгузники Ultra XL (12-20 кг) 52 шт.</t>
  </si>
  <si>
    <t>15.04.2021</t>
  </si>
  <si>
    <t>YokoSun трусики XL (12-20 кг) 38 шт.</t>
  </si>
  <si>
    <t>60786ba3954f6b85d0f84282</t>
  </si>
  <si>
    <t>12.04.2021</t>
  </si>
  <si>
    <t>Jigott Aloe Sun Protect BB крем SPF41 50 мл, SPF 41, 50 мл</t>
  </si>
  <si>
    <t>60742fe13b31766deaeb006e</t>
  </si>
  <si>
    <t>Goo.N трусики Ultra XL (12-20 кг) 50 шт.</t>
  </si>
  <si>
    <t>607932e25a39511729e89d0b</t>
  </si>
  <si>
    <t>Goo.N подгузники S (4-8 кг) 84 шт.</t>
  </si>
  <si>
    <t>607932e704e943811b15c617</t>
  </si>
  <si>
    <t>60770c365a395153f1198544</t>
  </si>
  <si>
    <t>Joonies трусики Comfort M (6-11 кг) 54 шт.</t>
  </si>
  <si>
    <t>6077cf7b954f6b4837f8432d</t>
  </si>
  <si>
    <t>Joonies трусики Premium Soft XL (12-17 кг) 38 шт.</t>
  </si>
  <si>
    <t>6079374594d52718d3c0ee8d</t>
  </si>
  <si>
    <t>Manuoki трусики XL (12+ кг) 38 шт.</t>
  </si>
  <si>
    <t>607937495a39517444daec8e</t>
  </si>
  <si>
    <t>6079376203c3787c87510c4b</t>
  </si>
  <si>
    <t>60767e2a2af6cd2499d9aece</t>
  </si>
  <si>
    <t>Смесь Kabrita 1 GOLD для комфортного пищеварения, 0-6 месяцев, 400 г</t>
  </si>
  <si>
    <t>6079385d8927cafe3ee7490a</t>
  </si>
  <si>
    <t>Biore мусс для умывания Экстра увлажнение, 150 мл</t>
  </si>
  <si>
    <t>60783490dff13b17383ee9ff</t>
  </si>
  <si>
    <t>6074a0b10fe99542d6927e4d</t>
  </si>
  <si>
    <t>Гель для душа Holika Holika Aloe 92%, 250 мл</t>
  </si>
  <si>
    <t>60793bb25a395148b3ce4d8c</t>
  </si>
  <si>
    <t>Гель для стирки Kao Attack Bio EX, 0.77 кг, дой-пак</t>
  </si>
  <si>
    <t>60793bcaf4c0cb2aeef2eb57</t>
  </si>
  <si>
    <t>Manuoki трусики XXL (15+ кг) 36 шт.</t>
  </si>
  <si>
    <t>60793cac03c37894eba9d967</t>
  </si>
  <si>
    <t>60793cb5954f6b11695c7b83</t>
  </si>
  <si>
    <t>Смесь Kabrita 2 GOLD для комфортного пищеварения, 6-12 месяцев, 400 г</t>
  </si>
  <si>
    <t>6077e435fbacea255764cfa4</t>
  </si>
  <si>
    <t>Merries трусики L (9-14 кг) 56 шт.</t>
  </si>
  <si>
    <t>60772ebdc5311b1209a52922</t>
  </si>
  <si>
    <t>607940df4f5c6e3317c6b99f</t>
  </si>
  <si>
    <t>Manuoki трусики М (6-11 кг) 56 шт.</t>
  </si>
  <si>
    <t>607940f6c3080f6999c44053</t>
  </si>
  <si>
    <t>6076f96f5a39512073c173ba</t>
  </si>
  <si>
    <t>607945c96a864310e6de3278</t>
  </si>
  <si>
    <t>6077b4a7c3080f113c9308a6</t>
  </si>
  <si>
    <t>06.04.2021</t>
  </si>
  <si>
    <t>6079490604e943549a7d62ce</t>
  </si>
  <si>
    <t>Esthetic House кондиционер для волос CP-1 Ginger Purifying имбирный, 500 мл</t>
  </si>
  <si>
    <t>607599b5dff13b0596aefb05</t>
  </si>
  <si>
    <t>60794bcf94d5272fb9f749c3</t>
  </si>
  <si>
    <t>Enough Тональный крем Rich Gold Double Wear Radiance Foundation, 100 мл, оттенок: №13</t>
  </si>
  <si>
    <t>607953378927cadebce3319a</t>
  </si>
  <si>
    <t>6079568a8927ca05c30e7a75</t>
  </si>
  <si>
    <t>6079664dc3080ff54616a3c6</t>
  </si>
  <si>
    <t>60796651792ab15c7a6ad5df</t>
  </si>
  <si>
    <t>60796879c3080f0d66afb56b</t>
  </si>
  <si>
    <t>MEDI-PEEL Bio-Intense Gluthione 600 White Ampoule сыворотка для лица против пигментации, 30 мл</t>
  </si>
  <si>
    <t>60796b16c3080f0d66afb57b</t>
  </si>
  <si>
    <t>07.04.2021</t>
  </si>
  <si>
    <t>Merries трусики XXL (15-28 кг) 32 шт.</t>
  </si>
  <si>
    <t>607974399066f40ad1d28321</t>
  </si>
  <si>
    <t>60797cbaf78dba66da824ef3</t>
  </si>
  <si>
    <t>Гель для душа Biore Бодрящий цитрус, 480 мл</t>
  </si>
  <si>
    <t>6076a81ef78dba5dfa74e454</t>
  </si>
  <si>
    <t>Гель для душа Biore Персиковый соблазн, 480 мл</t>
  </si>
  <si>
    <t>Manuoki подгузники UltraThin L (12+ кг) 44 шт.</t>
  </si>
  <si>
    <t>6079944f83b1f258d1385688</t>
  </si>
  <si>
    <t>Goo.N трусики L (9-14 кг) 44 шт.</t>
  </si>
  <si>
    <t>6079945c5a3951bc478e6c79</t>
  </si>
  <si>
    <t>607994de04e943c237874ea8</t>
  </si>
  <si>
    <t>Joonies подгузники Premium Soft M (6-11 кг) 58 шт.</t>
  </si>
  <si>
    <t>607994ea8927ca17c51439ea</t>
  </si>
  <si>
    <t>6076f5e0f988010c368bfde0</t>
  </si>
  <si>
    <t>J:ON Альгинатная маска против акне и для контроля жирности кожи лица Anti-Acne &amp; Sebum Control Modeling Pack, 250 г</t>
  </si>
  <si>
    <t>6076b159fbacea3eb6744d87</t>
  </si>
  <si>
    <t>Joonies подгузники Premium Soft NB (0-5 кг) 24 шт.</t>
  </si>
  <si>
    <t>607999db8927ca5040e2de4d</t>
  </si>
  <si>
    <t>Genki трусики Premium Soft XL (12-17 кг) 26 шт.</t>
  </si>
  <si>
    <t>60799e5a99d6ef28b0baf9ef</t>
  </si>
  <si>
    <t>60799ff994d527d3f6761d9f</t>
  </si>
  <si>
    <t>Vivienne Sabo Тушь для ресниц Cabaret Premiere, 01 черный</t>
  </si>
  <si>
    <t>6078830ff98801611e8bfdcb</t>
  </si>
  <si>
    <t>6079b068c3080fb0ed9a1e16</t>
  </si>
  <si>
    <t>6079b08bfbacea5db64e08df</t>
  </si>
  <si>
    <t>La'dor кондиционер Moisture Balancing для сухих и поврежденных волос, 530 мл</t>
  </si>
  <si>
    <t>6079b2ff04e943ea688823c1</t>
  </si>
  <si>
    <t>6079b608f98801bf067722b1</t>
  </si>
  <si>
    <t>11.03.2021</t>
  </si>
  <si>
    <t>Joonies подгузники Premium Soft L (9-14 кг) 42 шт.</t>
  </si>
  <si>
    <t>6079c5d5f9880161c923a398</t>
  </si>
  <si>
    <t>6079c7ec8927ca0dc270e61c</t>
  </si>
  <si>
    <t>6079ca17dbdc314b7b97cdb3</t>
  </si>
  <si>
    <t>6079ca1bb9f8eda8acf1dd54</t>
  </si>
  <si>
    <t>Merries подгузники M (6-11 кг) 64 шт.</t>
  </si>
  <si>
    <t>6079d8638927ca3652f8938e</t>
  </si>
  <si>
    <t>6079ed2c94d527664cb6212c</t>
  </si>
  <si>
    <t>Joonies трусики Premium Soft M (6-11 кг) 56 шт.</t>
  </si>
  <si>
    <t>17.04.2021</t>
  </si>
  <si>
    <t>6079fbc1f4c0cb1c24b7f1c6</t>
  </si>
  <si>
    <t>Merries трусики XL (12-22 кг) 50 шт.</t>
  </si>
  <si>
    <t>6079fbd78927ca8e27f54142</t>
  </si>
  <si>
    <t>YokoSun трусики Econom L (9-14 кг) 44 шт.</t>
  </si>
  <si>
    <t>60788167dbdc31919d574e14</t>
  </si>
  <si>
    <t>6079289ddbdc31e419574d6b</t>
  </si>
  <si>
    <t>Гель для стирки Kao Attack Multi‐Action, 0.77 кг, дой-пак</t>
  </si>
  <si>
    <t>6075b6e2b9f8edd8a786b56b</t>
  </si>
  <si>
    <t>Ёkitto трусики XXL (15+ кг) 34 шт.</t>
  </si>
  <si>
    <t>607571146a86437d2abafa0e</t>
  </si>
  <si>
    <t>Goo.N подгузники XL (12-20 кг) 42 шт.</t>
  </si>
  <si>
    <t>6078910fbed21e7148c24919</t>
  </si>
  <si>
    <t>607885943b317651d565c353</t>
  </si>
  <si>
    <t>6076bd4d99d6ef79e9d10a58</t>
  </si>
  <si>
    <t>Missha Восстанавливающая эссенция для лица TIME REVOLUTION THE FIRST TREATMENT ESSENCE RX, 30 мл</t>
  </si>
  <si>
    <t>6075a53b954f6b59b7d51727</t>
  </si>
  <si>
    <t>Merries трусики M (6-11 кг) 74 шт.</t>
  </si>
  <si>
    <t>6075ae1b20d51d6715481777</t>
  </si>
  <si>
    <t>607a26e17153b30a36850fef</t>
  </si>
  <si>
    <t>Merries подгузники L (9-14 кг) 64 шт.</t>
  </si>
  <si>
    <t>607a270b2fe0980612b0dc8d</t>
  </si>
  <si>
    <t>Vivienne Sabo Тушь для ресниц Regard Coquette, 01 черная</t>
  </si>
  <si>
    <t>607a28255a3951c5e71e6fcb</t>
  </si>
  <si>
    <t>607854b699d6ef71bbd10b38</t>
  </si>
  <si>
    <t>60781b090fe99576baeeed48</t>
  </si>
  <si>
    <t>6078821f863e4e40d288bf15</t>
  </si>
  <si>
    <t>607a2a66bed21e37e2ee6d4d</t>
  </si>
  <si>
    <t>Missha Тональный крем Magic Cushion Moist Up SPF50+/PA+++, 15 г, оттенок: №23</t>
  </si>
  <si>
    <t>60789140dff13b653c3eea44</t>
  </si>
  <si>
    <t>607a2d0732da8303aa181acf</t>
  </si>
  <si>
    <t>607a2d6ef4c0cb60f43568e3</t>
  </si>
  <si>
    <t>YokoSun трусики Eco L (9-14 кг) 44 шт.</t>
  </si>
  <si>
    <t>607a2e685a395186956ed4e0</t>
  </si>
  <si>
    <t>Vivienne Sabo Тушь для ресниц Aventuriere, 01 черная</t>
  </si>
  <si>
    <t>607a2f9632da83086b511ac2</t>
  </si>
  <si>
    <t>Biore мицеллярная вода, запасной блок, 290 мл</t>
  </si>
  <si>
    <t>607a30fe83b1f25c0bc67a28</t>
  </si>
  <si>
    <t>Missha BB крем Perfect Cover, SPF 42, 50 мл, оттенок: 23 natural beige</t>
  </si>
  <si>
    <t>607a31115a3951b6ce7b5e57</t>
  </si>
  <si>
    <t>Набор Esthetic House CP-1 Intense nourishing v2.0, шампунь, 500 мл и кондиционер, 500 мл</t>
  </si>
  <si>
    <t>607a31113620c2613930fd63</t>
  </si>
  <si>
    <t>607a3119f78dba0d5b0b9556</t>
  </si>
  <si>
    <t>YokoSun подгузники Premium S (3-6 кг) 72 шт.</t>
  </si>
  <si>
    <t>6079364c20d51d4ea92d5eae</t>
  </si>
  <si>
    <t>Goo.N трусики Сheerful Baby M (6-11 кг) 54 шт.</t>
  </si>
  <si>
    <t>607a335132da832898cde213</t>
  </si>
  <si>
    <t>607a336094d527022bf95c7a</t>
  </si>
  <si>
    <t>607a345404e94385e8dc6ac1</t>
  </si>
  <si>
    <t>Смесь Kabrita 3 GOLD для комфортного пищеварения, с 12 месяцев, 800 г</t>
  </si>
  <si>
    <t>607893f72af6cd42143721fb</t>
  </si>
  <si>
    <t>60788618f98801c4c18bff5f</t>
  </si>
  <si>
    <t>Moist Diane шампунь Volume &amp; Sсalp бессиликоновый, 450 мл</t>
  </si>
  <si>
    <t>607a3d71dff13b5d408b6af6</t>
  </si>
  <si>
    <t>607a3edf32da838ed9c9a2c9</t>
  </si>
  <si>
    <t>607a3ee1f4c0cb1766095e83</t>
  </si>
  <si>
    <t>607a3ee420d51d34df06b933</t>
  </si>
  <si>
    <t>607844f204e9432c55052d06</t>
  </si>
  <si>
    <t>Goo.N подгузники NB (0-5 кг) 90 шт.</t>
  </si>
  <si>
    <t>607a44c999d6ef3a59006f21</t>
  </si>
  <si>
    <t>607732a403c3787a3a57a762</t>
  </si>
  <si>
    <t>607731ed0fe9956456eeecaf</t>
  </si>
  <si>
    <t>607a6b088927cac6f958637f</t>
  </si>
  <si>
    <t>Palmbaby трусики Ультратонкие M (6-11 кг) 48 шт.</t>
  </si>
  <si>
    <t>6076bd675a39512085c17334</t>
  </si>
  <si>
    <t>Palmbaby трусики Традиционные M (6-11 кг) 48 шт.</t>
  </si>
  <si>
    <t>YokoSun трусики Premium L (9-14 кг) 44 шт.</t>
  </si>
  <si>
    <t>60766851954f6bf353f842e1</t>
  </si>
  <si>
    <t>Joonies трусики Premium Soft L (9-14 кг) 44 шт.</t>
  </si>
  <si>
    <t>60754f3c2af6cd2f34bace52</t>
  </si>
  <si>
    <t>607a7d1b954f6bc53d9302f4</t>
  </si>
  <si>
    <t>Goo.N подгузники Ultra NB (до 5 кг) 114 шт.</t>
  </si>
  <si>
    <t>607a7d2483b1f2706dcb27b3</t>
  </si>
  <si>
    <t>607a7d3573990113fdae9aa8</t>
  </si>
  <si>
    <t>607834cb7399013aeff7b582</t>
  </si>
  <si>
    <t>Goo.N подгузники L (9-14 кг) 54 шт.</t>
  </si>
  <si>
    <t>607a80250fe99534c6788f55</t>
  </si>
  <si>
    <t>607a80282af6cd46178e0219</t>
  </si>
  <si>
    <t>607a81b9b9f8ed221bc53876</t>
  </si>
  <si>
    <t>607a81c6f9880128f4182ef2</t>
  </si>
  <si>
    <t>La'dor Wonder Hair Oil Масло увлажняющее для восстановления и блеска волос, 100 мл</t>
  </si>
  <si>
    <t>607a81cedbdc310897d4e833</t>
  </si>
  <si>
    <t>607a81d8c3080f4fe0292868</t>
  </si>
  <si>
    <t>Соска Pigeon Peristaltic PLUS L 6м+, 2 шт. бесцветный</t>
  </si>
  <si>
    <t>607a81dcb9f8ed221bc53878</t>
  </si>
  <si>
    <t>Merries подгузники XL (12-20 кг) 44 шт.</t>
  </si>
  <si>
    <t>60788884f4c0cb577c54d58a</t>
  </si>
  <si>
    <t>6077f42e03c37888fa57a69f</t>
  </si>
  <si>
    <t>607804a5f78dba492ea6e641</t>
  </si>
  <si>
    <t>607a84cb8927cabb0651764c</t>
  </si>
  <si>
    <t>05.04.2021</t>
  </si>
  <si>
    <t>607a855383b1f241ceb5d939</t>
  </si>
  <si>
    <t>60753f3003c378a13f109eb7</t>
  </si>
  <si>
    <t>607942b8dbdc31c7b6574d2c</t>
  </si>
  <si>
    <t>607a8b8232da83c9532d4606</t>
  </si>
  <si>
    <t>Goo.N подгузники Ultra (6-11 кг) 80 шт.</t>
  </si>
  <si>
    <t>607a8f7c04e943e86fde6c8b</t>
  </si>
  <si>
    <t>Some By Mi ac sos aha-bha-pha 30 days miracle ac kit 4pcs</t>
  </si>
  <si>
    <t>607a991c4f5c6e4c7583e8f4</t>
  </si>
  <si>
    <t>TONY MOLY пенка для умывания с экстрактом грейпфрута, 180 мл</t>
  </si>
  <si>
    <t>607567b48927ca455c66ab39</t>
  </si>
  <si>
    <t>607ab57ac3080fd0cf027711</t>
  </si>
  <si>
    <t>607ab57f8927cacd3a26298e</t>
  </si>
  <si>
    <t>Goo.N трусики Ultra M (7-12 кг) 74 шт.</t>
  </si>
  <si>
    <t>607accf1dbdc31a27fd065ed</t>
  </si>
  <si>
    <t>607acde683b1f24acfb848ae</t>
  </si>
  <si>
    <t>607ad534dbdc31124213c52b</t>
  </si>
  <si>
    <t>Valmona Масляная сыворотка для волос Янтарная Ваниль Valmona Ultimate Hair Oil Serum, 100 мл</t>
  </si>
  <si>
    <t>607ad77e863e4e01d3d4655b</t>
  </si>
  <si>
    <t>6077bf6f954f6b65c0f84276</t>
  </si>
  <si>
    <t>607ad91edbdc31f3f083ebb6</t>
  </si>
  <si>
    <t>6078988fdbdc3133d9574df5</t>
  </si>
  <si>
    <t>60759b2f8927cad01566ac11</t>
  </si>
  <si>
    <t>607ae499863e4e0930fa011e</t>
  </si>
  <si>
    <t>607ae543dbdc31c2364f3cc2</t>
  </si>
  <si>
    <t>607ae54b5a3951c069f2d9ff</t>
  </si>
  <si>
    <t>60781663dbdc3123c0574eb9</t>
  </si>
  <si>
    <t>60788eef9066f47e43a93ef1</t>
  </si>
  <si>
    <t>607aea353b3176684dbaf69b</t>
  </si>
  <si>
    <t>607aea8e9066f40b99bd1d0a</t>
  </si>
  <si>
    <t>Goo.N подгузники Ultra S (4-8 кг) 104 шт.</t>
  </si>
  <si>
    <t>607aec9edbdc3153b2c18940</t>
  </si>
  <si>
    <t>607af3d032da8361007c6b2f</t>
  </si>
  <si>
    <t>09.04.2021</t>
  </si>
  <si>
    <t>607b0490b9f8ed2fdd67d48d</t>
  </si>
  <si>
    <t>607b04cf7153b315bc0a2285</t>
  </si>
  <si>
    <t>607b1b83c5311b10a129f543</t>
  </si>
  <si>
    <t>607b29a8dbdc31170e9c0a9c</t>
  </si>
  <si>
    <t>607b29c5dbdc3116303d673a</t>
  </si>
  <si>
    <t>607b32bcf78dba3587d2a369</t>
  </si>
  <si>
    <t>6075fcb794d527884587203c</t>
  </si>
  <si>
    <t>Esthetic House Гидрогелевые патчи для век с экстрактом красного вина Red Wine Hydrogel Eye Patch, 60 шт.</t>
  </si>
  <si>
    <t>18.04.2021</t>
  </si>
  <si>
    <t>607a97af8927ca0d8ac7816e</t>
  </si>
  <si>
    <t>Полироль для приборных панелей PLAK ваниль, 750 мл + 10%</t>
  </si>
  <si>
    <t>607b0a960fe9957e4eeeecc8</t>
  </si>
  <si>
    <t>607b622b7153b3ccf4bdcb0e</t>
  </si>
  <si>
    <t>Max Factor Тушь для ресниц 2000 Calorie Waterproof, rich black</t>
  </si>
  <si>
    <t>607ab19a99d6ef45e3d10aa9</t>
  </si>
  <si>
    <t>607b886cdbdc312e3eb9ee96</t>
  </si>
  <si>
    <t>607b8875954f6be776d882f5</t>
  </si>
  <si>
    <t>607b8910954f6b264afc9504</t>
  </si>
  <si>
    <t>607b8919dff13b39f9b35160</t>
  </si>
  <si>
    <t>Joonies трусики Comfort XXL (15-20 кг) 28 шт.</t>
  </si>
  <si>
    <t>607a7288f9880194d08bfe9d</t>
  </si>
  <si>
    <t>607b8bfdf78dba225ac046a1</t>
  </si>
  <si>
    <t>Goo.N трусики XL (12-20 кг) 38 шт.</t>
  </si>
  <si>
    <t>607b8c218927ca06aa9b5948</t>
  </si>
  <si>
    <t>607a065504e94308b5052c12</t>
  </si>
  <si>
    <t>6079fc312af6cd44e237220c</t>
  </si>
  <si>
    <t>607b8d708927caa326ea7767</t>
  </si>
  <si>
    <t>Jigott Pomegranate Shining Cream Крем для лица с экстрактом граната Shining Cream Pomegranate Extract, 70 мл</t>
  </si>
  <si>
    <t>607b8ff4b9f8ed41a8a0ef68</t>
  </si>
  <si>
    <t>6079dd78bed21e6529c24a1b</t>
  </si>
  <si>
    <t>Смесь БИБИКОЛЬ Нэнни 3, от 1 года, 800 г</t>
  </si>
  <si>
    <t>607b039b83b1f24f6fcf6407</t>
  </si>
  <si>
    <t>6079cfc09066f43f90a93ea7</t>
  </si>
  <si>
    <t>Merries подгузники L (9-14 кг) 54 шт.</t>
  </si>
  <si>
    <t>6079c64c792ab173e8be724f</t>
  </si>
  <si>
    <t>6079baf594d52782ebcc2299</t>
  </si>
  <si>
    <t>607b959fdff13b2257fa5b6c</t>
  </si>
  <si>
    <t>607b95acb9f8edae89f44406</t>
  </si>
  <si>
    <t>607b9ae5863e4e0c766f8182</t>
  </si>
  <si>
    <t>607b9d193620c22b317f6d6a</t>
  </si>
  <si>
    <t>607b9dacf4c0cb4bb2754b2f</t>
  </si>
  <si>
    <t>La'dor шампунь для волос Keratin LPP Кератиновый pH 6.0, 530 мл</t>
  </si>
  <si>
    <t>607b9f7d3620c22d0a80ef46</t>
  </si>
  <si>
    <t>607a25d82fe098452f4b3e45</t>
  </si>
  <si>
    <t>607bb0f9f9880199caa9e2da</t>
  </si>
  <si>
    <t>607bb1033b31765862013d06</t>
  </si>
  <si>
    <t>607bb8bcc3080f3c0631772d</t>
  </si>
  <si>
    <t>607bbe2104e9432bfb5178db</t>
  </si>
  <si>
    <t>Гель для душа Biore Гладкость шелка, 480 мл</t>
  </si>
  <si>
    <t>607a75a70fe99519bdeeed01</t>
  </si>
  <si>
    <t>607bc2a18927caee2ea4d6a6</t>
  </si>
  <si>
    <t>Meine Liebe Стиральный порошок для цветных тканей, 1.5 кг</t>
  </si>
  <si>
    <t>60795b7e32da8381dd86f7b2</t>
  </si>
  <si>
    <t>60794c5520d51d72e32d5f03</t>
  </si>
  <si>
    <t>6079348a32da832b3186f844</t>
  </si>
  <si>
    <t>607bd1e36a8643182eb66706</t>
  </si>
  <si>
    <t>607bd37c8927ca0b8f715866</t>
  </si>
  <si>
    <t>607bd383c3080f87241192d0</t>
  </si>
  <si>
    <t>607bd384f4c0cb6ff55af081</t>
  </si>
  <si>
    <t>Manuoki подгузники UltraThin M (6-11 кг) 56 шт.</t>
  </si>
  <si>
    <t>607bd38694d52757f38d715b</t>
  </si>
  <si>
    <t>Attack, Multi-Action стиральный порошок с кислородным пятновыводителем и кондиционером, 0,8 кг</t>
  </si>
  <si>
    <t>607bd387c3080f11519c50b0</t>
  </si>
  <si>
    <t>607bd3c9bed21e0e7e6a8262</t>
  </si>
  <si>
    <t>6079d3cc7153b31e75fe76df</t>
  </si>
  <si>
    <t>6079d2b49066f42926a93f2d</t>
  </si>
  <si>
    <t>6079c9fa954f6b8aa3f8431b</t>
  </si>
  <si>
    <t>Goo.N трусики Сheerful Baby XL (11-18 кг) 42 шт.</t>
  </si>
  <si>
    <t>607bd65db9f8eda1477ac30d</t>
  </si>
  <si>
    <t>6079de33f988015ea88bff0f</t>
  </si>
  <si>
    <t>607953013620c275daf00f13</t>
  </si>
  <si>
    <t>607bd81d6a86433416218d62</t>
  </si>
  <si>
    <t>6079401a5a39518778c17497</t>
  </si>
  <si>
    <t>6079396020d51d4c792d5f18</t>
  </si>
  <si>
    <t>6079310632da83adf986f7e0</t>
  </si>
  <si>
    <t>607a827199d6ef1d3bd10b58</t>
  </si>
  <si>
    <t>Biore мусс для умывания с увлажняющим эффектом, 130 мл</t>
  </si>
  <si>
    <t>60782a92b9f8ed8ea11ed115</t>
  </si>
  <si>
    <t>607ab70203c3788a3f57a64d</t>
  </si>
  <si>
    <t>607a74e3f4c0cb3cff54d563</t>
  </si>
  <si>
    <t>607be95ff9880199a7941195</t>
  </si>
  <si>
    <t>607beae43b317673560e82b4</t>
  </si>
  <si>
    <t>607bfc1bf9880103651c1af1</t>
  </si>
  <si>
    <t>08.04.2021</t>
  </si>
  <si>
    <t>607c05816a86430373e05c6d</t>
  </si>
  <si>
    <t>607c09ee8927ca69b23c7a07</t>
  </si>
  <si>
    <t>607c09f22af6cd39b0925d47</t>
  </si>
  <si>
    <t>Зубная паста Dental Clinic 2080 Kids Apple 2+, 80 г</t>
  </si>
  <si>
    <t>607c0c634f5c6e09089a76e4</t>
  </si>
  <si>
    <t>607c16022af6cd250fe55159</t>
  </si>
  <si>
    <t>Ёkitto трусики М (5-10 кг) 52 шт.</t>
  </si>
  <si>
    <t>607c2225954f6bea78e69f65</t>
  </si>
  <si>
    <t>607c227d3620c21b4a5f9d84</t>
  </si>
  <si>
    <t>607c233994d52776740a8e8a</t>
  </si>
  <si>
    <t>607c23478927ca8f4140f067</t>
  </si>
  <si>
    <t>60791760f78dba1192a6e5d8</t>
  </si>
  <si>
    <t>607c2415792ab134bfa88032</t>
  </si>
  <si>
    <t>607c260b4f5c6e278bfd7012</t>
  </si>
  <si>
    <t>607c40fe3b31766140769640</t>
  </si>
  <si>
    <t>607c4ab37153b38245326098</t>
  </si>
  <si>
    <t>YokoSun трусики L (9-14 кг) 44 шт.</t>
  </si>
  <si>
    <t>607c4b6d04e943ab44599054</t>
  </si>
  <si>
    <t>607c4e76bed21e522b6f214d</t>
  </si>
  <si>
    <t>607c5301dbdc313ac3574d8d</t>
  </si>
  <si>
    <t>607b4305dbdc31eaaa574d77</t>
  </si>
  <si>
    <t>607c6655dbdc3183175c5dba</t>
  </si>
  <si>
    <t>607c6668954f6b1bc099ebb4</t>
  </si>
  <si>
    <t>607c68da03c378085701c4ad</t>
  </si>
  <si>
    <t>607c7b6603c378a5a8b8f8cb</t>
  </si>
  <si>
    <t>607b3a8fc5311b4ebea52996</t>
  </si>
  <si>
    <t>607b37353620c253cbf00ea1</t>
  </si>
  <si>
    <t>Missha пилинг-гель для лица Super Aqua Intensive exfoliator 100 мл</t>
  </si>
  <si>
    <t>607ca322792ab16e50589f8e</t>
  </si>
  <si>
    <t>Missha Pure Source Pocket Pack Tea Tree ночная маска с экстрактом чайного дерева, 10 мл</t>
  </si>
  <si>
    <t>607c424df78dba25a4a6e5a2</t>
  </si>
  <si>
    <t>Pigeon Ножницы 15122 белый</t>
  </si>
  <si>
    <t>607c1a4403c3789a7757a762</t>
  </si>
  <si>
    <t>YokoSun подгузники XL (13+ кг) 42 шт.</t>
  </si>
  <si>
    <t>607be080f4c0cb40b354d54f</t>
  </si>
  <si>
    <t>607c11f64f5c6e657637b102</t>
  </si>
  <si>
    <t>Смесь БИБИКОЛЬ Нэнни 1 с пребиотиками, с 0 до 6 месяцев, 800 г</t>
  </si>
  <si>
    <t>607beada3620c20b5af00e8e</t>
  </si>
  <si>
    <t>607cb313f98801d88821393c</t>
  </si>
  <si>
    <t>607cb7e8b9f8ed2b0ae2fc1e</t>
  </si>
  <si>
    <t>607cb9184f5c6e79ea7c6c0a</t>
  </si>
  <si>
    <t>607b3ee66a86432b4b96ffad</t>
  </si>
  <si>
    <t>607bd17283b1f22427cf63d8</t>
  </si>
  <si>
    <t>Esthetic House Formula Ampoule Collagen Сыворотка для лица, 80 мл</t>
  </si>
  <si>
    <t>607b40438927ca2dc366ab33</t>
  </si>
  <si>
    <t>TONY MOLY Тени для век Crystal Single Eye Shadow M10 Mousse Brown</t>
  </si>
  <si>
    <t>607c46d2c3080f66f1930921</t>
  </si>
  <si>
    <t>607cd0f394d5275cad4d418b</t>
  </si>
  <si>
    <t>Высокоэффективный удалитель кутикулы Stop Cuticle IQ BEAUTY, 12.5 мл</t>
  </si>
  <si>
    <t>607be0b7863e4e2df488bf85</t>
  </si>
  <si>
    <t>607c34e3f78dba5b1ba6e606</t>
  </si>
  <si>
    <t>Ёkitto трусики L (9-14 кг) 44 шт.</t>
  </si>
  <si>
    <t>607c576ec3080f254508ffd0</t>
  </si>
  <si>
    <t>607ac4dc2fe0985ff84b3e77</t>
  </si>
  <si>
    <t>607aa0b5dbdc313fa5574ce2</t>
  </si>
  <si>
    <t>YokoSun трусики XXL (15-23 кг) 28 шт.</t>
  </si>
  <si>
    <t>607a7aaa20d51d1a372d5e79</t>
  </si>
  <si>
    <t>607cfa0f5a3951996c085f12</t>
  </si>
  <si>
    <t>607cfd1d0fe9953c537e97f3</t>
  </si>
  <si>
    <t>Goo.N подгузники M (6-11 кг) 64 шт.</t>
  </si>
  <si>
    <t>6079d2f50fe9953b69eeec78</t>
  </si>
  <si>
    <t>607c182804e943376c052cf3</t>
  </si>
  <si>
    <t>Возврат платежа за скидку маркетплейса</t>
  </si>
  <si>
    <t>60796d2f7153b35695fe5359</t>
  </si>
  <si>
    <t>Возврат платежа за скидку по баллам Яндекс.Плюса</t>
  </si>
  <si>
    <t>6079d314792ab16059be7207</t>
  </si>
  <si>
    <t>Возврат платежа за скидку по бонусам СберСпасибо</t>
  </si>
  <si>
    <t>607ac45bf98801c8e18bfea5</t>
  </si>
  <si>
    <t>607c2185fbacea248b64d002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</si>
</sst>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504940.0</v>
      </c>
    </row>
    <row r="4" spans="1:9" s="3" customFormat="1" x14ac:dyDescent="0.2" ht="16.0" customHeight="true">
      <c r="A4" s="3" t="s">
        <v>34</v>
      </c>
      <c r="B4" s="10" t="n">
        <v>95567.0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4.2959277E7</v>
      </c>
      <c r="B8" s="8" t="s">
        <v>51</v>
      </c>
      <c r="C8" s="8" t="n">
        <f>IF(false,"005-1308", "005-1308")</f>
      </c>
      <c r="D8" s="8" t="s">
        <v>52</v>
      </c>
      <c r="E8" s="8" t="n">
        <v>1.0</v>
      </c>
      <c r="F8" s="8" t="n">
        <v>205.0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4.3407731E7</v>
      </c>
      <c r="B9" t="s" s="8">
        <v>56</v>
      </c>
      <c r="C9" t="n" s="8">
        <f>IF(false,"005-1255", "005-1255")</f>
      </c>
      <c r="D9" t="s" s="8">
        <v>57</v>
      </c>
      <c r="E9" t="n" s="8">
        <v>1.0</v>
      </c>
      <c r="F9" t="n" s="8">
        <v>522.0</v>
      </c>
      <c r="G9" t="s" s="8">
        <v>58</v>
      </c>
      <c r="H9" t="s" s="8">
        <v>54</v>
      </c>
      <c r="I9" t="s" s="8">
        <v>59</v>
      </c>
    </row>
    <row r="10" spans="1:9" x14ac:dyDescent="0.2" ht="16.0" customHeight="true">
      <c r="A10" s="7" t="n">
        <v>4.3322946E7</v>
      </c>
      <c r="B10" s="8" t="s">
        <v>56</v>
      </c>
      <c r="C10" s="8" t="n">
        <f>IF(false,"120922351", "120922351")</f>
      </c>
      <c r="D10" s="8" t="s">
        <v>60</v>
      </c>
      <c r="E10" s="8" t="n">
        <v>2.0</v>
      </c>
      <c r="F10" s="8" t="n">
        <v>1677.0</v>
      </c>
      <c r="G10" s="8" t="s">
        <v>58</v>
      </c>
      <c r="H10" t="s" s="8">
        <v>54</v>
      </c>
      <c r="I10" t="s" s="8">
        <v>61</v>
      </c>
    </row>
    <row r="11" ht="16.0" customHeight="true">
      <c r="A11" t="n" s="7">
        <v>4.3246653E7</v>
      </c>
      <c r="B11" t="s" s="8">
        <v>62</v>
      </c>
      <c r="C11" t="n" s="8">
        <f>IF(false,"005-1270", "005-1270")</f>
      </c>
      <c r="D11" t="s" s="8">
        <v>63</v>
      </c>
      <c r="E11" t="n" s="8">
        <v>1.0</v>
      </c>
      <c r="F11" t="n" s="8">
        <v>720.0</v>
      </c>
      <c r="G11" t="s" s="8">
        <v>64</v>
      </c>
      <c r="H11" t="s" s="8">
        <v>54</v>
      </c>
      <c r="I11" t="s" s="8">
        <v>65</v>
      </c>
    </row>
    <row r="12" spans="1:9" x14ac:dyDescent="0.2" ht="16.0" customHeight="true">
      <c r="A12" s="7" t="n">
        <v>4.3212764E7</v>
      </c>
      <c r="B12" t="s" s="8">
        <v>62</v>
      </c>
      <c r="C12" t="n" s="8">
        <f>IF(false,"008-576", "008-576")</f>
      </c>
      <c r="D12" t="s" s="8">
        <v>66</v>
      </c>
      <c r="E12" t="n" s="8">
        <v>2.0</v>
      </c>
      <c r="F12" t="n" s="8">
        <v>1763.0</v>
      </c>
      <c r="G12" t="s" s="8">
        <v>58</v>
      </c>
      <c r="H12" t="s" s="8">
        <v>54</v>
      </c>
      <c r="I12" t="s" s="8">
        <v>67</v>
      </c>
    </row>
    <row r="13" spans="1:9" s="8" customFormat="1" ht="16.0" x14ac:dyDescent="0.2" customHeight="true">
      <c r="A13" s="7" t="n">
        <v>4.292633E7</v>
      </c>
      <c r="B13" s="8" t="s">
        <v>68</v>
      </c>
      <c r="C13" s="8" t="n">
        <f>IF(false,"005-1308", "005-1308")</f>
      </c>
      <c r="D13" s="8" t="s">
        <v>52</v>
      </c>
      <c r="E13" s="8" t="n">
        <v>2.0</v>
      </c>
      <c r="F13" s="8" t="n">
        <v>408.0</v>
      </c>
      <c r="G13" s="8" t="s">
        <v>53</v>
      </c>
      <c r="H13" s="8" t="s">
        <v>54</v>
      </c>
      <c r="I13" s="8" t="s">
        <v>69</v>
      </c>
    </row>
    <row r="14" spans="1:9" x14ac:dyDescent="0.2" ht="16.0" customHeight="true">
      <c r="A14" s="7" t="n">
        <v>4.3305964E7</v>
      </c>
      <c r="B14" s="8" t="s">
        <v>56</v>
      </c>
      <c r="C14" s="8" t="n">
        <f>IF(false,"005-1110", "005-1110")</f>
      </c>
      <c r="D14" s="8" t="s">
        <v>70</v>
      </c>
      <c r="E14" s="8" t="n">
        <v>2.0</v>
      </c>
      <c r="F14" s="8" t="n">
        <v>8.0</v>
      </c>
      <c r="G14" s="8" t="s">
        <v>64</v>
      </c>
      <c r="H14" s="8" t="s">
        <v>54</v>
      </c>
      <c r="I14" s="8" t="s">
        <v>71</v>
      </c>
    </row>
    <row r="15" ht="16.0" customHeight="true">
      <c r="A15" t="n" s="7">
        <v>4.3305964E7</v>
      </c>
      <c r="B15" t="s" s="8">
        <v>56</v>
      </c>
      <c r="C15" t="n" s="8">
        <f>IF(false,"005-1114", "005-1114")</f>
      </c>
      <c r="D15" t="s" s="8">
        <v>72</v>
      </c>
      <c r="E15" t="n" s="8">
        <v>2.0</v>
      </c>
      <c r="F15" t="n" s="8">
        <v>8.0</v>
      </c>
      <c r="G15" t="s" s="8">
        <v>64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4.3505866E7</v>
      </c>
      <c r="B16" t="s" s="8">
        <v>73</v>
      </c>
      <c r="C16" t="n" s="8">
        <f>IF(false,"005-1516", "005-1516")</f>
      </c>
      <c r="D16" t="s" s="8">
        <v>74</v>
      </c>
      <c r="E16" t="n" s="8">
        <v>1.0</v>
      </c>
      <c r="F16" s="8" t="n">
        <v>310.0</v>
      </c>
      <c r="G16" s="8" t="s">
        <v>64</v>
      </c>
      <c r="H16" s="8" t="s">
        <v>54</v>
      </c>
      <c r="I16" s="8" t="s">
        <v>75</v>
      </c>
    </row>
    <row r="17" spans="1:9" x14ac:dyDescent="0.2" ht="16.0" customHeight="true">
      <c r="A17" s="7" t="n">
        <v>4.3118087E7</v>
      </c>
      <c r="B17" s="8" t="s">
        <v>76</v>
      </c>
      <c r="C17" s="8" t="n">
        <f>IF(false,"120922550", "120922550")</f>
      </c>
      <c r="D17" s="8" t="s">
        <v>77</v>
      </c>
      <c r="E17" s="8" t="n">
        <v>1.0</v>
      </c>
      <c r="F17" s="8" t="n">
        <v>467.0</v>
      </c>
      <c r="G17" s="8" t="s">
        <v>58</v>
      </c>
      <c r="H17" s="8" t="s">
        <v>54</v>
      </c>
      <c r="I17" s="8" t="s">
        <v>78</v>
      </c>
    </row>
    <row r="18" spans="1:9" x14ac:dyDescent="0.2" ht="16.0" customHeight="true">
      <c r="A18" s="7" t="n">
        <v>4.3345219E7</v>
      </c>
      <c r="B18" t="s" s="8">
        <v>56</v>
      </c>
      <c r="C18" t="n" s="8">
        <f>IF(false,"120921791", "120921791")</f>
      </c>
      <c r="D18" t="s" s="8">
        <v>79</v>
      </c>
      <c r="E18" t="n" s="8">
        <v>2.0</v>
      </c>
      <c r="F18" t="n" s="8">
        <v>816.0</v>
      </c>
      <c r="G18" t="s" s="8">
        <v>53</v>
      </c>
      <c r="H18" t="s" s="8">
        <v>54</v>
      </c>
      <c r="I18" t="s" s="8">
        <v>80</v>
      </c>
    </row>
    <row r="19" spans="1:9" ht="16.0" x14ac:dyDescent="0.2" customHeight="true">
      <c r="A19" s="7" t="n">
        <v>4.3382457E7</v>
      </c>
      <c r="B19" s="8" t="s">
        <v>56</v>
      </c>
      <c r="C19" s="8" t="n">
        <f>IF(false,"002-101", "002-101")</f>
      </c>
      <c r="D19" s="8" t="s">
        <v>81</v>
      </c>
      <c r="E19" s="8" t="n">
        <v>1.0</v>
      </c>
      <c r="F19" s="8" t="n">
        <v>181.0</v>
      </c>
      <c r="G19" s="8" t="s">
        <v>53</v>
      </c>
      <c r="H19" s="8" t="s">
        <v>54</v>
      </c>
      <c r="I19" s="8" t="s">
        <v>82</v>
      </c>
    </row>
    <row r="20" spans="1:9" x14ac:dyDescent="0.2" ht="16.0" customHeight="true">
      <c r="A20" s="7" t="n">
        <v>4.3382457E7</v>
      </c>
      <c r="B20" s="8" t="s">
        <v>56</v>
      </c>
      <c r="C20" s="8" t="n">
        <f>IF(false,"002-101", "002-101")</f>
      </c>
      <c r="D20" s="8" t="s">
        <v>81</v>
      </c>
      <c r="E20" s="8" t="n">
        <v>1.0</v>
      </c>
      <c r="F20" s="8" t="n">
        <v>421.0</v>
      </c>
      <c r="G20" s="8" t="s">
        <v>58</v>
      </c>
      <c r="H20" s="8" t="s">
        <v>54</v>
      </c>
      <c r="I20" s="8" t="s">
        <v>83</v>
      </c>
    </row>
    <row r="21" ht="16.0" customHeight="true">
      <c r="A21" t="n" s="7">
        <v>4.3432049E7</v>
      </c>
      <c r="B21" t="s" s="8">
        <v>73</v>
      </c>
      <c r="C21" t="n" s="8">
        <f>IF(false,"120922352", "120922352")</f>
      </c>
      <c r="D21" t="s" s="8">
        <v>84</v>
      </c>
      <c r="E21" t="n" s="8">
        <v>1.0</v>
      </c>
      <c r="F21" t="n" s="8">
        <v>96.0</v>
      </c>
      <c r="G21" t="s" s="8">
        <v>58</v>
      </c>
      <c r="H21" t="s" s="8">
        <v>54</v>
      </c>
      <c r="I21" t="s" s="8">
        <v>85</v>
      </c>
    </row>
    <row r="22" spans="1:9" s="1" customFormat="1" x14ac:dyDescent="0.2" ht="16.0" customHeight="true">
      <c r="A22" s="7" t="n">
        <v>4.3316711E7</v>
      </c>
      <c r="B22" t="s" s="8">
        <v>56</v>
      </c>
      <c r="C22" t="n" s="8">
        <f>IF(false,"120921853", "120921853")</f>
      </c>
      <c r="D22" t="s" s="8">
        <v>86</v>
      </c>
      <c r="E22" t="n" s="8">
        <v>2.0</v>
      </c>
      <c r="F22" s="8" t="n">
        <v>218.0</v>
      </c>
      <c r="G22" s="8" t="s">
        <v>53</v>
      </c>
      <c r="H22" s="8" t="s">
        <v>54</v>
      </c>
      <c r="I22" s="8" t="s">
        <v>87</v>
      </c>
    </row>
    <row r="23" spans="1:9" x14ac:dyDescent="0.2" ht="16.0" customHeight="true">
      <c r="A23" s="7" t="n">
        <v>4.3361553E7</v>
      </c>
      <c r="B23" s="8" t="s">
        <v>56</v>
      </c>
      <c r="C23" s="8" t="n">
        <f>IF(false,"008-577", "008-577")</f>
      </c>
      <c r="D23" s="8" t="s">
        <v>88</v>
      </c>
      <c r="E23" s="8" t="n">
        <v>1.0</v>
      </c>
      <c r="F23" s="8" t="n">
        <v>77.0</v>
      </c>
      <c r="G23" s="8" t="s">
        <v>53</v>
      </c>
      <c r="H23" s="8" t="s">
        <v>54</v>
      </c>
      <c r="I23" s="8" t="s">
        <v>89</v>
      </c>
    </row>
    <row r="24" ht="16.0" customHeight="true">
      <c r="A24" t="n" s="7">
        <v>4.3387236E7</v>
      </c>
      <c r="B24" t="s" s="8">
        <v>56</v>
      </c>
      <c r="C24" t="n" s="8">
        <f>IF(false,"120922352", "120922352")</f>
      </c>
      <c r="D24" t="s" s="8">
        <v>84</v>
      </c>
      <c r="E24" t="n" s="8">
        <v>1.0</v>
      </c>
      <c r="F24" t="n" s="8">
        <v>93.0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4.3316711E7</v>
      </c>
      <c r="B25" t="s" s="8">
        <v>56</v>
      </c>
      <c r="C25" t="n" s="8">
        <f>IF(false,"120921853", "120921853")</f>
      </c>
      <c r="D25" t="s" s="8">
        <v>86</v>
      </c>
      <c r="E25" t="n" s="8">
        <v>2.0</v>
      </c>
      <c r="F25" t="n" s="8">
        <v>880.0</v>
      </c>
      <c r="G25" t="s" s="8">
        <v>58</v>
      </c>
      <c r="H25" t="s" s="8">
        <v>54</v>
      </c>
      <c r="I25" t="s" s="8">
        <v>91</v>
      </c>
    </row>
    <row r="26" ht="16.0" customHeight="true">
      <c r="A26" t="n" s="7">
        <v>4.3180896E7</v>
      </c>
      <c r="B26" t="s" s="8">
        <v>76</v>
      </c>
      <c r="C26" t="n" s="8">
        <f>IF(false,"120906021", "120906021")</f>
      </c>
      <c r="D26" t="s" s="8">
        <v>92</v>
      </c>
      <c r="E26" t="n" s="8">
        <v>1.0</v>
      </c>
      <c r="F26" t="n" s="8">
        <v>525.0</v>
      </c>
      <c r="G26" t="s" s="8">
        <v>53</v>
      </c>
      <c r="H26" t="s" s="8">
        <v>54</v>
      </c>
      <c r="I26" t="s" s="8">
        <v>93</v>
      </c>
    </row>
    <row r="27" ht="16.0" customHeight="true">
      <c r="A27" t="n" s="7">
        <v>4.3479404E7</v>
      </c>
      <c r="B27" t="s" s="8">
        <v>73</v>
      </c>
      <c r="C27" t="n" s="8">
        <f>IF(false,"005-1375", "005-1375")</f>
      </c>
      <c r="D27" t="s" s="8">
        <v>94</v>
      </c>
      <c r="E27" t="n" s="8">
        <v>1.0</v>
      </c>
      <c r="F27" t="n" s="8">
        <v>421.0</v>
      </c>
      <c r="G27" t="s" s="8">
        <v>58</v>
      </c>
      <c r="H27" t="s" s="8">
        <v>54</v>
      </c>
      <c r="I27" t="s" s="8">
        <v>95</v>
      </c>
    </row>
    <row r="28" ht="16.0" customHeight="true">
      <c r="A28" t="n" s="7">
        <v>4.3180896E7</v>
      </c>
      <c r="B28" t="s" s="8">
        <v>76</v>
      </c>
      <c r="C28" t="n" s="8">
        <f>IF(false,"120906021", "120906021")</f>
      </c>
      <c r="D28" t="s" s="8">
        <v>92</v>
      </c>
      <c r="E28" t="n" s="8">
        <v>1.0</v>
      </c>
      <c r="F28" t="n" s="8">
        <v>538.0</v>
      </c>
      <c r="G28" t="s" s="8">
        <v>58</v>
      </c>
      <c r="H28" t="s" s="8">
        <v>54</v>
      </c>
      <c r="I28" t="s" s="8">
        <v>96</v>
      </c>
    </row>
    <row r="29" spans="1:9" s="1" customFormat="1" x14ac:dyDescent="0.2" ht="16.0" customHeight="true">
      <c r="A29" t="n" s="7">
        <v>4.291965E7</v>
      </c>
      <c r="B29" t="s" s="8">
        <v>68</v>
      </c>
      <c r="C29" t="n" s="8">
        <f>IF(false,"01-003924", "01-003924")</f>
      </c>
      <c r="D29" t="s" s="8">
        <v>97</v>
      </c>
      <c r="E29" t="n" s="8">
        <v>1.0</v>
      </c>
      <c r="F29" t="n" s="8">
        <v>5.0</v>
      </c>
      <c r="G29" s="8" t="s">
        <v>53</v>
      </c>
      <c r="H29" t="s" s="8">
        <v>54</v>
      </c>
      <c r="I29" s="8" t="s">
        <v>98</v>
      </c>
    </row>
    <row r="30" ht="16.0" customHeight="true">
      <c r="A30" t="n" s="7">
        <v>4.3253504E7</v>
      </c>
      <c r="B30" t="s" s="8">
        <v>62</v>
      </c>
      <c r="C30" t="n" s="8">
        <f>IF(false,"000-631", "000-631")</f>
      </c>
      <c r="D30" t="s" s="8">
        <v>99</v>
      </c>
      <c r="E30" t="n" s="8">
        <v>3.0</v>
      </c>
      <c r="F30" t="n" s="8">
        <v>321.0</v>
      </c>
      <c r="G30" t="s" s="8">
        <v>53</v>
      </c>
      <c r="H30" t="s" s="8">
        <v>54</v>
      </c>
      <c r="I30" t="s" s="8">
        <v>100</v>
      </c>
    </row>
    <row r="31" ht="16.0" customHeight="true">
      <c r="A31" t="n" s="7">
        <v>4.3162551E7</v>
      </c>
      <c r="B31" t="s" s="8">
        <v>76</v>
      </c>
      <c r="C31" t="n" s="8">
        <f>IF(false,"01-004117", "01-004117")</f>
      </c>
      <c r="D31" t="s" s="8">
        <v>101</v>
      </c>
      <c r="E31" t="n" s="8">
        <v>3.0</v>
      </c>
      <c r="F31" t="n" s="8">
        <v>780.0</v>
      </c>
      <c r="G31" t="s" s="8">
        <v>53</v>
      </c>
      <c r="H31" t="s" s="8">
        <v>54</v>
      </c>
      <c r="I31" t="s" s="8">
        <v>102</v>
      </c>
    </row>
    <row r="32" ht="16.0" customHeight="true">
      <c r="A32" t="n" s="7">
        <v>4.3383404E7</v>
      </c>
      <c r="B32" t="s" s="8">
        <v>56</v>
      </c>
      <c r="C32" t="n" s="8">
        <f>IF(false,"000-631", "000-631")</f>
      </c>
      <c r="D32" t="s" s="8">
        <v>99</v>
      </c>
      <c r="E32" t="n" s="8">
        <v>1.0</v>
      </c>
      <c r="F32" t="n" s="8">
        <v>107.0</v>
      </c>
      <c r="G32" t="s" s="8">
        <v>53</v>
      </c>
      <c r="H32" t="s" s="8">
        <v>54</v>
      </c>
      <c r="I32" t="s" s="8">
        <v>103</v>
      </c>
    </row>
    <row r="33" ht="16.0" customHeight="true">
      <c r="A33" t="n" s="7">
        <v>4.3440396E7</v>
      </c>
      <c r="B33" t="s" s="8">
        <v>73</v>
      </c>
      <c r="C33" t="n" s="8">
        <f>IF(false,"120906022", "120906022")</f>
      </c>
      <c r="D33" t="s" s="8">
        <v>104</v>
      </c>
      <c r="E33" t="n" s="8">
        <v>1.0</v>
      </c>
      <c r="F33" t="n" s="8">
        <v>1.0</v>
      </c>
      <c r="G33" t="s" s="8">
        <v>58</v>
      </c>
      <c r="H33" t="s" s="8">
        <v>54</v>
      </c>
      <c r="I33" t="s" s="8">
        <v>105</v>
      </c>
    </row>
    <row r="34" ht="16.0" customHeight="true">
      <c r="A34" t="n" s="7">
        <v>4.3398709E7</v>
      </c>
      <c r="B34" t="s" s="8">
        <v>56</v>
      </c>
      <c r="C34" t="n" s="8">
        <f>IF(false,"005-1037", "005-1037")</f>
      </c>
      <c r="D34" t="s" s="8">
        <v>106</v>
      </c>
      <c r="E34" t="n" s="8">
        <v>1.0</v>
      </c>
      <c r="F34" t="n" s="8">
        <v>1000.0</v>
      </c>
      <c r="G34" t="s" s="8">
        <v>58</v>
      </c>
      <c r="H34" t="s" s="8">
        <v>54</v>
      </c>
      <c r="I34" t="s" s="8">
        <v>107</v>
      </c>
    </row>
    <row r="35" ht="16.0" customHeight="true">
      <c r="A35" t="n" s="7">
        <v>4.3375049E7</v>
      </c>
      <c r="B35" t="s" s="8">
        <v>56</v>
      </c>
      <c r="C35" t="n" s="8">
        <f>IF(false,"000-631", "000-631")</f>
      </c>
      <c r="D35" t="s" s="8">
        <v>99</v>
      </c>
      <c r="E35" t="n" s="8">
        <v>2.0</v>
      </c>
      <c r="F35" t="n" s="8">
        <v>214.0</v>
      </c>
      <c r="G35" t="s" s="8">
        <v>53</v>
      </c>
      <c r="H35" t="s" s="8">
        <v>54</v>
      </c>
      <c r="I35" t="s" s="8">
        <v>108</v>
      </c>
    </row>
    <row r="36" ht="16.0" customHeight="true">
      <c r="A36" t="n" s="7">
        <v>4.2973847E7</v>
      </c>
      <c r="B36" t="s" s="8">
        <v>51</v>
      </c>
      <c r="C36" t="n" s="8">
        <f>IF(false,"008-575", "008-575")</f>
      </c>
      <c r="D36" t="s" s="8">
        <v>109</v>
      </c>
      <c r="E36" t="n" s="8">
        <v>1.0</v>
      </c>
      <c r="F36" t="n" s="8">
        <v>199.0</v>
      </c>
      <c r="G36" t="s" s="8">
        <v>53</v>
      </c>
      <c r="H36" t="s" s="8">
        <v>54</v>
      </c>
      <c r="I36" t="s" s="8">
        <v>110</v>
      </c>
    </row>
    <row r="37" ht="16.0" customHeight="true">
      <c r="A37" t="n" s="7">
        <v>4.3375049E7</v>
      </c>
      <c r="B37" t="s" s="8">
        <v>56</v>
      </c>
      <c r="C37" t="n" s="8">
        <f>IF(false,"000-631", "000-631")</f>
      </c>
      <c r="D37" t="s" s="8">
        <v>99</v>
      </c>
      <c r="E37" t="n" s="8">
        <v>2.0</v>
      </c>
      <c r="F37" t="n" s="8">
        <v>119.0</v>
      </c>
      <c r="G37" t="s" s="8">
        <v>64</v>
      </c>
      <c r="H37" t="s" s="8">
        <v>54</v>
      </c>
      <c r="I37" t="s" s="8">
        <v>111</v>
      </c>
    </row>
    <row r="38" ht="16.0" customHeight="true">
      <c r="A38" t="n" s="7">
        <v>4.3426457E7</v>
      </c>
      <c r="B38" t="s" s="8">
        <v>73</v>
      </c>
      <c r="C38" t="n" s="8">
        <f>IF(false,"120922352", "120922352")</f>
      </c>
      <c r="D38" t="s" s="8">
        <v>84</v>
      </c>
      <c r="E38" t="n" s="8">
        <v>1.0</v>
      </c>
      <c r="F38" t="n" s="8">
        <v>94.0</v>
      </c>
      <c r="G38" t="s" s="8">
        <v>53</v>
      </c>
      <c r="H38" t="s" s="8">
        <v>54</v>
      </c>
      <c r="I38" t="s" s="8">
        <v>112</v>
      </c>
    </row>
    <row r="39" ht="16.0" customHeight="true">
      <c r="A39" t="n" s="7">
        <v>4.3426457E7</v>
      </c>
      <c r="B39" t="s" s="8">
        <v>73</v>
      </c>
      <c r="C39" t="n" s="8">
        <f>IF(false,"120922352", "120922352")</f>
      </c>
      <c r="D39" t="s" s="8">
        <v>84</v>
      </c>
      <c r="E39" t="n" s="8">
        <v>1.0</v>
      </c>
      <c r="F39" t="n" s="8">
        <v>43.0</v>
      </c>
      <c r="G39" t="s" s="8">
        <v>64</v>
      </c>
      <c r="H39" t="s" s="8">
        <v>54</v>
      </c>
      <c r="I39" t="s" s="8">
        <v>113</v>
      </c>
    </row>
    <row r="40" ht="16.0" customHeight="true">
      <c r="A40" t="n" s="7">
        <v>4.242015E7</v>
      </c>
      <c r="B40" t="s" s="8">
        <v>114</v>
      </c>
      <c r="C40" t="n" s="8">
        <f>IF(false,"005-1375", "005-1375")</f>
      </c>
      <c r="D40" t="s" s="8">
        <v>94</v>
      </c>
      <c r="E40" t="n" s="8">
        <v>1.0</v>
      </c>
      <c r="F40" t="n" s="8">
        <v>62.0</v>
      </c>
      <c r="G40" t="s" s="8">
        <v>53</v>
      </c>
      <c r="H40" t="s" s="8">
        <v>54</v>
      </c>
      <c r="I40" t="s" s="8">
        <v>115</v>
      </c>
    </row>
    <row r="41" ht="16.0" customHeight="true">
      <c r="A41" t="n" s="7">
        <v>4.3254374E7</v>
      </c>
      <c r="B41" t="s" s="8">
        <v>62</v>
      </c>
      <c r="C41" t="n" s="8">
        <f>IF(false,"120922163", "120922163")</f>
      </c>
      <c r="D41" t="s" s="8">
        <v>116</v>
      </c>
      <c r="E41" t="n" s="8">
        <v>1.0</v>
      </c>
      <c r="F41" t="n" s="8">
        <v>547.0</v>
      </c>
      <c r="G41" t="s" s="8">
        <v>64</v>
      </c>
      <c r="H41" t="s" s="8">
        <v>54</v>
      </c>
      <c r="I41" t="s" s="8">
        <v>117</v>
      </c>
    </row>
    <row r="42" ht="16.0" customHeight="true">
      <c r="A42" t="n" s="7">
        <v>4.3372294E7</v>
      </c>
      <c r="B42" t="s" s="8">
        <v>56</v>
      </c>
      <c r="C42" t="n" s="8">
        <f>IF(false,"120922351", "120922351")</f>
      </c>
      <c r="D42" t="s" s="8">
        <v>60</v>
      </c>
      <c r="E42" t="n" s="8">
        <v>2.0</v>
      </c>
      <c r="F42" t="n" s="8">
        <v>252.0</v>
      </c>
      <c r="G42" t="s" s="8">
        <v>53</v>
      </c>
      <c r="H42" t="s" s="8">
        <v>54</v>
      </c>
      <c r="I42" t="s" s="8">
        <v>118</v>
      </c>
    </row>
    <row r="43" ht="16.0" customHeight="true">
      <c r="A43" t="n" s="7">
        <v>4.3075779E7</v>
      </c>
      <c r="B43" t="s" s="8">
        <v>76</v>
      </c>
      <c r="C43" t="n" s="8">
        <f>IF(false,"120922551", "120922551")</f>
      </c>
      <c r="D43" t="s" s="8">
        <v>119</v>
      </c>
      <c r="E43" t="n" s="8">
        <v>1.0</v>
      </c>
      <c r="F43" t="n" s="8">
        <v>235.0</v>
      </c>
      <c r="G43" t="s" s="8">
        <v>53</v>
      </c>
      <c r="H43" t="s" s="8">
        <v>54</v>
      </c>
      <c r="I43" t="s" s="8">
        <v>120</v>
      </c>
    </row>
    <row r="44" ht="16.0" customHeight="true">
      <c r="A44" t="n" s="7">
        <v>4.3095118E7</v>
      </c>
      <c r="B44" t="s" s="8">
        <v>76</v>
      </c>
      <c r="C44" t="n" s="8">
        <f>IF(false,"120906021", "120906021")</f>
      </c>
      <c r="D44" t="s" s="8">
        <v>92</v>
      </c>
      <c r="E44" t="n" s="8">
        <v>1.0</v>
      </c>
      <c r="F44" t="n" s="8">
        <v>525.0</v>
      </c>
      <c r="G44" t="s" s="8">
        <v>53</v>
      </c>
      <c r="H44" t="s" s="8">
        <v>54</v>
      </c>
      <c r="I44" t="s" s="8">
        <v>121</v>
      </c>
    </row>
    <row r="45" ht="16.0" customHeight="true">
      <c r="A45" t="n" s="7">
        <v>4.3432016E7</v>
      </c>
      <c r="B45" t="s" s="8">
        <v>73</v>
      </c>
      <c r="C45" t="n" s="8">
        <f>IF(false,"000-631", "000-631")</f>
      </c>
      <c r="D45" t="s" s="8">
        <v>99</v>
      </c>
      <c r="E45" t="n" s="8">
        <v>4.0</v>
      </c>
      <c r="F45" t="n" s="8">
        <v>456.0</v>
      </c>
      <c r="G45" t="s" s="8">
        <v>53</v>
      </c>
      <c r="H45" t="s" s="8">
        <v>54</v>
      </c>
      <c r="I45" t="s" s="8">
        <v>122</v>
      </c>
    </row>
    <row r="46" ht="16.0" customHeight="true">
      <c r="A46" t="n" s="7">
        <v>4.3370519E7</v>
      </c>
      <c r="B46" t="s" s="8">
        <v>56</v>
      </c>
      <c r="C46" t="n" s="8">
        <f>IF(false,"000-631", "000-631")</f>
      </c>
      <c r="D46" t="s" s="8">
        <v>99</v>
      </c>
      <c r="E46" t="n" s="8">
        <v>2.0</v>
      </c>
      <c r="F46" t="n" s="8">
        <v>214.0</v>
      </c>
      <c r="G46" t="s" s="8">
        <v>53</v>
      </c>
      <c r="H46" t="s" s="8">
        <v>54</v>
      </c>
      <c r="I46" t="s" s="8">
        <v>123</v>
      </c>
    </row>
    <row r="47" ht="16.0" customHeight="true">
      <c r="A47" t="n" s="7">
        <v>4.3400748E7</v>
      </c>
      <c r="B47" t="s" s="8">
        <v>56</v>
      </c>
      <c r="C47" t="n" s="8">
        <f>IF(false,"120921791", "120921791")</f>
      </c>
      <c r="D47" t="s" s="8">
        <v>79</v>
      </c>
      <c r="E47" t="n" s="8">
        <v>1.0</v>
      </c>
      <c r="F47" t="n" s="8">
        <v>408.0</v>
      </c>
      <c r="G47" t="s" s="8">
        <v>53</v>
      </c>
      <c r="H47" t="s" s="8">
        <v>54</v>
      </c>
      <c r="I47" t="s" s="8">
        <v>124</v>
      </c>
    </row>
    <row r="48" ht="16.0" customHeight="true">
      <c r="A48" t="n" s="7">
        <v>4.30672E7</v>
      </c>
      <c r="B48" t="s" s="8">
        <v>76</v>
      </c>
      <c r="C48" t="n" s="8">
        <f>IF(false,"120921808", "120921808")</f>
      </c>
      <c r="D48" t="s" s="8">
        <v>125</v>
      </c>
      <c r="E48" t="n" s="8">
        <v>1.0</v>
      </c>
      <c r="F48" t="n" s="8">
        <v>396.0</v>
      </c>
      <c r="G48" t="s" s="8">
        <v>53</v>
      </c>
      <c r="H48" t="s" s="8">
        <v>54</v>
      </c>
      <c r="I48" t="s" s="8">
        <v>126</v>
      </c>
    </row>
    <row r="49" ht="16.0" customHeight="true">
      <c r="A49" t="n" s="7">
        <v>4.2583325E7</v>
      </c>
      <c r="B49" t="s" s="8">
        <v>127</v>
      </c>
      <c r="C49" t="n" s="8">
        <f>IF(false,"120921370", "120921370")</f>
      </c>
      <c r="D49" t="s" s="8">
        <v>128</v>
      </c>
      <c r="E49" t="n" s="8">
        <v>1.0</v>
      </c>
      <c r="F49" t="n" s="8">
        <v>360.0</v>
      </c>
      <c r="G49" t="s" s="8">
        <v>53</v>
      </c>
      <c r="H49" t="s" s="8">
        <v>54</v>
      </c>
      <c r="I49" t="s" s="8">
        <v>129</v>
      </c>
    </row>
    <row r="50" ht="16.0" customHeight="true">
      <c r="A50" t="n" s="7">
        <v>4.3293176E7</v>
      </c>
      <c r="B50" t="s" s="8">
        <v>62</v>
      </c>
      <c r="C50" t="n" s="8">
        <f>IF(false,"120922352", "120922352")</f>
      </c>
      <c r="D50" t="s" s="8">
        <v>84</v>
      </c>
      <c r="E50" t="n" s="8">
        <v>1.0</v>
      </c>
      <c r="F50" t="n" s="8">
        <v>93.0</v>
      </c>
      <c r="G50" t="s" s="8">
        <v>53</v>
      </c>
      <c r="H50" t="s" s="8">
        <v>54</v>
      </c>
      <c r="I50" t="s" s="8">
        <v>130</v>
      </c>
    </row>
    <row r="51" ht="16.0" customHeight="true">
      <c r="A51" t="n" s="7">
        <v>4.3335496E7</v>
      </c>
      <c r="B51" t="s" s="8">
        <v>56</v>
      </c>
      <c r="C51" t="n" s="8">
        <f>IF(false,"005-1521", "005-1521")</f>
      </c>
      <c r="D51" t="s" s="8">
        <v>131</v>
      </c>
      <c r="E51" t="n" s="8">
        <v>1.0</v>
      </c>
      <c r="F51" t="n" s="8">
        <v>1.0</v>
      </c>
      <c r="G51" t="s" s="8">
        <v>58</v>
      </c>
      <c r="H51" t="s" s="8">
        <v>54</v>
      </c>
      <c r="I51" t="s" s="8">
        <v>132</v>
      </c>
    </row>
    <row r="52" ht="16.0" customHeight="true">
      <c r="A52" t="n" s="7">
        <v>4.3335496E7</v>
      </c>
      <c r="B52" t="s" s="8">
        <v>56</v>
      </c>
      <c r="C52" t="n" s="8">
        <f>IF(false,"005-1374", "005-1374")</f>
      </c>
      <c r="D52" t="s" s="8">
        <v>133</v>
      </c>
      <c r="E52" t="n" s="8">
        <v>4.0</v>
      </c>
      <c r="F52" t="n" s="8">
        <v>1.0</v>
      </c>
      <c r="G52" t="s" s="8">
        <v>58</v>
      </c>
      <c r="H52" t="s" s="8">
        <v>54</v>
      </c>
      <c r="I52" t="s" s="8">
        <v>132</v>
      </c>
    </row>
    <row r="53" ht="16.0" customHeight="true">
      <c r="A53" t="n" s="7">
        <v>4.3324034E7</v>
      </c>
      <c r="B53" t="s" s="8">
        <v>56</v>
      </c>
      <c r="C53" t="n" s="8">
        <f>IF(false,"005-1079", "005-1079")</f>
      </c>
      <c r="D53" t="s" s="8">
        <v>134</v>
      </c>
      <c r="E53" t="n" s="8">
        <v>3.0</v>
      </c>
      <c r="F53" t="n" s="8">
        <v>744.0</v>
      </c>
      <c r="G53" t="s" s="8">
        <v>53</v>
      </c>
      <c r="H53" t="s" s="8">
        <v>54</v>
      </c>
      <c r="I53" t="s" s="8">
        <v>135</v>
      </c>
    </row>
    <row r="54" ht="16.0" customHeight="true">
      <c r="A54" t="n" s="7">
        <v>4.3410303E7</v>
      </c>
      <c r="B54" t="s" s="8">
        <v>56</v>
      </c>
      <c r="C54" t="n" s="8">
        <f>IF(false,"005-1518", "005-1518")</f>
      </c>
      <c r="D54" t="s" s="8">
        <v>136</v>
      </c>
      <c r="E54" t="n" s="8">
        <v>1.0</v>
      </c>
      <c r="F54" t="n" s="8">
        <v>224.0</v>
      </c>
      <c r="G54" t="s" s="8">
        <v>53</v>
      </c>
      <c r="H54" t="s" s="8">
        <v>54</v>
      </c>
      <c r="I54" t="s" s="8">
        <v>137</v>
      </c>
    </row>
    <row r="55" ht="16.0" customHeight="true">
      <c r="A55" t="n" s="7">
        <v>4.3373508E7</v>
      </c>
      <c r="B55" t="s" s="8">
        <v>56</v>
      </c>
      <c r="C55" t="n" s="8">
        <f>IF(false,"120921370", "120921370")</f>
      </c>
      <c r="D55" t="s" s="8">
        <v>128</v>
      </c>
      <c r="E55" t="n" s="8">
        <v>3.0</v>
      </c>
      <c r="F55" t="n" s="8">
        <v>378.0</v>
      </c>
      <c r="G55" t="s" s="8">
        <v>53</v>
      </c>
      <c r="H55" t="s" s="8">
        <v>54</v>
      </c>
      <c r="I55" t="s" s="8">
        <v>138</v>
      </c>
    </row>
    <row r="56" ht="16.0" customHeight="true">
      <c r="A56" t="n" s="7">
        <v>4.3419772E7</v>
      </c>
      <c r="B56" t="s" s="8">
        <v>73</v>
      </c>
      <c r="C56" t="n" s="8">
        <f>IF(false,"120921957", "120921957")</f>
      </c>
      <c r="D56" t="s" s="8">
        <v>139</v>
      </c>
      <c r="E56" t="n" s="8">
        <v>1.0</v>
      </c>
      <c r="F56" t="n" s="8">
        <v>149.0</v>
      </c>
      <c r="G56" t="s" s="8">
        <v>53</v>
      </c>
      <c r="H56" t="s" s="8">
        <v>54</v>
      </c>
      <c r="I56" t="s" s="8">
        <v>140</v>
      </c>
    </row>
    <row r="57" ht="16.0" customHeight="true">
      <c r="A57" t="n" s="7">
        <v>4.3373508E7</v>
      </c>
      <c r="B57" t="s" s="8">
        <v>56</v>
      </c>
      <c r="C57" t="n" s="8">
        <f>IF(false,"120921370", "120921370")</f>
      </c>
      <c r="D57" t="s" s="8">
        <v>128</v>
      </c>
      <c r="E57" t="n" s="8">
        <v>3.0</v>
      </c>
      <c r="F57" t="n" s="8">
        <v>80.0</v>
      </c>
      <c r="G57" t="s" s="8">
        <v>64</v>
      </c>
      <c r="H57" t="s" s="8">
        <v>54</v>
      </c>
      <c r="I57" t="s" s="8">
        <v>141</v>
      </c>
    </row>
    <row r="58" ht="16.0" customHeight="true">
      <c r="A58" t="n" s="7">
        <v>4.3339954E7</v>
      </c>
      <c r="B58" t="s" s="8">
        <v>56</v>
      </c>
      <c r="C58" t="n" s="8">
        <f>IF(false,"120921531", "120921531")</f>
      </c>
      <c r="D58" t="s" s="8">
        <v>142</v>
      </c>
      <c r="E58" t="n" s="8">
        <v>1.0</v>
      </c>
      <c r="F58" t="n" s="8">
        <v>65.0</v>
      </c>
      <c r="G58" t="s" s="8">
        <v>64</v>
      </c>
      <c r="H58" t="s" s="8">
        <v>54</v>
      </c>
      <c r="I58" t="s" s="8">
        <v>143</v>
      </c>
    </row>
    <row r="59" ht="16.0" customHeight="true">
      <c r="A59" t="n" s="7">
        <v>4.3334658E7</v>
      </c>
      <c r="B59" t="s" s="8">
        <v>56</v>
      </c>
      <c r="C59" t="n" s="8">
        <f>IF(false,"120922092", "120922092")</f>
      </c>
      <c r="D59" t="s" s="8">
        <v>144</v>
      </c>
      <c r="E59" t="n" s="8">
        <v>1.0</v>
      </c>
      <c r="F59" t="n" s="8">
        <v>53.0</v>
      </c>
      <c r="G59" t="s" s="8">
        <v>53</v>
      </c>
      <c r="H59" t="s" s="8">
        <v>54</v>
      </c>
      <c r="I59" t="s" s="8">
        <v>145</v>
      </c>
    </row>
    <row r="60" ht="16.0" customHeight="true">
      <c r="A60" t="n" s="7">
        <v>4.3074547E7</v>
      </c>
      <c r="B60" t="s" s="8">
        <v>76</v>
      </c>
      <c r="C60" t="n" s="8">
        <f>IF(false,"005-1312", "005-1312")</f>
      </c>
      <c r="D60" t="s" s="8">
        <v>146</v>
      </c>
      <c r="E60" t="n" s="8">
        <v>1.0</v>
      </c>
      <c r="F60" t="n" s="8">
        <v>326.0</v>
      </c>
      <c r="G60" t="s" s="8">
        <v>53</v>
      </c>
      <c r="H60" t="s" s="8">
        <v>54</v>
      </c>
      <c r="I60" t="s" s="8">
        <v>147</v>
      </c>
    </row>
    <row r="61" ht="16.0" customHeight="true">
      <c r="A61" t="n" s="7">
        <v>4.326823E7</v>
      </c>
      <c r="B61" t="s" s="8">
        <v>62</v>
      </c>
      <c r="C61" t="n" s="8">
        <f>IF(false,"120922352", "120922352")</f>
      </c>
      <c r="D61" t="s" s="8">
        <v>84</v>
      </c>
      <c r="E61" t="n" s="8">
        <v>2.0</v>
      </c>
      <c r="F61" t="n" s="8">
        <v>186.0</v>
      </c>
      <c r="G61" t="s" s="8">
        <v>53</v>
      </c>
      <c r="H61" t="s" s="8">
        <v>54</v>
      </c>
      <c r="I61" t="s" s="8">
        <v>148</v>
      </c>
    </row>
    <row r="62" ht="16.0" customHeight="true">
      <c r="A62" t="n" s="7">
        <v>4.3517297E7</v>
      </c>
      <c r="B62" t="s" s="8">
        <v>73</v>
      </c>
      <c r="C62" t="n" s="8">
        <f>IF(false,"120922390", "120922390")</f>
      </c>
      <c r="D62" t="s" s="8">
        <v>149</v>
      </c>
      <c r="E62" t="n" s="8">
        <v>1.0</v>
      </c>
      <c r="F62" t="n" s="8">
        <v>62.0</v>
      </c>
      <c r="G62" t="s" s="8">
        <v>58</v>
      </c>
      <c r="H62" t="s" s="8">
        <v>54</v>
      </c>
      <c r="I62" t="s" s="8">
        <v>150</v>
      </c>
    </row>
    <row r="63" ht="16.0" customHeight="true">
      <c r="A63" t="n" s="7">
        <v>4.3301639E7</v>
      </c>
      <c r="B63" t="s" s="8">
        <v>62</v>
      </c>
      <c r="C63" t="n" s="8">
        <f>IF(false,"008-577", "008-577")</f>
      </c>
      <c r="D63" t="s" s="8">
        <v>88</v>
      </c>
      <c r="E63" t="n" s="8">
        <v>1.0</v>
      </c>
      <c r="F63" t="n" s="8">
        <v>77.0</v>
      </c>
      <c r="G63" t="s" s="8">
        <v>53</v>
      </c>
      <c r="H63" t="s" s="8">
        <v>54</v>
      </c>
      <c r="I63" t="s" s="8">
        <v>151</v>
      </c>
    </row>
    <row r="64" ht="16.0" customHeight="true">
      <c r="A64" t="n" s="7">
        <v>4.3305806E7</v>
      </c>
      <c r="B64" t="s" s="8">
        <v>56</v>
      </c>
      <c r="C64" t="n" s="8">
        <f>IF(false,"005-1518", "005-1518")</f>
      </c>
      <c r="D64" t="s" s="8">
        <v>136</v>
      </c>
      <c r="E64" t="n" s="8">
        <v>1.0</v>
      </c>
      <c r="F64" t="n" s="8">
        <v>224.0</v>
      </c>
      <c r="G64" t="s" s="8">
        <v>53</v>
      </c>
      <c r="H64" t="s" s="8">
        <v>54</v>
      </c>
      <c r="I64" t="s" s="8">
        <v>152</v>
      </c>
    </row>
    <row r="65" ht="16.0" customHeight="true">
      <c r="A65" t="n" s="7">
        <v>4.3416749E7</v>
      </c>
      <c r="B65" t="s" s="8">
        <v>56</v>
      </c>
      <c r="C65" t="n" s="8">
        <f>IF(false,"120921856", "120921856")</f>
      </c>
      <c r="D65" t="s" s="8">
        <v>153</v>
      </c>
      <c r="E65" t="n" s="8">
        <v>1.0</v>
      </c>
      <c r="F65" t="n" s="8">
        <v>24.0</v>
      </c>
      <c r="G65" t="s" s="8">
        <v>53</v>
      </c>
      <c r="H65" t="s" s="8">
        <v>54</v>
      </c>
      <c r="I65" t="s" s="8">
        <v>154</v>
      </c>
    </row>
    <row r="66" ht="16.0" customHeight="true">
      <c r="A66" t="n" s="7">
        <v>4.2402768E7</v>
      </c>
      <c r="B66" t="s" s="8">
        <v>114</v>
      </c>
      <c r="C66" t="n" s="8">
        <f>IF(false,"005-1516", "005-1516")</f>
      </c>
      <c r="D66" t="s" s="8">
        <v>74</v>
      </c>
      <c r="E66" t="n" s="8">
        <v>1.0</v>
      </c>
      <c r="F66" t="n" s="8">
        <v>48.0</v>
      </c>
      <c r="G66" t="s" s="8">
        <v>53</v>
      </c>
      <c r="H66" t="s" s="8">
        <v>54</v>
      </c>
      <c r="I66" t="s" s="8">
        <v>155</v>
      </c>
    </row>
    <row r="67" ht="16.0" customHeight="true">
      <c r="A67" t="n" s="7">
        <v>3.9394731E7</v>
      </c>
      <c r="B67" t="s" s="8">
        <v>156</v>
      </c>
      <c r="C67" t="n" s="8">
        <f>IF(false,"120921939", "120921939")</f>
      </c>
      <c r="D67" t="s" s="8">
        <v>157</v>
      </c>
      <c r="E67" t="n" s="8">
        <v>2.0</v>
      </c>
      <c r="F67" t="n" s="8">
        <v>396.0</v>
      </c>
      <c r="G67" t="s" s="8">
        <v>53</v>
      </c>
      <c r="H67" t="s" s="8">
        <v>54</v>
      </c>
      <c r="I67" t="s" s="8">
        <v>158</v>
      </c>
    </row>
    <row r="68" ht="16.0" customHeight="true">
      <c r="A68" t="n" s="7">
        <v>4.2955743E7</v>
      </c>
      <c r="B68" t="s" s="8">
        <v>51</v>
      </c>
      <c r="C68" t="n" s="8">
        <f>IF(false,"120922163", "120922163")</f>
      </c>
      <c r="D68" t="s" s="8">
        <v>116</v>
      </c>
      <c r="E68" t="n" s="8">
        <v>1.0</v>
      </c>
      <c r="F68" t="n" s="8">
        <v>193.0</v>
      </c>
      <c r="G68" t="s" s="8">
        <v>53</v>
      </c>
      <c r="H68" t="s" s="8">
        <v>54</v>
      </c>
      <c r="I68" t="s" s="8">
        <v>159</v>
      </c>
    </row>
    <row r="69" ht="16.0" customHeight="true">
      <c r="A69" t="n" s="7">
        <v>4.3153945E7</v>
      </c>
      <c r="B69" t="s" s="8">
        <v>76</v>
      </c>
      <c r="C69" t="n" s="8">
        <f>IF(false,"002-101", "002-101")</f>
      </c>
      <c r="D69" t="s" s="8">
        <v>81</v>
      </c>
      <c r="E69" t="n" s="8">
        <v>1.0</v>
      </c>
      <c r="F69" t="n" s="8">
        <v>181.0</v>
      </c>
      <c r="G69" t="s" s="8">
        <v>53</v>
      </c>
      <c r="H69" t="s" s="8">
        <v>54</v>
      </c>
      <c r="I69" t="s" s="8">
        <v>160</v>
      </c>
    </row>
    <row r="70" ht="16.0" customHeight="true">
      <c r="A70" t="n" s="7">
        <v>4.3385919E7</v>
      </c>
      <c r="B70" t="s" s="8">
        <v>56</v>
      </c>
      <c r="C70" t="n" s="8">
        <f>IF(false,"002-101", "002-101")</f>
      </c>
      <c r="D70" t="s" s="8">
        <v>81</v>
      </c>
      <c r="E70" t="n" s="8">
        <v>1.0</v>
      </c>
      <c r="F70" t="n" s="8">
        <v>181.0</v>
      </c>
      <c r="G70" t="s" s="8">
        <v>53</v>
      </c>
      <c r="H70" t="s" s="8">
        <v>54</v>
      </c>
      <c r="I70" t="s" s="8">
        <v>161</v>
      </c>
    </row>
    <row r="71" ht="16.0" customHeight="true">
      <c r="A71" t="n" s="7">
        <v>4.3190919E7</v>
      </c>
      <c r="B71" t="s" s="8">
        <v>76</v>
      </c>
      <c r="C71" t="n" s="8">
        <f>IF(false,"003-319", "003-319")</f>
      </c>
      <c r="D71" t="s" s="8">
        <v>162</v>
      </c>
      <c r="E71" t="n" s="8">
        <v>1.0</v>
      </c>
      <c r="F71" t="n" s="8">
        <v>420.0</v>
      </c>
      <c r="G71" t="s" s="8">
        <v>53</v>
      </c>
      <c r="H71" t="s" s="8">
        <v>54</v>
      </c>
      <c r="I71" t="s" s="8">
        <v>163</v>
      </c>
    </row>
    <row r="72" ht="16.0" customHeight="true">
      <c r="A72" t="n" s="7">
        <v>4.3250422E7</v>
      </c>
      <c r="B72" t="s" s="8">
        <v>62</v>
      </c>
      <c r="C72" t="n" s="8">
        <f>IF(false,"01-004117", "01-004117")</f>
      </c>
      <c r="D72" t="s" s="8">
        <v>101</v>
      </c>
      <c r="E72" t="n" s="8">
        <v>2.0</v>
      </c>
      <c r="F72" t="n" s="8">
        <v>154.0</v>
      </c>
      <c r="G72" t="s" s="8">
        <v>53</v>
      </c>
      <c r="H72" t="s" s="8">
        <v>54</v>
      </c>
      <c r="I72" t="s" s="8">
        <v>164</v>
      </c>
    </row>
    <row r="73" ht="16.0" customHeight="true">
      <c r="A73" t="n" s="7">
        <v>4.3153476E7</v>
      </c>
      <c r="B73" t="s" s="8">
        <v>76</v>
      </c>
      <c r="C73" t="n" s="8">
        <f>IF(false,"120922035", "120922035")</f>
      </c>
      <c r="D73" t="s" s="8">
        <v>165</v>
      </c>
      <c r="E73" t="n" s="8">
        <v>2.0</v>
      </c>
      <c r="F73" t="n" s="8">
        <v>298.0</v>
      </c>
      <c r="G73" t="s" s="8">
        <v>53</v>
      </c>
      <c r="H73" t="s" s="8">
        <v>166</v>
      </c>
      <c r="I73" t="s" s="8">
        <v>167</v>
      </c>
    </row>
    <row r="74" ht="16.0" customHeight="true">
      <c r="A74" t="n" s="7">
        <v>4.304724E7</v>
      </c>
      <c r="B74" t="s" s="8">
        <v>51</v>
      </c>
      <c r="C74" t="n" s="8">
        <f>IF(false,"005-1039", "005-1039")</f>
      </c>
      <c r="D74" t="s" s="8">
        <v>168</v>
      </c>
      <c r="E74" t="n" s="8">
        <v>1.0</v>
      </c>
      <c r="F74" t="n" s="8">
        <v>354.0</v>
      </c>
      <c r="G74" t="s" s="8">
        <v>53</v>
      </c>
      <c r="H74" t="s" s="8">
        <v>166</v>
      </c>
      <c r="I74" t="s" s="8">
        <v>169</v>
      </c>
    </row>
    <row r="75" ht="16.0" customHeight="true">
      <c r="A75" t="n" s="7">
        <v>4.3516624E7</v>
      </c>
      <c r="B75" t="s" s="8">
        <v>73</v>
      </c>
      <c r="C75" t="n" s="8">
        <f>IF(false,"120921903", "120921903")</f>
      </c>
      <c r="D75" t="s" s="8">
        <v>170</v>
      </c>
      <c r="E75" t="n" s="8">
        <v>1.0</v>
      </c>
      <c r="F75" t="n" s="8">
        <v>583.0</v>
      </c>
      <c r="G75" t="s" s="8">
        <v>64</v>
      </c>
      <c r="H75" t="s" s="8">
        <v>166</v>
      </c>
      <c r="I75" t="s" s="8">
        <v>171</v>
      </c>
    </row>
    <row r="76" ht="16.0" customHeight="true">
      <c r="A76" t="n" s="7">
        <v>4.3550195E7</v>
      </c>
      <c r="B76" t="s" s="8">
        <v>54</v>
      </c>
      <c r="C76" t="n" s="8">
        <f>IF(false,"120922390", "120922390")</f>
      </c>
      <c r="D76" t="s" s="8">
        <v>149</v>
      </c>
      <c r="E76" t="n" s="8">
        <v>1.0</v>
      </c>
      <c r="F76" t="n" s="8">
        <v>69.0</v>
      </c>
      <c r="G76" t="s" s="8">
        <v>64</v>
      </c>
      <c r="H76" t="s" s="8">
        <v>166</v>
      </c>
      <c r="I76" t="s" s="8">
        <v>172</v>
      </c>
    </row>
    <row r="77" ht="16.0" customHeight="true">
      <c r="A77" t="n" s="7">
        <v>4.3266967E7</v>
      </c>
      <c r="B77" t="s" s="8">
        <v>62</v>
      </c>
      <c r="C77" t="n" s="8">
        <f>IF(false,"01-003810", "01-003810")</f>
      </c>
      <c r="D77" t="s" s="8">
        <v>173</v>
      </c>
      <c r="E77" t="n" s="8">
        <v>1.0</v>
      </c>
      <c r="F77" t="n" s="8">
        <v>222.0</v>
      </c>
      <c r="G77" t="s" s="8">
        <v>58</v>
      </c>
      <c r="H77" t="s" s="8">
        <v>166</v>
      </c>
      <c r="I77" t="s" s="8">
        <v>174</v>
      </c>
    </row>
    <row r="78" ht="16.0" customHeight="true">
      <c r="A78" t="n" s="7">
        <v>4.323495E7</v>
      </c>
      <c r="B78" t="s" s="8">
        <v>62</v>
      </c>
      <c r="C78" t="n" s="8">
        <f>IF(false,"120922090", "120922090")</f>
      </c>
      <c r="D78" t="s" s="8">
        <v>175</v>
      </c>
      <c r="E78" t="n" s="8">
        <v>5.0</v>
      </c>
      <c r="F78" t="n" s="8">
        <v>390.0</v>
      </c>
      <c r="G78" t="s" s="8">
        <v>64</v>
      </c>
      <c r="H78" t="s" s="8">
        <v>166</v>
      </c>
      <c r="I78" t="s" s="8">
        <v>176</v>
      </c>
    </row>
    <row r="79" ht="16.0" customHeight="true">
      <c r="A79" t="n" s="7">
        <v>4.3525235E7</v>
      </c>
      <c r="B79" t="s" s="8">
        <v>73</v>
      </c>
      <c r="C79" t="n" s="8">
        <f>IF(false,"002-102", "002-102")</f>
      </c>
      <c r="D79" t="s" s="8">
        <v>177</v>
      </c>
      <c r="E79" t="n" s="8">
        <v>1.0</v>
      </c>
      <c r="F79" t="n" s="8">
        <v>19.0</v>
      </c>
      <c r="G79" t="s" s="8">
        <v>64</v>
      </c>
      <c r="H79" t="s" s="8">
        <v>166</v>
      </c>
      <c r="I79" t="s" s="8">
        <v>178</v>
      </c>
    </row>
    <row r="80" ht="16.0" customHeight="true">
      <c r="A80" t="n" s="7">
        <v>4.3518741E7</v>
      </c>
      <c r="B80" t="s" s="8">
        <v>73</v>
      </c>
      <c r="C80" t="n" s="8">
        <f>IF(false,"005-1374", "005-1374")</f>
      </c>
      <c r="D80" t="s" s="8">
        <v>133</v>
      </c>
      <c r="E80" t="n" s="8">
        <v>1.0</v>
      </c>
      <c r="F80" t="n" s="8">
        <v>204.0</v>
      </c>
      <c r="G80" t="s" s="8">
        <v>58</v>
      </c>
      <c r="H80" t="s" s="8">
        <v>166</v>
      </c>
      <c r="I80" t="s" s="8">
        <v>179</v>
      </c>
    </row>
    <row r="81" ht="16.0" customHeight="true">
      <c r="A81" t="n" s="7">
        <v>4.334618E7</v>
      </c>
      <c r="B81" t="s" s="8">
        <v>56</v>
      </c>
      <c r="C81" t="n" s="8">
        <f>IF(false,"120921853", "120921853")</f>
      </c>
      <c r="D81" t="s" s="8">
        <v>86</v>
      </c>
      <c r="E81" t="n" s="8">
        <v>1.0</v>
      </c>
      <c r="F81" t="n" s="8">
        <v>47.0</v>
      </c>
      <c r="G81" t="s" s="8">
        <v>64</v>
      </c>
      <c r="H81" t="s" s="8">
        <v>166</v>
      </c>
      <c r="I81" t="s" s="8">
        <v>180</v>
      </c>
    </row>
    <row r="82" ht="16.0" customHeight="true">
      <c r="A82" t="n" s="7">
        <v>4.3259388E7</v>
      </c>
      <c r="B82" t="s" s="8">
        <v>62</v>
      </c>
      <c r="C82" t="n" s="8">
        <f>IF(false,"120922019", "120922019")</f>
      </c>
      <c r="D82" t="s" s="8">
        <v>181</v>
      </c>
      <c r="E82" t="n" s="8">
        <v>1.0</v>
      </c>
      <c r="F82" t="n" s="8">
        <v>455.0</v>
      </c>
      <c r="G82" t="s" s="8">
        <v>58</v>
      </c>
      <c r="H82" t="s" s="8">
        <v>166</v>
      </c>
      <c r="I82" t="s" s="8">
        <v>182</v>
      </c>
    </row>
    <row r="83" ht="16.0" customHeight="true">
      <c r="A83" t="n" s="7">
        <v>4.32631E7</v>
      </c>
      <c r="B83" t="s" s="8">
        <v>62</v>
      </c>
      <c r="C83" t="n" s="8">
        <f>IF(false,"005-1038", "005-1038")</f>
      </c>
      <c r="D83" t="s" s="8">
        <v>183</v>
      </c>
      <c r="E83" t="n" s="8">
        <v>2.0</v>
      </c>
      <c r="F83" t="n" s="8">
        <v>162.0</v>
      </c>
      <c r="G83" t="s" s="8">
        <v>64</v>
      </c>
      <c r="H83" t="s" s="8">
        <v>166</v>
      </c>
      <c r="I83" t="s" s="8">
        <v>184</v>
      </c>
    </row>
    <row r="84" ht="16.0" customHeight="true">
      <c r="A84" t="n" s="7">
        <v>4.3496547E7</v>
      </c>
      <c r="B84" t="s" s="8">
        <v>73</v>
      </c>
      <c r="C84" t="n" s="8">
        <f>IF(false,"120922035", "120922035")</f>
      </c>
      <c r="D84" t="s" s="8">
        <v>165</v>
      </c>
      <c r="E84" t="n" s="8">
        <v>1.0</v>
      </c>
      <c r="F84" t="n" s="8">
        <v>143.0</v>
      </c>
      <c r="G84" t="s" s="8">
        <v>53</v>
      </c>
      <c r="H84" t="s" s="8">
        <v>166</v>
      </c>
      <c r="I84" t="s" s="8">
        <v>185</v>
      </c>
    </row>
    <row r="85" ht="16.0" customHeight="true">
      <c r="A85" t="n" s="7">
        <v>4.3468548E7</v>
      </c>
      <c r="B85" t="s" s="8">
        <v>73</v>
      </c>
      <c r="C85" t="n" s="8">
        <f>IF(false,"005-1250", "005-1250")</f>
      </c>
      <c r="D85" t="s" s="8">
        <v>186</v>
      </c>
      <c r="E85" t="n" s="8">
        <v>1.0</v>
      </c>
      <c r="F85" t="n" s="8">
        <v>700.0</v>
      </c>
      <c r="G85" t="s" s="8">
        <v>53</v>
      </c>
      <c r="H85" t="s" s="8">
        <v>166</v>
      </c>
      <c r="I85" t="s" s="8">
        <v>187</v>
      </c>
    </row>
    <row r="86" ht="16.0" customHeight="true">
      <c r="A86" t="n" s="7">
        <v>4.3517002E7</v>
      </c>
      <c r="B86" t="s" s="8">
        <v>73</v>
      </c>
      <c r="C86" t="n" s="8">
        <f>IF(false,"120922388", "120922388")</f>
      </c>
      <c r="D86" t="s" s="8">
        <v>188</v>
      </c>
      <c r="E86" t="n" s="8">
        <v>1.0</v>
      </c>
      <c r="F86" t="n" s="8">
        <v>99.0</v>
      </c>
      <c r="G86" t="s" s="8">
        <v>53</v>
      </c>
      <c r="H86" t="s" s="8">
        <v>166</v>
      </c>
      <c r="I86" t="s" s="8">
        <v>189</v>
      </c>
    </row>
    <row r="87" ht="16.0" customHeight="true">
      <c r="A87" t="n" s="7">
        <v>4.3496547E7</v>
      </c>
      <c r="B87" t="s" s="8">
        <v>73</v>
      </c>
      <c r="C87" t="n" s="8">
        <f>IF(false,"120922035", "120922035")</f>
      </c>
      <c r="D87" t="s" s="8">
        <v>165</v>
      </c>
      <c r="E87" t="n" s="8">
        <v>1.0</v>
      </c>
      <c r="F87" t="n" s="8">
        <v>114.0</v>
      </c>
      <c r="G87" t="s" s="8">
        <v>64</v>
      </c>
      <c r="H87" t="s" s="8">
        <v>166</v>
      </c>
      <c r="I87" t="s" s="8">
        <v>190</v>
      </c>
    </row>
    <row r="88" ht="16.0" customHeight="true">
      <c r="A88" t="n" s="7">
        <v>4.3468548E7</v>
      </c>
      <c r="B88" t="s" s="8">
        <v>73</v>
      </c>
      <c r="C88" t="n" s="8">
        <f>IF(false,"005-1250", "005-1250")</f>
      </c>
      <c r="D88" t="s" s="8">
        <v>186</v>
      </c>
      <c r="E88" t="n" s="8">
        <v>1.0</v>
      </c>
      <c r="F88" t="n" s="8">
        <v>988.0</v>
      </c>
      <c r="G88" t="s" s="8">
        <v>58</v>
      </c>
      <c r="H88" t="s" s="8">
        <v>166</v>
      </c>
      <c r="I88" t="s" s="8">
        <v>191</v>
      </c>
    </row>
    <row r="89" ht="16.0" customHeight="true">
      <c r="A89" t="n" s="7">
        <v>4.3517002E7</v>
      </c>
      <c r="B89" t="s" s="8">
        <v>73</v>
      </c>
      <c r="C89" t="n" s="8">
        <f>IF(false,"120922388", "120922388")</f>
      </c>
      <c r="D89" t="s" s="8">
        <v>188</v>
      </c>
      <c r="E89" t="n" s="8">
        <v>1.0</v>
      </c>
      <c r="F89" t="n" s="8">
        <v>31.0</v>
      </c>
      <c r="G89" t="s" s="8">
        <v>58</v>
      </c>
      <c r="H89" t="s" s="8">
        <v>166</v>
      </c>
      <c r="I89" t="s" s="8">
        <v>192</v>
      </c>
    </row>
    <row r="90" ht="16.0" customHeight="true">
      <c r="A90" t="n" s="7">
        <v>4.348464E7</v>
      </c>
      <c r="B90" t="s" s="8">
        <v>73</v>
      </c>
      <c r="C90" t="n" s="8">
        <f>IF(false,"008-577", "008-577")</f>
      </c>
      <c r="D90" t="s" s="8">
        <v>88</v>
      </c>
      <c r="E90" t="n" s="8">
        <v>1.0</v>
      </c>
      <c r="F90" t="n" s="8">
        <v>77.0</v>
      </c>
      <c r="G90" t="s" s="8">
        <v>53</v>
      </c>
      <c r="H90" t="s" s="8">
        <v>166</v>
      </c>
      <c r="I90" t="s" s="8">
        <v>193</v>
      </c>
    </row>
    <row r="91" ht="16.0" customHeight="true">
      <c r="A91" t="n" s="7">
        <v>4.3525255E7</v>
      </c>
      <c r="B91" t="s" s="8">
        <v>73</v>
      </c>
      <c r="C91" t="n" s="8">
        <f>IF(false,"120921573", "120921573")</f>
      </c>
      <c r="D91" t="s" s="8">
        <v>194</v>
      </c>
      <c r="E91" t="n" s="8">
        <v>1.0</v>
      </c>
      <c r="F91" t="n" s="8">
        <v>1349.0</v>
      </c>
      <c r="G91" t="s" s="8">
        <v>58</v>
      </c>
      <c r="H91" t="s" s="8">
        <v>166</v>
      </c>
      <c r="I91" t="s" s="8">
        <v>195</v>
      </c>
    </row>
    <row r="92" ht="16.0" customHeight="true">
      <c r="A92" t="n" s="7">
        <v>4.3519133E7</v>
      </c>
      <c r="B92" t="s" s="8">
        <v>73</v>
      </c>
      <c r="C92" t="n" s="8">
        <f>IF(false,"01-004117", "01-004117")</f>
      </c>
      <c r="D92" t="s" s="8">
        <v>101</v>
      </c>
      <c r="E92" t="n" s="8">
        <v>2.0</v>
      </c>
      <c r="F92" t="n" s="8">
        <v>154.0</v>
      </c>
      <c r="G92" t="s" s="8">
        <v>53</v>
      </c>
      <c r="H92" t="s" s="8">
        <v>166</v>
      </c>
      <c r="I92" t="s" s="8">
        <v>196</v>
      </c>
    </row>
    <row r="93" ht="16.0" customHeight="true">
      <c r="A93" t="n" s="7">
        <v>4.3502732E7</v>
      </c>
      <c r="B93" t="s" s="8">
        <v>73</v>
      </c>
      <c r="C93" t="n" s="8">
        <f>IF(false,"01-004117", "01-004117")</f>
      </c>
      <c r="D93" t="s" s="8">
        <v>101</v>
      </c>
      <c r="E93" t="n" s="8">
        <v>2.0</v>
      </c>
      <c r="F93" t="n" s="8">
        <v>154.0</v>
      </c>
      <c r="G93" t="s" s="8">
        <v>53</v>
      </c>
      <c r="H93" t="s" s="8">
        <v>166</v>
      </c>
      <c r="I93" t="s" s="8">
        <v>197</v>
      </c>
    </row>
    <row r="94" ht="16.0" customHeight="true">
      <c r="A94" t="n" s="7">
        <v>4.3311824E7</v>
      </c>
      <c r="B94" t="s" s="8">
        <v>56</v>
      </c>
      <c r="C94" t="n" s="8">
        <f>IF(false,"120922769", "120922769")</f>
      </c>
      <c r="D94" t="s" s="8">
        <v>198</v>
      </c>
      <c r="E94" t="n" s="8">
        <v>1.0</v>
      </c>
      <c r="F94" t="n" s="8">
        <v>196.0</v>
      </c>
      <c r="G94" t="s" s="8">
        <v>53</v>
      </c>
      <c r="H94" t="s" s="8">
        <v>166</v>
      </c>
      <c r="I94" t="s" s="8">
        <v>199</v>
      </c>
    </row>
    <row r="95" ht="16.0" customHeight="true">
      <c r="A95" t="n" s="7">
        <v>4.3493186E7</v>
      </c>
      <c r="B95" t="s" s="8">
        <v>73</v>
      </c>
      <c r="C95" t="n" s="8">
        <f>IF(false,"120922392", "120922392")</f>
      </c>
      <c r="D95" t="s" s="8">
        <v>200</v>
      </c>
      <c r="E95" t="n" s="8">
        <v>1.0</v>
      </c>
      <c r="F95" t="n" s="8">
        <v>106.0</v>
      </c>
      <c r="G95" t="s" s="8">
        <v>53</v>
      </c>
      <c r="H95" t="s" s="8">
        <v>166</v>
      </c>
      <c r="I95" t="s" s="8">
        <v>201</v>
      </c>
    </row>
    <row r="96" ht="16.0" customHeight="true">
      <c r="A96" t="n" s="7">
        <v>4.350802E7</v>
      </c>
      <c r="B96" t="s" s="8">
        <v>73</v>
      </c>
      <c r="C96" t="n" s="8">
        <f>IF(false,"005-1380", "005-1380")</f>
      </c>
      <c r="D96" t="s" s="8">
        <v>202</v>
      </c>
      <c r="E96" t="n" s="8">
        <v>1.0</v>
      </c>
      <c r="F96" t="n" s="8">
        <v>174.0</v>
      </c>
      <c r="G96" t="s" s="8">
        <v>53</v>
      </c>
      <c r="H96" t="s" s="8">
        <v>166</v>
      </c>
      <c r="I96" t="s" s="8">
        <v>203</v>
      </c>
    </row>
    <row r="97" ht="16.0" customHeight="true">
      <c r="A97" t="n" s="7">
        <v>4.3488794E7</v>
      </c>
      <c r="B97" t="s" s="8">
        <v>73</v>
      </c>
      <c r="C97" t="n" s="8">
        <f>IF(false,"1003320", "1003320")</f>
      </c>
      <c r="D97" t="s" s="8">
        <v>204</v>
      </c>
      <c r="E97" t="n" s="8">
        <v>1.0</v>
      </c>
      <c r="F97" t="n" s="8">
        <v>225.0</v>
      </c>
      <c r="G97" t="s" s="8">
        <v>53</v>
      </c>
      <c r="H97" t="s" s="8">
        <v>166</v>
      </c>
      <c r="I97" t="s" s="8">
        <v>205</v>
      </c>
    </row>
    <row r="98" ht="16.0" customHeight="true">
      <c r="A98" t="n" s="7">
        <v>4.3528008E7</v>
      </c>
      <c r="B98" t="s" s="8">
        <v>73</v>
      </c>
      <c r="C98" t="n" s="8">
        <f>IF(false,"120921942", "120921942")</f>
      </c>
      <c r="D98" t="s" s="8">
        <v>206</v>
      </c>
      <c r="E98" t="n" s="8">
        <v>1.0</v>
      </c>
      <c r="F98" t="n" s="8">
        <v>165.0</v>
      </c>
      <c r="G98" t="s" s="8">
        <v>53</v>
      </c>
      <c r="H98" t="s" s="8">
        <v>166</v>
      </c>
      <c r="I98" t="s" s="8">
        <v>207</v>
      </c>
    </row>
    <row r="99" ht="16.0" customHeight="true">
      <c r="A99" t="n" s="7">
        <v>4.3517297E7</v>
      </c>
      <c r="B99" t="s" s="8">
        <v>73</v>
      </c>
      <c r="C99" t="n" s="8">
        <f>IF(false,"120922390", "120922390")</f>
      </c>
      <c r="D99" t="s" s="8">
        <v>149</v>
      </c>
      <c r="E99" t="n" s="8">
        <v>1.0</v>
      </c>
      <c r="F99" t="n" s="8">
        <v>137.0</v>
      </c>
      <c r="G99" t="s" s="8">
        <v>53</v>
      </c>
      <c r="H99" t="s" s="8">
        <v>166</v>
      </c>
      <c r="I99" t="s" s="8">
        <v>208</v>
      </c>
    </row>
    <row r="100" ht="16.0" customHeight="true">
      <c r="A100" t="n" s="7">
        <v>4.3555783E7</v>
      </c>
      <c r="B100" t="s" s="8">
        <v>54</v>
      </c>
      <c r="C100" t="n" s="8">
        <f>IF(false,"120921897", "120921897")</f>
      </c>
      <c r="D100" t="s" s="8">
        <v>209</v>
      </c>
      <c r="E100" t="n" s="8">
        <v>1.0</v>
      </c>
      <c r="F100" t="n" s="8">
        <v>55.0</v>
      </c>
      <c r="G100" t="s" s="8">
        <v>64</v>
      </c>
      <c r="H100" t="s" s="8">
        <v>166</v>
      </c>
      <c r="I100" t="s" s="8">
        <v>210</v>
      </c>
    </row>
    <row r="101" ht="16.0" customHeight="true">
      <c r="A101" t="n" s="7">
        <v>4.3536051E7</v>
      </c>
      <c r="B101" t="s" s="8">
        <v>54</v>
      </c>
      <c r="C101" t="n" s="8">
        <f>IF(false,"005-1357", "005-1357")</f>
      </c>
      <c r="D101" t="s" s="8">
        <v>211</v>
      </c>
      <c r="E101" t="n" s="8">
        <v>1.0</v>
      </c>
      <c r="F101" t="n" s="8">
        <v>200.0</v>
      </c>
      <c r="G101" t="s" s="8">
        <v>53</v>
      </c>
      <c r="H101" t="s" s="8">
        <v>166</v>
      </c>
      <c r="I101" t="s" s="8">
        <v>212</v>
      </c>
    </row>
    <row r="102" ht="16.0" customHeight="true">
      <c r="A102" t="n" s="7">
        <v>4.3378612E7</v>
      </c>
      <c r="B102" t="s" s="8">
        <v>56</v>
      </c>
      <c r="C102" t="n" s="8">
        <f>IF(false,"000-631", "000-631")</f>
      </c>
      <c r="D102" t="s" s="8">
        <v>99</v>
      </c>
      <c r="E102" t="n" s="8">
        <v>1.0</v>
      </c>
      <c r="F102" t="n" s="8">
        <v>107.0</v>
      </c>
      <c r="G102" t="s" s="8">
        <v>53</v>
      </c>
      <c r="H102" t="s" s="8">
        <v>166</v>
      </c>
      <c r="I102" t="s" s="8">
        <v>213</v>
      </c>
    </row>
    <row r="103" ht="16.0" customHeight="true">
      <c r="A103" t="n" s="7">
        <v>4.3500696E7</v>
      </c>
      <c r="B103" t="s" s="8">
        <v>73</v>
      </c>
      <c r="C103" t="n" s="8">
        <f>IF(false,"000-631", "000-631")</f>
      </c>
      <c r="D103" t="s" s="8">
        <v>99</v>
      </c>
      <c r="E103" t="n" s="8">
        <v>1.0</v>
      </c>
      <c r="F103" t="n" s="8">
        <v>107.0</v>
      </c>
      <c r="G103" t="s" s="8">
        <v>53</v>
      </c>
      <c r="H103" t="s" s="8">
        <v>166</v>
      </c>
      <c r="I103" t="s" s="8">
        <v>214</v>
      </c>
    </row>
    <row r="104" ht="16.0" customHeight="true">
      <c r="A104" t="n" s="7">
        <v>4.3526815E7</v>
      </c>
      <c r="B104" t="s" s="8">
        <v>73</v>
      </c>
      <c r="C104" t="n" s="8">
        <f>IF(false,"120921202", "120921202")</f>
      </c>
      <c r="D104" t="s" s="8">
        <v>215</v>
      </c>
      <c r="E104" t="n" s="8">
        <v>1.0</v>
      </c>
      <c r="F104" t="n" s="8">
        <v>78.0</v>
      </c>
      <c r="G104" t="s" s="8">
        <v>64</v>
      </c>
      <c r="H104" t="s" s="8">
        <v>166</v>
      </c>
      <c r="I104" t="s" s="8">
        <v>216</v>
      </c>
    </row>
    <row r="105" ht="16.0" customHeight="true">
      <c r="A105" t="n" s="7">
        <v>4.3519133E7</v>
      </c>
      <c r="B105" t="s" s="8">
        <v>73</v>
      </c>
      <c r="C105" t="n" s="8">
        <f>IF(false,"01-004117", "01-004117")</f>
      </c>
      <c r="D105" t="s" s="8">
        <v>101</v>
      </c>
      <c r="E105" t="n" s="8">
        <v>2.0</v>
      </c>
      <c r="F105" t="n" s="8">
        <v>57.0</v>
      </c>
      <c r="G105" t="s" s="8">
        <v>64</v>
      </c>
      <c r="H105" t="s" s="8">
        <v>166</v>
      </c>
      <c r="I105" t="s" s="8">
        <v>217</v>
      </c>
    </row>
    <row r="106" ht="16.0" customHeight="true">
      <c r="A106" t="n" s="7">
        <v>4.3526968E7</v>
      </c>
      <c r="B106" t="s" s="8">
        <v>73</v>
      </c>
      <c r="C106" t="n" s="8">
        <f>IF(false,"120922613", "120922613")</f>
      </c>
      <c r="D106" t="s" s="8">
        <v>218</v>
      </c>
      <c r="E106" t="n" s="8">
        <v>1.0</v>
      </c>
      <c r="F106" t="n" s="8">
        <v>279.0</v>
      </c>
      <c r="G106" t="s" s="8">
        <v>53</v>
      </c>
      <c r="H106" t="s" s="8">
        <v>166</v>
      </c>
      <c r="I106" t="s" s="8">
        <v>219</v>
      </c>
    </row>
    <row r="107" ht="16.0" customHeight="true">
      <c r="A107" t="n" s="7">
        <v>4.334618E7</v>
      </c>
      <c r="B107" t="s" s="8">
        <v>56</v>
      </c>
      <c r="C107" t="n" s="8">
        <f>IF(false,"120921853", "120921853")</f>
      </c>
      <c r="D107" t="s" s="8">
        <v>86</v>
      </c>
      <c r="E107" t="n" s="8">
        <v>1.0</v>
      </c>
      <c r="F107" t="n" s="8">
        <v>109.0</v>
      </c>
      <c r="G107" t="s" s="8">
        <v>53</v>
      </c>
      <c r="H107" t="s" s="8">
        <v>166</v>
      </c>
      <c r="I107" t="s" s="8">
        <v>220</v>
      </c>
    </row>
    <row r="108" ht="16.0" customHeight="true">
      <c r="A108" t="n" s="7">
        <v>4.340055E7</v>
      </c>
      <c r="B108" t="s" s="8">
        <v>56</v>
      </c>
      <c r="C108" t="n" s="8">
        <f>IF(false,"120922351", "120922351")</f>
      </c>
      <c r="D108" t="s" s="8">
        <v>60</v>
      </c>
      <c r="E108" t="n" s="8">
        <v>1.0</v>
      </c>
      <c r="F108" t="n" s="8">
        <v>126.0</v>
      </c>
      <c r="G108" t="s" s="8">
        <v>53</v>
      </c>
      <c r="H108" t="s" s="8">
        <v>166</v>
      </c>
      <c r="I108" t="s" s="8">
        <v>221</v>
      </c>
    </row>
    <row r="109" ht="16.0" customHeight="true">
      <c r="A109" t="n" s="7">
        <v>4.3331137E7</v>
      </c>
      <c r="B109" t="s" s="8">
        <v>56</v>
      </c>
      <c r="C109" t="n" s="8">
        <f>IF(false,"120922351", "120922351")</f>
      </c>
      <c r="D109" t="s" s="8">
        <v>60</v>
      </c>
      <c r="E109" t="n" s="8">
        <v>2.0</v>
      </c>
      <c r="F109" t="n" s="8">
        <v>252.0</v>
      </c>
      <c r="G109" t="s" s="8">
        <v>53</v>
      </c>
      <c r="H109" t="s" s="8">
        <v>166</v>
      </c>
      <c r="I109" t="s" s="8">
        <v>222</v>
      </c>
    </row>
    <row r="110" ht="16.0" customHeight="true">
      <c r="A110" t="n" s="7">
        <v>4.3488794E7</v>
      </c>
      <c r="B110" t="s" s="8">
        <v>73</v>
      </c>
      <c r="C110" t="n" s="8">
        <f>IF(false,"1003320", "1003320")</f>
      </c>
      <c r="D110" t="s" s="8">
        <v>204</v>
      </c>
      <c r="E110" t="n" s="8">
        <v>1.0</v>
      </c>
      <c r="F110" t="n" s="8">
        <v>163.0</v>
      </c>
      <c r="G110" t="s" s="8">
        <v>58</v>
      </c>
      <c r="H110" t="s" s="8">
        <v>166</v>
      </c>
      <c r="I110" t="s" s="8">
        <v>223</v>
      </c>
    </row>
    <row r="111" ht="16.0" customHeight="true">
      <c r="A111" t="n" s="7">
        <v>4.3255711E7</v>
      </c>
      <c r="B111" t="s" s="8">
        <v>62</v>
      </c>
      <c r="C111" t="n" s="8">
        <f>IF(false,"002-098", "002-098")</f>
      </c>
      <c r="D111" t="s" s="8">
        <v>224</v>
      </c>
      <c r="E111" t="n" s="8">
        <v>1.0</v>
      </c>
      <c r="F111" t="n" s="8">
        <v>251.0</v>
      </c>
      <c r="G111" t="s" s="8">
        <v>53</v>
      </c>
      <c r="H111" t="s" s="8">
        <v>166</v>
      </c>
      <c r="I111" t="s" s="8">
        <v>225</v>
      </c>
    </row>
    <row r="112" ht="16.0" customHeight="true">
      <c r="A112" t="n" s="7">
        <v>4.340109E7</v>
      </c>
      <c r="B112" t="s" s="8">
        <v>56</v>
      </c>
      <c r="C112" t="n" s="8">
        <f>IF(false,"120922352", "120922352")</f>
      </c>
      <c r="D112" t="s" s="8">
        <v>84</v>
      </c>
      <c r="E112" t="n" s="8">
        <v>3.0</v>
      </c>
      <c r="F112" t="n" s="8">
        <v>64.0</v>
      </c>
      <c r="G112" t="s" s="8">
        <v>64</v>
      </c>
      <c r="H112" t="s" s="8">
        <v>166</v>
      </c>
      <c r="I112" t="s" s="8">
        <v>226</v>
      </c>
    </row>
    <row r="113" ht="16.0" customHeight="true">
      <c r="A113" t="n" s="7">
        <v>4.340055E7</v>
      </c>
      <c r="B113" t="s" s="8">
        <v>56</v>
      </c>
      <c r="C113" t="n" s="8">
        <f>IF(false,"120922351", "120922351")</f>
      </c>
      <c r="D113" t="s" s="8">
        <v>60</v>
      </c>
      <c r="E113" t="n" s="8">
        <v>1.0</v>
      </c>
      <c r="F113" t="n" s="8">
        <v>513.0</v>
      </c>
      <c r="G113" t="s" s="8">
        <v>58</v>
      </c>
      <c r="H113" t="s" s="8">
        <v>166</v>
      </c>
      <c r="I113" t="s" s="8">
        <v>227</v>
      </c>
    </row>
    <row r="114" ht="16.0" customHeight="true">
      <c r="A114" t="n" s="7">
        <v>4.2980222E7</v>
      </c>
      <c r="B114" t="s" s="8">
        <v>51</v>
      </c>
      <c r="C114" t="n" s="8">
        <f>IF(false,"120922351", "120922351")</f>
      </c>
      <c r="D114" t="s" s="8">
        <v>60</v>
      </c>
      <c r="E114" t="n" s="8">
        <v>2.0</v>
      </c>
      <c r="F114" t="n" s="8">
        <v>336.0</v>
      </c>
      <c r="G114" t="s" s="8">
        <v>53</v>
      </c>
      <c r="H114" t="s" s="8">
        <v>166</v>
      </c>
      <c r="I114" t="s" s="8">
        <v>228</v>
      </c>
    </row>
    <row r="115" ht="16.0" customHeight="true">
      <c r="A115" t="n" s="7">
        <v>4.3345163E7</v>
      </c>
      <c r="B115" t="s" s="8">
        <v>56</v>
      </c>
      <c r="C115" t="n" s="8">
        <f>IF(false,"005-1125", "005-1125")</f>
      </c>
      <c r="D115" t="s" s="8">
        <v>229</v>
      </c>
      <c r="E115" t="n" s="8">
        <v>1.0</v>
      </c>
      <c r="F115" t="n" s="8">
        <v>898.0</v>
      </c>
      <c r="G115" t="s" s="8">
        <v>58</v>
      </c>
      <c r="H115" t="s" s="8">
        <v>166</v>
      </c>
      <c r="I115" t="s" s="8">
        <v>230</v>
      </c>
    </row>
    <row r="116" ht="16.0" customHeight="true">
      <c r="A116" t="n" s="7">
        <v>4.3345163E7</v>
      </c>
      <c r="B116" t="s" s="8">
        <v>56</v>
      </c>
      <c r="C116" t="n" s="8">
        <f>IF(false,"005-1108", "005-1108")</f>
      </c>
      <c r="D116" t="s" s="8">
        <v>231</v>
      </c>
      <c r="E116" t="n" s="8">
        <v>1.0</v>
      </c>
      <c r="F116" t="n" s="8">
        <v>748.0</v>
      </c>
      <c r="G116" t="s" s="8">
        <v>58</v>
      </c>
      <c r="H116" t="s" s="8">
        <v>166</v>
      </c>
      <c r="I116" t="s" s="8">
        <v>230</v>
      </c>
    </row>
    <row r="117" ht="16.0" customHeight="true">
      <c r="A117" t="n" s="7">
        <v>4.3311833E7</v>
      </c>
      <c r="B117" t="s" s="8">
        <v>56</v>
      </c>
      <c r="C117" t="n" s="8">
        <f>IF(false,"120921995", "120921995")</f>
      </c>
      <c r="D117" t="s" s="8">
        <v>232</v>
      </c>
      <c r="E117" t="n" s="8">
        <v>1.0</v>
      </c>
      <c r="F117" t="n" s="8">
        <v>660.0</v>
      </c>
      <c r="G117" t="s" s="8">
        <v>58</v>
      </c>
      <c r="H117" t="s" s="8">
        <v>166</v>
      </c>
      <c r="I117" t="s" s="8">
        <v>233</v>
      </c>
    </row>
    <row r="118" ht="16.0" customHeight="true">
      <c r="A118" t="n" s="7">
        <v>4.3218383E7</v>
      </c>
      <c r="B118" t="s" s="8">
        <v>62</v>
      </c>
      <c r="C118" t="n" s="8">
        <f>IF(false,"01-003884", "01-003884")</f>
      </c>
      <c r="D118" t="s" s="8">
        <v>234</v>
      </c>
      <c r="E118" t="n" s="8">
        <v>2.0</v>
      </c>
      <c r="F118" t="n" s="8">
        <v>251.0</v>
      </c>
      <c r="G118" t="s" s="8">
        <v>58</v>
      </c>
      <c r="H118" t="s" s="8">
        <v>166</v>
      </c>
      <c r="I118" t="s" s="8">
        <v>235</v>
      </c>
    </row>
    <row r="119" ht="16.0" customHeight="true">
      <c r="A119" t="n" s="7">
        <v>4.348204E7</v>
      </c>
      <c r="B119" t="s" s="8">
        <v>73</v>
      </c>
      <c r="C119" t="n" s="8">
        <f>IF(false,"002-098", "002-098")</f>
      </c>
      <c r="D119" t="s" s="8">
        <v>224</v>
      </c>
      <c r="E119" t="n" s="8">
        <v>1.0</v>
      </c>
      <c r="F119" t="n" s="8">
        <v>251.0</v>
      </c>
      <c r="G119" t="s" s="8">
        <v>53</v>
      </c>
      <c r="H119" t="s" s="8">
        <v>166</v>
      </c>
      <c r="I119" t="s" s="8">
        <v>236</v>
      </c>
    </row>
    <row r="120" ht="16.0" customHeight="true">
      <c r="A120" t="n" s="7">
        <v>4.3482203E7</v>
      </c>
      <c r="B120" t="s" s="8">
        <v>73</v>
      </c>
      <c r="C120" t="n" s="8">
        <f>IF(false,"005-1112", "005-1112")</f>
      </c>
      <c r="D120" t="s" s="8">
        <v>237</v>
      </c>
      <c r="E120" t="n" s="8">
        <v>1.0</v>
      </c>
      <c r="F120" t="n" s="8">
        <v>204.0</v>
      </c>
      <c r="G120" t="s" s="8">
        <v>53</v>
      </c>
      <c r="H120" t="s" s="8">
        <v>166</v>
      </c>
      <c r="I120" t="s" s="8">
        <v>238</v>
      </c>
    </row>
    <row r="121" ht="16.0" customHeight="true">
      <c r="A121" t="n" s="7">
        <v>4.3528712E7</v>
      </c>
      <c r="B121" t="s" s="8">
        <v>73</v>
      </c>
      <c r="C121" t="n" s="8">
        <f>IF(false,"005-1312", "005-1312")</f>
      </c>
      <c r="D121" t="s" s="8">
        <v>146</v>
      </c>
      <c r="E121" t="n" s="8">
        <v>1.0</v>
      </c>
      <c r="F121" t="n" s="8">
        <v>326.0</v>
      </c>
      <c r="G121" t="s" s="8">
        <v>53</v>
      </c>
      <c r="H121" t="s" s="8">
        <v>166</v>
      </c>
      <c r="I121" t="s" s="8">
        <v>239</v>
      </c>
    </row>
    <row r="122" ht="16.0" customHeight="true">
      <c r="A122" t="n" s="7">
        <v>4.3482203E7</v>
      </c>
      <c r="B122" t="s" s="8">
        <v>73</v>
      </c>
      <c r="C122" t="n" s="8">
        <f>IF(false,"005-1112", "005-1112")</f>
      </c>
      <c r="D122" t="s" s="8">
        <v>237</v>
      </c>
      <c r="E122" t="n" s="8">
        <v>1.0</v>
      </c>
      <c r="F122" t="n" s="8">
        <v>1494.0</v>
      </c>
      <c r="G122" t="s" s="8">
        <v>58</v>
      </c>
      <c r="H122" t="s" s="8">
        <v>166</v>
      </c>
      <c r="I122" t="s" s="8">
        <v>240</v>
      </c>
    </row>
    <row r="123" ht="16.0" customHeight="true">
      <c r="A123" t="n" s="7">
        <v>4.334292E7</v>
      </c>
      <c r="B123" t="s" s="8">
        <v>56</v>
      </c>
      <c r="C123" t="n" s="8">
        <f>IF(false,"002-099", "002-099")</f>
      </c>
      <c r="D123" t="s" s="8">
        <v>241</v>
      </c>
      <c r="E123" t="n" s="8">
        <v>1.0</v>
      </c>
      <c r="F123" t="n" s="8">
        <v>126.0</v>
      </c>
      <c r="G123" t="s" s="8">
        <v>53</v>
      </c>
      <c r="H123" t="s" s="8">
        <v>166</v>
      </c>
      <c r="I123" t="s" s="8">
        <v>242</v>
      </c>
    </row>
    <row r="124" ht="16.0" customHeight="true">
      <c r="A124" t="n" s="7">
        <v>4.3017279E7</v>
      </c>
      <c r="B124" t="s" s="8">
        <v>51</v>
      </c>
      <c r="C124" t="n" s="8">
        <f>IF(false,"120921853", "120921853")</f>
      </c>
      <c r="D124" t="s" s="8">
        <v>86</v>
      </c>
      <c r="E124" t="n" s="8">
        <v>3.0</v>
      </c>
      <c r="F124" t="n" s="8">
        <v>594.0</v>
      </c>
      <c r="G124" t="s" s="8">
        <v>53</v>
      </c>
      <c r="H124" t="s" s="8">
        <v>166</v>
      </c>
      <c r="I124" t="s" s="8">
        <v>243</v>
      </c>
    </row>
    <row r="125" ht="16.0" customHeight="true">
      <c r="A125" t="n" s="7">
        <v>4.3017279E7</v>
      </c>
      <c r="B125" t="s" s="8">
        <v>51</v>
      </c>
      <c r="C125" t="n" s="8">
        <f>IF(false,"01-003884", "01-003884")</f>
      </c>
      <c r="D125" t="s" s="8">
        <v>234</v>
      </c>
      <c r="E125" t="n" s="8">
        <v>1.0</v>
      </c>
      <c r="F125" t="n" s="8">
        <v>200.0</v>
      </c>
      <c r="G125" t="s" s="8">
        <v>53</v>
      </c>
      <c r="H125" t="s" s="8">
        <v>166</v>
      </c>
      <c r="I125" t="s" s="8">
        <v>243</v>
      </c>
    </row>
    <row r="126" ht="16.0" customHeight="true">
      <c r="A126" t="n" s="7">
        <v>4.3488561E7</v>
      </c>
      <c r="B126" t="s" s="8">
        <v>73</v>
      </c>
      <c r="C126" t="n" s="8">
        <f>IF(false,"120921957", "120921957")</f>
      </c>
      <c r="D126" t="s" s="8">
        <v>139</v>
      </c>
      <c r="E126" t="n" s="8">
        <v>1.0</v>
      </c>
      <c r="F126" t="n" s="8">
        <v>183.0</v>
      </c>
      <c r="G126" t="s" s="8">
        <v>53</v>
      </c>
      <c r="H126" t="s" s="8">
        <v>166</v>
      </c>
      <c r="I126" t="s" s="8">
        <v>244</v>
      </c>
    </row>
    <row r="127" ht="16.0" customHeight="true">
      <c r="A127" t="n" s="7">
        <v>4.3457109E7</v>
      </c>
      <c r="B127" t="s" s="8">
        <v>73</v>
      </c>
      <c r="C127" t="n" s="8">
        <f>IF(false,"120921853", "120921853")</f>
      </c>
      <c r="D127" t="s" s="8">
        <v>86</v>
      </c>
      <c r="E127" t="n" s="8">
        <v>1.0</v>
      </c>
      <c r="F127" t="n" s="8">
        <v>104.0</v>
      </c>
      <c r="G127" t="s" s="8">
        <v>53</v>
      </c>
      <c r="H127" t="s" s="8">
        <v>166</v>
      </c>
      <c r="I127" t="s" s="8">
        <v>245</v>
      </c>
    </row>
    <row r="128" ht="16.0" customHeight="true">
      <c r="A128" t="n" s="7">
        <v>4.344834E7</v>
      </c>
      <c r="B128" t="s" s="8">
        <v>73</v>
      </c>
      <c r="C128" t="n" s="8">
        <f>IF(false,"120922822", "120922822")</f>
      </c>
      <c r="D128" t="s" s="8">
        <v>246</v>
      </c>
      <c r="E128" t="n" s="8">
        <v>1.0</v>
      </c>
      <c r="F128" t="n" s="8">
        <v>90.0</v>
      </c>
      <c r="G128" t="s" s="8">
        <v>53</v>
      </c>
      <c r="H128" t="s" s="8">
        <v>166</v>
      </c>
      <c r="I128" t="s" s="8">
        <v>247</v>
      </c>
    </row>
    <row r="129" ht="16.0" customHeight="true">
      <c r="A129" t="n" s="7">
        <v>4.3549141E7</v>
      </c>
      <c r="B129" t="s" s="8">
        <v>54</v>
      </c>
      <c r="C129" t="n" s="8">
        <f>IF(false,"120906022", "120906022")</f>
      </c>
      <c r="D129" t="s" s="8">
        <v>104</v>
      </c>
      <c r="E129" t="n" s="8">
        <v>4.0</v>
      </c>
      <c r="F129" t="n" s="8">
        <v>500.0</v>
      </c>
      <c r="G129" t="s" s="8">
        <v>53</v>
      </c>
      <c r="H129" t="s" s="8">
        <v>166</v>
      </c>
      <c r="I129" t="s" s="8">
        <v>248</v>
      </c>
    </row>
    <row r="130" ht="16.0" customHeight="true">
      <c r="A130" t="n" s="7">
        <v>4.3502762E7</v>
      </c>
      <c r="B130" t="s" s="8">
        <v>73</v>
      </c>
      <c r="C130" t="n" s="8">
        <f>IF(false,"005-1258", "005-1258")</f>
      </c>
      <c r="D130" t="s" s="8">
        <v>249</v>
      </c>
      <c r="E130" t="n" s="8">
        <v>1.0</v>
      </c>
      <c r="F130" t="n" s="8">
        <v>107.0</v>
      </c>
      <c r="G130" t="s" s="8">
        <v>53</v>
      </c>
      <c r="H130" t="s" s="8">
        <v>166</v>
      </c>
      <c r="I130" t="s" s="8">
        <v>250</v>
      </c>
    </row>
    <row r="131" ht="16.0" customHeight="true">
      <c r="A131" t="n" s="7">
        <v>4.3520471E7</v>
      </c>
      <c r="B131" t="s" s="8">
        <v>73</v>
      </c>
      <c r="C131" t="n" s="8">
        <f>IF(false,"003-318", "003-318")</f>
      </c>
      <c r="D131" t="s" s="8">
        <v>251</v>
      </c>
      <c r="E131" t="n" s="8">
        <v>3.0</v>
      </c>
      <c r="F131" t="n" s="8">
        <v>2006.0</v>
      </c>
      <c r="G131" t="s" s="8">
        <v>58</v>
      </c>
      <c r="H131" t="s" s="8">
        <v>166</v>
      </c>
      <c r="I131" t="s" s="8">
        <v>252</v>
      </c>
    </row>
    <row r="132" ht="16.0" customHeight="true">
      <c r="A132" t="n" s="7">
        <v>4.344834E7</v>
      </c>
      <c r="B132" t="s" s="8">
        <v>73</v>
      </c>
      <c r="C132" t="n" s="8">
        <f>IF(false,"120922822", "120922822")</f>
      </c>
      <c r="D132" t="s" s="8">
        <v>246</v>
      </c>
      <c r="E132" t="n" s="8">
        <v>1.0</v>
      </c>
      <c r="F132" t="n" s="8">
        <v>898.0</v>
      </c>
      <c r="G132" t="s" s="8">
        <v>58</v>
      </c>
      <c r="H132" t="s" s="8">
        <v>166</v>
      </c>
      <c r="I132" t="s" s="8">
        <v>253</v>
      </c>
    </row>
    <row r="133" ht="16.0" customHeight="true">
      <c r="A133" t="n" s="7">
        <v>4.3457109E7</v>
      </c>
      <c r="B133" t="s" s="8">
        <v>73</v>
      </c>
      <c r="C133" t="n" s="8">
        <f>IF(false,"120921853", "120921853")</f>
      </c>
      <c r="D133" t="s" s="8">
        <v>86</v>
      </c>
      <c r="E133" t="n" s="8">
        <v>1.0</v>
      </c>
      <c r="F133" t="n" s="8">
        <v>215.0</v>
      </c>
      <c r="G133" t="s" s="8">
        <v>64</v>
      </c>
      <c r="H133" t="s" s="8">
        <v>166</v>
      </c>
      <c r="I133" t="s" s="8">
        <v>254</v>
      </c>
    </row>
    <row r="134" ht="16.0" customHeight="true">
      <c r="A134" t="n" s="7">
        <v>4.3215483E7</v>
      </c>
      <c r="B134" t="s" s="8">
        <v>62</v>
      </c>
      <c r="C134" t="n" s="8">
        <f>IF(false,"120921957", "120921957")</f>
      </c>
      <c r="D134" t="s" s="8">
        <v>139</v>
      </c>
      <c r="E134" t="n" s="8">
        <v>1.0</v>
      </c>
      <c r="F134" t="n" s="8">
        <v>149.0</v>
      </c>
      <c r="G134" t="s" s="8">
        <v>53</v>
      </c>
      <c r="H134" t="s" s="8">
        <v>166</v>
      </c>
      <c r="I134" t="s" s="8">
        <v>255</v>
      </c>
    </row>
    <row r="135" ht="16.0" customHeight="true">
      <c r="A135" t="n" s="7">
        <v>4.2318446E7</v>
      </c>
      <c r="B135" t="s" s="8">
        <v>256</v>
      </c>
      <c r="C135" t="n" s="8">
        <f>IF(false,"005-1375", "005-1375")</f>
      </c>
      <c r="D135" t="s" s="8">
        <v>94</v>
      </c>
      <c r="E135" t="n" s="8">
        <v>1.0</v>
      </c>
      <c r="F135" t="n" s="8">
        <v>174.0</v>
      </c>
      <c r="G135" t="s" s="8">
        <v>53</v>
      </c>
      <c r="H135" t="s" s="8">
        <v>166</v>
      </c>
      <c r="I135" t="s" s="8">
        <v>257</v>
      </c>
    </row>
    <row r="136" ht="16.0" customHeight="true">
      <c r="A136" t="n" s="7">
        <v>4.3210866E7</v>
      </c>
      <c r="B136" t="s" s="8">
        <v>62</v>
      </c>
      <c r="C136" t="n" s="8">
        <f>IF(false,"005-1357", "005-1357")</f>
      </c>
      <c r="D136" t="s" s="8">
        <v>211</v>
      </c>
      <c r="E136" t="n" s="8">
        <v>2.0</v>
      </c>
      <c r="F136" t="n" s="8">
        <v>526.0</v>
      </c>
      <c r="G136" t="s" s="8">
        <v>64</v>
      </c>
      <c r="H136" t="s" s="8">
        <v>166</v>
      </c>
      <c r="I136" t="s" s="8">
        <v>258</v>
      </c>
    </row>
    <row r="137" ht="16.0" customHeight="true">
      <c r="A137" t="n" s="7">
        <v>4.3561646E7</v>
      </c>
      <c r="B137" t="s" s="8">
        <v>54</v>
      </c>
      <c r="C137" t="n" s="8">
        <f>IF(false,"120921957", "120921957")</f>
      </c>
      <c r="D137" t="s" s="8">
        <v>139</v>
      </c>
      <c r="E137" t="n" s="8">
        <v>2.0</v>
      </c>
      <c r="F137" t="n" s="8">
        <v>1079.0</v>
      </c>
      <c r="G137" t="s" s="8">
        <v>58</v>
      </c>
      <c r="H137" t="s" s="8">
        <v>166</v>
      </c>
      <c r="I137" t="s" s="8">
        <v>259</v>
      </c>
    </row>
    <row r="138" ht="16.0" customHeight="true">
      <c r="A138" t="n" s="7">
        <v>4.3185257E7</v>
      </c>
      <c r="B138" t="s" s="8">
        <v>76</v>
      </c>
      <c r="C138" t="n" s="8">
        <f>IF(false,"005-1038", "005-1038")</f>
      </c>
      <c r="D138" t="s" s="8">
        <v>183</v>
      </c>
      <c r="E138" t="n" s="8">
        <v>2.0</v>
      </c>
      <c r="F138" t="n" s="8">
        <v>1036.0</v>
      </c>
      <c r="G138" t="s" s="8">
        <v>53</v>
      </c>
      <c r="H138" t="s" s="8">
        <v>166</v>
      </c>
      <c r="I138" t="s" s="8">
        <v>260</v>
      </c>
    </row>
    <row r="139" ht="16.0" customHeight="true">
      <c r="A139" t="n" s="7">
        <v>4.3233632E7</v>
      </c>
      <c r="B139" t="s" s="8">
        <v>62</v>
      </c>
      <c r="C139" t="n" s="8">
        <f>IF(false,"005-1111", "005-1111")</f>
      </c>
      <c r="D139" t="s" s="8">
        <v>261</v>
      </c>
      <c r="E139" t="n" s="8">
        <v>1.0</v>
      </c>
      <c r="F139" t="n" s="8">
        <v>102.0</v>
      </c>
      <c r="G139" t="s" s="8">
        <v>53</v>
      </c>
      <c r="H139" t="s" s="8">
        <v>166</v>
      </c>
      <c r="I139" t="s" s="8">
        <v>262</v>
      </c>
    </row>
    <row r="140" ht="16.0" customHeight="true">
      <c r="A140" t="n" s="7">
        <v>4.3164197E7</v>
      </c>
      <c r="B140" t="s" s="8">
        <v>76</v>
      </c>
      <c r="C140" t="n" s="8">
        <f>IF(false,"120921726", "120921726")</f>
      </c>
      <c r="D140" t="s" s="8">
        <v>263</v>
      </c>
      <c r="E140" t="n" s="8">
        <v>1.0</v>
      </c>
      <c r="F140" t="n" s="8">
        <v>415.0</v>
      </c>
      <c r="G140" t="s" s="8">
        <v>53</v>
      </c>
      <c r="H140" t="s" s="8">
        <v>166</v>
      </c>
      <c r="I140" t="s" s="8">
        <v>264</v>
      </c>
    </row>
    <row r="141" ht="16.0" customHeight="true">
      <c r="A141" t="n" s="7">
        <v>4.3229009E7</v>
      </c>
      <c r="B141" t="s" s="8">
        <v>62</v>
      </c>
      <c r="C141" t="n" s="8">
        <f>IF(false,"1003343", "1003343")</f>
      </c>
      <c r="D141" t="s" s="8">
        <v>265</v>
      </c>
      <c r="E141" t="n" s="8">
        <v>1.0</v>
      </c>
      <c r="F141" t="n" s="8">
        <v>134.0</v>
      </c>
      <c r="G141" t="s" s="8">
        <v>58</v>
      </c>
      <c r="H141" t="s" s="8">
        <v>166</v>
      </c>
      <c r="I141" t="s" s="8">
        <v>266</v>
      </c>
    </row>
    <row r="142" ht="16.0" customHeight="true">
      <c r="A142" t="n" s="7">
        <v>4.3177427E7</v>
      </c>
      <c r="B142" t="s" s="8">
        <v>76</v>
      </c>
      <c r="C142" t="n" s="8">
        <f>IF(false,"005-1039", "005-1039")</f>
      </c>
      <c r="D142" t="s" s="8">
        <v>168</v>
      </c>
      <c r="E142" t="n" s="8">
        <v>5.0</v>
      </c>
      <c r="F142" t="n" s="8">
        <v>1930.0</v>
      </c>
      <c r="G142" t="s" s="8">
        <v>53</v>
      </c>
      <c r="H142" t="s" s="8">
        <v>166</v>
      </c>
      <c r="I142" t="s" s="8">
        <v>267</v>
      </c>
    </row>
    <row r="143" ht="16.0" customHeight="true">
      <c r="A143" t="n" s="7">
        <v>4.3262191E7</v>
      </c>
      <c r="B143" t="s" s="8">
        <v>62</v>
      </c>
      <c r="C143" t="n" s="8">
        <f>IF(false,"01-004117", "01-004117")</f>
      </c>
      <c r="D143" t="s" s="8">
        <v>101</v>
      </c>
      <c r="E143" t="n" s="8">
        <v>3.0</v>
      </c>
      <c r="F143" t="n" s="8">
        <v>231.0</v>
      </c>
      <c r="G143" t="s" s="8">
        <v>53</v>
      </c>
      <c r="H143" t="s" s="8">
        <v>166</v>
      </c>
      <c r="I143" t="s" s="8">
        <v>268</v>
      </c>
    </row>
    <row r="144" ht="16.0" customHeight="true">
      <c r="A144" t="n" s="7">
        <v>4.3102226E7</v>
      </c>
      <c r="B144" t="s" s="8">
        <v>76</v>
      </c>
      <c r="C144" t="n" s="8">
        <f>IF(false,"005-1119", "005-1119")</f>
      </c>
      <c r="D144" t="s" s="8">
        <v>269</v>
      </c>
      <c r="E144" t="n" s="8">
        <v>1.0</v>
      </c>
      <c r="F144" t="n" s="8">
        <v>500.0</v>
      </c>
      <c r="G144" t="s" s="8">
        <v>53</v>
      </c>
      <c r="H144" t="s" s="8">
        <v>166</v>
      </c>
      <c r="I144" t="s" s="8">
        <v>270</v>
      </c>
    </row>
    <row r="145" ht="16.0" customHeight="true">
      <c r="A145" t="n" s="7">
        <v>4.3505264E7</v>
      </c>
      <c r="B145" t="s" s="8">
        <v>73</v>
      </c>
      <c r="C145" t="n" s="8">
        <f>IF(false,"005-1518", "005-1518")</f>
      </c>
      <c r="D145" t="s" s="8">
        <v>136</v>
      </c>
      <c r="E145" t="n" s="8">
        <v>1.0</v>
      </c>
      <c r="F145" t="n" s="8">
        <v>224.0</v>
      </c>
      <c r="G145" t="s" s="8">
        <v>53</v>
      </c>
      <c r="H145" t="s" s="8">
        <v>166</v>
      </c>
      <c r="I145" t="s" s="8">
        <v>271</v>
      </c>
    </row>
    <row r="146" ht="16.0" customHeight="true">
      <c r="A146" t="n" s="7">
        <v>4.3433803E7</v>
      </c>
      <c r="B146" t="s" s="8">
        <v>73</v>
      </c>
      <c r="C146" t="n" s="8">
        <f>IF(false,"008-577", "008-577")</f>
      </c>
      <c r="D146" t="s" s="8">
        <v>88</v>
      </c>
      <c r="E146" t="n" s="8">
        <v>3.0</v>
      </c>
      <c r="F146" t="n" s="8">
        <v>231.0</v>
      </c>
      <c r="G146" t="s" s="8">
        <v>53</v>
      </c>
      <c r="H146" t="s" s="8">
        <v>166</v>
      </c>
      <c r="I146" t="s" s="8">
        <v>272</v>
      </c>
    </row>
    <row r="147" ht="16.0" customHeight="true">
      <c r="A147" t="n" s="7">
        <v>4.3298963E7</v>
      </c>
      <c r="B147" t="s" s="8">
        <v>62</v>
      </c>
      <c r="C147" t="n" s="8">
        <f>IF(false,"005-1720", "005-1720")</f>
      </c>
      <c r="D147" t="s" s="8">
        <v>273</v>
      </c>
      <c r="E147" t="n" s="8">
        <v>1.0</v>
      </c>
      <c r="F147" t="n" s="8">
        <v>49.0</v>
      </c>
      <c r="G147" t="s" s="8">
        <v>53</v>
      </c>
      <c r="H147" t="s" s="8">
        <v>166</v>
      </c>
      <c r="I147" t="s" s="8">
        <v>274</v>
      </c>
    </row>
    <row r="148" ht="16.0" customHeight="true">
      <c r="A148" t="n" s="7">
        <v>4.3428076E7</v>
      </c>
      <c r="B148" t="s" s="8">
        <v>73</v>
      </c>
      <c r="C148" t="n" s="8">
        <f>IF(false,"120921853", "120921853")</f>
      </c>
      <c r="D148" t="s" s="8">
        <v>86</v>
      </c>
      <c r="E148" t="n" s="8">
        <v>1.0</v>
      </c>
      <c r="F148" t="n" s="8">
        <v>938.0</v>
      </c>
      <c r="G148" t="s" s="8">
        <v>58</v>
      </c>
      <c r="H148" t="s" s="8">
        <v>166</v>
      </c>
      <c r="I148" t="s" s="8">
        <v>275</v>
      </c>
    </row>
    <row r="149" ht="16.0" customHeight="true">
      <c r="A149" t="n" s="7">
        <v>4.3516359E7</v>
      </c>
      <c r="B149" t="s" s="8">
        <v>73</v>
      </c>
      <c r="C149" t="n" s="8">
        <f>IF(false,"120922352", "120922352")</f>
      </c>
      <c r="D149" t="s" s="8">
        <v>84</v>
      </c>
      <c r="E149" t="n" s="8">
        <v>2.0</v>
      </c>
      <c r="F149" t="n" s="8">
        <v>188.0</v>
      </c>
      <c r="G149" t="s" s="8">
        <v>53</v>
      </c>
      <c r="H149" t="s" s="8">
        <v>166</v>
      </c>
      <c r="I149" t="s" s="8">
        <v>276</v>
      </c>
    </row>
    <row r="150" ht="16.0" customHeight="true">
      <c r="A150" t="n" s="7">
        <v>4.3529104E7</v>
      </c>
      <c r="B150" t="s" s="8">
        <v>73</v>
      </c>
      <c r="C150" t="n" s="8">
        <f>IF(false,"005-1516", "005-1516")</f>
      </c>
      <c r="D150" t="s" s="8">
        <v>74</v>
      </c>
      <c r="E150" t="n" s="8">
        <v>1.0</v>
      </c>
      <c r="F150" t="n" s="8">
        <v>965.0</v>
      </c>
      <c r="G150" t="s" s="8">
        <v>64</v>
      </c>
      <c r="H150" t="s" s="8">
        <v>166</v>
      </c>
      <c r="I150" t="s" s="8">
        <v>277</v>
      </c>
    </row>
    <row r="151" ht="16.0" customHeight="true">
      <c r="A151" t="n" s="7">
        <v>4.3254983E7</v>
      </c>
      <c r="B151" t="s" s="8">
        <v>62</v>
      </c>
      <c r="C151" t="n" s="8">
        <f>IF(false,"120921995", "120921995")</f>
      </c>
      <c r="D151" t="s" s="8">
        <v>232</v>
      </c>
      <c r="E151" t="n" s="8">
        <v>1.0</v>
      </c>
      <c r="F151" t="n" s="8">
        <v>348.0</v>
      </c>
      <c r="G151" t="s" s="8">
        <v>64</v>
      </c>
      <c r="H151" t="s" s="8">
        <v>166</v>
      </c>
      <c r="I151" t="s" s="8">
        <v>278</v>
      </c>
    </row>
    <row r="152" ht="16.0" customHeight="true">
      <c r="A152" t="n" s="7">
        <v>4.3470172E7</v>
      </c>
      <c r="B152" t="s" s="8">
        <v>73</v>
      </c>
      <c r="C152" t="n" s="8">
        <f>IF(false,"120922390", "120922390")</f>
      </c>
      <c r="D152" t="s" s="8">
        <v>149</v>
      </c>
      <c r="E152" t="n" s="8">
        <v>1.0</v>
      </c>
      <c r="F152" t="n" s="8">
        <v>137.0</v>
      </c>
      <c r="G152" t="s" s="8">
        <v>53</v>
      </c>
      <c r="H152" t="s" s="8">
        <v>166</v>
      </c>
      <c r="I152" t="s" s="8">
        <v>279</v>
      </c>
    </row>
    <row r="153" ht="16.0" customHeight="true">
      <c r="A153" t="n" s="7">
        <v>4.3524109E7</v>
      </c>
      <c r="B153" t="s" s="8">
        <v>73</v>
      </c>
      <c r="C153" t="n" s="8">
        <f>IF(false,"000-631", "000-631")</f>
      </c>
      <c r="D153" t="s" s="8">
        <v>99</v>
      </c>
      <c r="E153" t="n" s="8">
        <v>2.0</v>
      </c>
      <c r="F153" t="n" s="8">
        <v>214.0</v>
      </c>
      <c r="G153" t="s" s="8">
        <v>53</v>
      </c>
      <c r="H153" t="s" s="8">
        <v>166</v>
      </c>
      <c r="I153" t="s" s="8">
        <v>280</v>
      </c>
    </row>
    <row r="154" ht="16.0" customHeight="true">
      <c r="A154" t="n" s="7">
        <v>4.3466341E7</v>
      </c>
      <c r="B154" t="s" s="8">
        <v>73</v>
      </c>
      <c r="C154" t="n" s="8">
        <f>IF(false,"000-631", "000-631")</f>
      </c>
      <c r="D154" t="s" s="8">
        <v>99</v>
      </c>
      <c r="E154" t="n" s="8">
        <v>2.0</v>
      </c>
      <c r="F154" t="n" s="8">
        <v>214.0</v>
      </c>
      <c r="G154" t="s" s="8">
        <v>53</v>
      </c>
      <c r="H154" t="s" s="8">
        <v>166</v>
      </c>
      <c r="I154" t="s" s="8">
        <v>281</v>
      </c>
    </row>
    <row r="155" ht="16.0" customHeight="true">
      <c r="A155" t="n" s="7">
        <v>4.3466341E7</v>
      </c>
      <c r="B155" t="s" s="8">
        <v>73</v>
      </c>
      <c r="C155" t="n" s="8">
        <f>IF(false,"000-631", "000-631")</f>
      </c>
      <c r="D155" t="s" s="8">
        <v>99</v>
      </c>
      <c r="E155" t="n" s="8">
        <v>2.0</v>
      </c>
      <c r="F155" t="n" s="8">
        <v>162.0</v>
      </c>
      <c r="G155" t="s" s="8">
        <v>58</v>
      </c>
      <c r="H155" t="s" s="8">
        <v>166</v>
      </c>
      <c r="I155" t="s" s="8">
        <v>282</v>
      </c>
    </row>
    <row r="156" ht="16.0" customHeight="true">
      <c r="A156" t="n" s="7">
        <v>4.3524109E7</v>
      </c>
      <c r="B156" t="s" s="8">
        <v>73</v>
      </c>
      <c r="C156" t="n" s="8">
        <f>IF(false,"000-631", "000-631")</f>
      </c>
      <c r="D156" t="s" s="8">
        <v>99</v>
      </c>
      <c r="E156" t="n" s="8">
        <v>2.0</v>
      </c>
      <c r="F156" t="n" s="8">
        <v>791.0</v>
      </c>
      <c r="G156" t="s" s="8">
        <v>64</v>
      </c>
      <c r="H156" t="s" s="8">
        <v>166</v>
      </c>
      <c r="I156" t="s" s="8">
        <v>283</v>
      </c>
    </row>
    <row r="157" ht="16.0" customHeight="true">
      <c r="A157" t="n" s="7">
        <v>4.3540412E7</v>
      </c>
      <c r="B157" t="s" s="8">
        <v>54</v>
      </c>
      <c r="C157" t="n" s="8">
        <f>IF(false,"008-577", "008-577")</f>
      </c>
      <c r="D157" t="s" s="8">
        <v>88</v>
      </c>
      <c r="E157" t="n" s="8">
        <v>3.0</v>
      </c>
      <c r="F157" t="n" s="8">
        <v>450.0</v>
      </c>
      <c r="G157" t="s" s="8">
        <v>53</v>
      </c>
      <c r="H157" t="s" s="8">
        <v>166</v>
      </c>
      <c r="I157" t="s" s="8">
        <v>284</v>
      </c>
    </row>
    <row r="158" ht="16.0" customHeight="true">
      <c r="A158" t="n" s="7">
        <v>4.3329397E7</v>
      </c>
      <c r="B158" t="s" s="8">
        <v>56</v>
      </c>
      <c r="C158" t="n" s="8">
        <f>IF(false,"120922035", "120922035")</f>
      </c>
      <c r="D158" t="s" s="8">
        <v>165</v>
      </c>
      <c r="E158" t="n" s="8">
        <v>2.0</v>
      </c>
      <c r="F158" t="n" s="8">
        <v>298.0</v>
      </c>
      <c r="G158" t="s" s="8">
        <v>53</v>
      </c>
      <c r="H158" t="s" s="8">
        <v>166</v>
      </c>
      <c r="I158" t="s" s="8">
        <v>285</v>
      </c>
    </row>
    <row r="159" ht="16.0" customHeight="true">
      <c r="A159" t="n" s="7">
        <v>4.3323927E7</v>
      </c>
      <c r="B159" t="s" s="8">
        <v>56</v>
      </c>
      <c r="C159" t="n" s="8">
        <f>IF(false,"005-1113", "005-1113")</f>
      </c>
      <c r="D159" t="s" s="8">
        <v>286</v>
      </c>
      <c r="E159" t="n" s="8">
        <v>2.0</v>
      </c>
      <c r="F159" t="n" s="8">
        <v>296.0</v>
      </c>
      <c r="G159" t="s" s="8">
        <v>53</v>
      </c>
      <c r="H159" t="s" s="8">
        <v>166</v>
      </c>
      <c r="I159" t="s" s="8">
        <v>287</v>
      </c>
    </row>
    <row r="160" ht="16.0" customHeight="true">
      <c r="A160" t="n" s="7">
        <v>4.3524249E7</v>
      </c>
      <c r="B160" t="s" s="8">
        <v>73</v>
      </c>
      <c r="C160" t="n" s="8">
        <f>IF(false,"005-1110", "005-1110")</f>
      </c>
      <c r="D160" t="s" s="8">
        <v>70</v>
      </c>
      <c r="E160" t="n" s="8">
        <v>2.0</v>
      </c>
      <c r="F160" t="n" s="8">
        <v>986.0</v>
      </c>
      <c r="G160" t="s" s="8">
        <v>53</v>
      </c>
      <c r="H160" t="s" s="8">
        <v>166</v>
      </c>
      <c r="I160" t="s" s="8">
        <v>288</v>
      </c>
    </row>
    <row r="161" ht="16.0" customHeight="true">
      <c r="A161" t="n" s="7">
        <v>4.273247E7</v>
      </c>
      <c r="B161" t="s" s="8">
        <v>289</v>
      </c>
      <c r="C161" t="n" s="8">
        <f>IF(false,"005-1111", "005-1111")</f>
      </c>
      <c r="D161" t="s" s="8">
        <v>261</v>
      </c>
      <c r="E161" t="n" s="8">
        <v>1.0</v>
      </c>
      <c r="F161" t="n" s="8">
        <v>153.0</v>
      </c>
      <c r="G161" t="s" s="8">
        <v>53</v>
      </c>
      <c r="H161" t="s" s="8">
        <v>166</v>
      </c>
      <c r="I161" t="s" s="8">
        <v>290</v>
      </c>
    </row>
    <row r="162" ht="16.0" customHeight="true">
      <c r="A162" t="n" s="7">
        <v>4.3534116E7</v>
      </c>
      <c r="B162" t="s" s="8">
        <v>73</v>
      </c>
      <c r="C162" t="n" s="8">
        <f>IF(false,"005-1038", "005-1038")</f>
      </c>
      <c r="D162" t="s" s="8">
        <v>183</v>
      </c>
      <c r="E162" t="n" s="8">
        <v>1.0</v>
      </c>
      <c r="F162" t="n" s="8">
        <v>88.0</v>
      </c>
      <c r="G162" t="s" s="8">
        <v>53</v>
      </c>
      <c r="H162" t="s" s="8">
        <v>166</v>
      </c>
      <c r="I162" t="s" s="8">
        <v>291</v>
      </c>
    </row>
    <row r="163" ht="16.0" customHeight="true">
      <c r="A163" t="n" s="7">
        <v>4.3299125E7</v>
      </c>
      <c r="B163" t="s" s="8">
        <v>62</v>
      </c>
      <c r="C163" t="n" s="8">
        <f>IF(false,"005-1312", "005-1312")</f>
      </c>
      <c r="D163" t="s" s="8">
        <v>146</v>
      </c>
      <c r="E163" t="n" s="8">
        <v>3.0</v>
      </c>
      <c r="F163" t="n" s="8">
        <v>978.0</v>
      </c>
      <c r="G163" t="s" s="8">
        <v>53</v>
      </c>
      <c r="H163" t="s" s="8">
        <v>166</v>
      </c>
      <c r="I163" t="s" s="8">
        <v>292</v>
      </c>
    </row>
    <row r="164" ht="16.0" customHeight="true">
      <c r="A164" t="n" s="7">
        <v>4.338184E7</v>
      </c>
      <c r="B164" t="s" s="8">
        <v>56</v>
      </c>
      <c r="C164" t="n" s="8">
        <f>IF(false,"120922351", "120922351")</f>
      </c>
      <c r="D164" t="s" s="8">
        <v>60</v>
      </c>
      <c r="E164" t="n" s="8">
        <v>1.0</v>
      </c>
      <c r="F164" t="n" s="8">
        <v>126.0</v>
      </c>
      <c r="G164" t="s" s="8">
        <v>53</v>
      </c>
      <c r="H164" t="s" s="8">
        <v>166</v>
      </c>
      <c r="I164" t="s" s="8">
        <v>293</v>
      </c>
    </row>
    <row r="165" ht="16.0" customHeight="true">
      <c r="A165" t="n" s="7">
        <v>4.3422677E7</v>
      </c>
      <c r="B165" t="s" s="8">
        <v>73</v>
      </c>
      <c r="C165" t="n" s="8">
        <f>IF(false,"120922351", "120922351")</f>
      </c>
      <c r="D165" t="s" s="8">
        <v>60</v>
      </c>
      <c r="E165" t="n" s="8">
        <v>1.0</v>
      </c>
      <c r="F165" t="n" s="8">
        <v>128.0</v>
      </c>
      <c r="G165" t="s" s="8">
        <v>53</v>
      </c>
      <c r="H165" t="s" s="8">
        <v>166</v>
      </c>
      <c r="I165" t="s" s="8">
        <v>294</v>
      </c>
    </row>
    <row r="166" ht="16.0" customHeight="true">
      <c r="A166" t="n" s="7">
        <v>4.3333434E7</v>
      </c>
      <c r="B166" t="s" s="8">
        <v>56</v>
      </c>
      <c r="C166" t="n" s="8">
        <f>IF(false,"120921939", "120921939")</f>
      </c>
      <c r="D166" t="s" s="8">
        <v>157</v>
      </c>
      <c r="E166" t="n" s="8">
        <v>1.0</v>
      </c>
      <c r="F166" t="n" s="8">
        <v>149.0</v>
      </c>
      <c r="G166" t="s" s="8">
        <v>53</v>
      </c>
      <c r="H166" t="s" s="8">
        <v>166</v>
      </c>
      <c r="I166" t="s" s="8">
        <v>295</v>
      </c>
    </row>
    <row r="167" ht="16.0" customHeight="true">
      <c r="A167" t="n" s="7">
        <v>4.3299997E7</v>
      </c>
      <c r="B167" t="s" s="8">
        <v>62</v>
      </c>
      <c r="C167" t="n" s="8">
        <f>IF(false,"005-1111", "005-1111")</f>
      </c>
      <c r="D167" t="s" s="8">
        <v>261</v>
      </c>
      <c r="E167" t="n" s="8">
        <v>1.0</v>
      </c>
      <c r="F167" t="n" s="8">
        <v>228.0</v>
      </c>
      <c r="G167" t="s" s="8">
        <v>58</v>
      </c>
      <c r="H167" t="s" s="8">
        <v>166</v>
      </c>
      <c r="I167" t="s" s="8">
        <v>296</v>
      </c>
    </row>
    <row r="168" ht="16.0" customHeight="true">
      <c r="A168" t="n" s="7">
        <v>4.3668075E7</v>
      </c>
      <c r="B168" t="s" s="8">
        <v>166</v>
      </c>
      <c r="C168" t="n" s="8">
        <f>IF(false,"120921432", "120921432")</f>
      </c>
      <c r="D168" t="s" s="8">
        <v>297</v>
      </c>
      <c r="E168" t="n" s="8">
        <v>1.0</v>
      </c>
      <c r="F168" t="n" s="8">
        <v>1107.0</v>
      </c>
      <c r="G168" t="s" s="8">
        <v>58</v>
      </c>
      <c r="H168" t="s" s="8">
        <v>298</v>
      </c>
      <c r="I168" t="s" s="8">
        <v>299</v>
      </c>
    </row>
    <row r="169" ht="16.0" customHeight="true">
      <c r="A169" t="n" s="7">
        <v>4.3718032E7</v>
      </c>
      <c r="B169" t="s" s="8">
        <v>166</v>
      </c>
      <c r="C169" t="n" s="8">
        <f>IF(false,"120922844", "120922844")</f>
      </c>
      <c r="D169" t="s" s="8">
        <v>300</v>
      </c>
      <c r="E169" t="n" s="8">
        <v>1.0</v>
      </c>
      <c r="F169" t="n" s="8">
        <v>99.0</v>
      </c>
      <c r="G169" t="s" s="8">
        <v>64</v>
      </c>
      <c r="H169" t="s" s="8">
        <v>298</v>
      </c>
      <c r="I169" t="s" s="8">
        <v>301</v>
      </c>
    </row>
    <row r="170" ht="16.0" customHeight="true">
      <c r="A170" t="n" s="7">
        <v>4.3407731E7</v>
      </c>
      <c r="B170" t="s" s="8">
        <v>56</v>
      </c>
      <c r="C170" t="n" s="8">
        <f>IF(false,"005-1255", "005-1255")</f>
      </c>
      <c r="D170" t="s" s="8">
        <v>57</v>
      </c>
      <c r="E170" t="n" s="8">
        <v>1.0</v>
      </c>
      <c r="F170" t="n" s="8">
        <v>166.0</v>
      </c>
      <c r="G170" t="s" s="8">
        <v>53</v>
      </c>
      <c r="H170" t="s" s="8">
        <v>298</v>
      </c>
      <c r="I170" t="s" s="8">
        <v>302</v>
      </c>
    </row>
    <row r="171" ht="16.0" customHeight="true">
      <c r="A171" t="n" s="7">
        <v>4.3679922E7</v>
      </c>
      <c r="B171" t="s" s="8">
        <v>166</v>
      </c>
      <c r="C171" t="n" s="8">
        <f>IF(false,"120922207", "120922207")</f>
      </c>
      <c r="D171" t="s" s="8">
        <v>303</v>
      </c>
      <c r="E171" t="n" s="8">
        <v>1.0</v>
      </c>
      <c r="F171" t="n" s="8">
        <v>490.0</v>
      </c>
      <c r="G171" t="s" s="8">
        <v>58</v>
      </c>
      <c r="H171" t="s" s="8">
        <v>298</v>
      </c>
      <c r="I171" t="s" s="8">
        <v>304</v>
      </c>
    </row>
    <row r="172" ht="16.0" customHeight="true">
      <c r="A172" t="n" s="7">
        <v>4.3617092E7</v>
      </c>
      <c r="B172" t="s" s="8">
        <v>54</v>
      </c>
      <c r="C172" t="n" s="8">
        <f>IF(false,"120922351", "120922351")</f>
      </c>
      <c r="D172" t="s" s="8">
        <v>60</v>
      </c>
      <c r="E172" t="n" s="8">
        <v>4.0</v>
      </c>
      <c r="F172" t="n" s="8">
        <v>500.0</v>
      </c>
      <c r="G172" t="s" s="8">
        <v>53</v>
      </c>
      <c r="H172" t="s" s="8">
        <v>298</v>
      </c>
      <c r="I172" t="s" s="8">
        <v>305</v>
      </c>
    </row>
    <row r="173" ht="16.0" customHeight="true">
      <c r="A173" t="n" s="7">
        <v>4.3442618E7</v>
      </c>
      <c r="B173" t="s" s="8">
        <v>73</v>
      </c>
      <c r="C173" t="n" s="8">
        <f>IF(false,"120922390", "120922390")</f>
      </c>
      <c r="D173" t="s" s="8">
        <v>149</v>
      </c>
      <c r="E173" t="n" s="8">
        <v>1.0</v>
      </c>
      <c r="F173" t="n" s="8">
        <v>137.0</v>
      </c>
      <c r="G173" t="s" s="8">
        <v>53</v>
      </c>
      <c r="H173" t="s" s="8">
        <v>298</v>
      </c>
      <c r="I173" t="s" s="8">
        <v>306</v>
      </c>
    </row>
    <row r="174" ht="16.0" customHeight="true">
      <c r="A174" t="n" s="7">
        <v>4.3368941E7</v>
      </c>
      <c r="B174" t="s" s="8">
        <v>56</v>
      </c>
      <c r="C174" t="n" s="8">
        <f>IF(false,"120921957", "120921957")</f>
      </c>
      <c r="D174" t="s" s="8">
        <v>139</v>
      </c>
      <c r="E174" t="n" s="8">
        <v>1.0</v>
      </c>
      <c r="F174" t="n" s="8">
        <v>149.0</v>
      </c>
      <c r="G174" t="s" s="8">
        <v>53</v>
      </c>
      <c r="H174" t="s" s="8">
        <v>298</v>
      </c>
      <c r="I174" t="s" s="8">
        <v>307</v>
      </c>
    </row>
    <row r="175" ht="16.0" customHeight="true">
      <c r="A175" t="n" s="7">
        <v>4.3637129E7</v>
      </c>
      <c r="B175" t="s" s="8">
        <v>54</v>
      </c>
      <c r="C175" t="n" s="8">
        <f>IF(false,"000-631", "000-631")</f>
      </c>
      <c r="D175" t="s" s="8">
        <v>99</v>
      </c>
      <c r="E175" t="n" s="8">
        <v>2.0</v>
      </c>
      <c r="F175" t="n" s="8">
        <v>164.0</v>
      </c>
      <c r="G175" t="s" s="8">
        <v>53</v>
      </c>
      <c r="H175" t="s" s="8">
        <v>298</v>
      </c>
      <c r="I175" t="s" s="8">
        <v>308</v>
      </c>
    </row>
    <row r="176" ht="16.0" customHeight="true">
      <c r="A176" t="n" s="7">
        <v>4.3654192E7</v>
      </c>
      <c r="B176" t="s" s="8">
        <v>166</v>
      </c>
      <c r="C176" t="n" s="8">
        <f>IF(false,"120922354", "120922354")</f>
      </c>
      <c r="D176" t="s" s="8">
        <v>309</v>
      </c>
      <c r="E176" t="n" s="8">
        <v>1.0</v>
      </c>
      <c r="F176" t="n" s="8">
        <v>232.0</v>
      </c>
      <c r="G176" t="s" s="8">
        <v>64</v>
      </c>
      <c r="H176" t="s" s="8">
        <v>298</v>
      </c>
      <c r="I176" t="s" s="8">
        <v>310</v>
      </c>
    </row>
    <row r="177" ht="16.0" customHeight="true">
      <c r="A177" t="n" s="7">
        <v>4.3566077E7</v>
      </c>
      <c r="B177" t="s" s="8">
        <v>54</v>
      </c>
      <c r="C177" t="n" s="8">
        <f>IF(false,"01-003884", "01-003884")</f>
      </c>
      <c r="D177" t="s" s="8">
        <v>234</v>
      </c>
      <c r="E177" t="n" s="8">
        <v>3.0</v>
      </c>
      <c r="F177" t="n" s="8">
        <v>264.0</v>
      </c>
      <c r="G177" t="s" s="8">
        <v>53</v>
      </c>
      <c r="H177" t="s" s="8">
        <v>298</v>
      </c>
      <c r="I177" t="s" s="8">
        <v>311</v>
      </c>
    </row>
    <row r="178" ht="16.0" customHeight="true">
      <c r="A178" t="n" s="7">
        <v>4.355348E7</v>
      </c>
      <c r="B178" t="s" s="8">
        <v>54</v>
      </c>
      <c r="C178" t="n" s="8">
        <f>IF(false,"005-1519", "005-1519")</f>
      </c>
      <c r="D178" t="s" s="8">
        <v>312</v>
      </c>
      <c r="E178" t="n" s="8">
        <v>1.0</v>
      </c>
      <c r="F178" t="n" s="8">
        <v>23.0</v>
      </c>
      <c r="G178" t="s" s="8">
        <v>53</v>
      </c>
      <c r="H178" t="s" s="8">
        <v>298</v>
      </c>
      <c r="I178" t="s" s="8">
        <v>313</v>
      </c>
    </row>
    <row r="179" ht="16.0" customHeight="true">
      <c r="A179" t="n" s="7">
        <v>4.364411E7</v>
      </c>
      <c r="B179" t="s" s="8">
        <v>166</v>
      </c>
      <c r="C179" t="n" s="8">
        <f>IF(false,"005-1113", "005-1113")</f>
      </c>
      <c r="D179" t="s" s="8">
        <v>286</v>
      </c>
      <c r="E179" t="n" s="8">
        <v>1.0</v>
      </c>
      <c r="F179" t="n" s="8">
        <v>161.0</v>
      </c>
      <c r="G179" t="s" s="8">
        <v>64</v>
      </c>
      <c r="H179" t="s" s="8">
        <v>298</v>
      </c>
      <c r="I179" t="s" s="8">
        <v>314</v>
      </c>
    </row>
    <row r="180" ht="16.0" customHeight="true">
      <c r="A180" t="n" s="7">
        <v>4.3642126E7</v>
      </c>
      <c r="B180" t="s" s="8">
        <v>166</v>
      </c>
      <c r="C180" t="n" s="8">
        <f>IF(false,"000-631", "000-631")</f>
      </c>
      <c r="D180" t="s" s="8">
        <v>99</v>
      </c>
      <c r="E180" t="n" s="8">
        <v>1.0</v>
      </c>
      <c r="F180" t="n" s="8">
        <v>211.0</v>
      </c>
      <c r="G180" t="s" s="8">
        <v>64</v>
      </c>
      <c r="H180" t="s" s="8">
        <v>298</v>
      </c>
      <c r="I180" t="s" s="8">
        <v>315</v>
      </c>
    </row>
    <row r="181" ht="16.0" customHeight="true">
      <c r="A181" t="n" s="7">
        <v>4.3180361E7</v>
      </c>
      <c r="B181" t="s" s="8">
        <v>76</v>
      </c>
      <c r="C181" t="n" s="8">
        <f>IF(false,"120921853", "120921853")</f>
      </c>
      <c r="D181" t="s" s="8">
        <v>86</v>
      </c>
      <c r="E181" t="n" s="8">
        <v>1.0</v>
      </c>
      <c r="F181" t="n" s="8">
        <v>283.0</v>
      </c>
      <c r="G181" t="s" s="8">
        <v>53</v>
      </c>
      <c r="H181" t="s" s="8">
        <v>298</v>
      </c>
      <c r="I181" t="s" s="8">
        <v>316</v>
      </c>
    </row>
    <row r="182" ht="16.0" customHeight="true">
      <c r="A182" t="n" s="7">
        <v>4.3588542E7</v>
      </c>
      <c r="B182" t="s" s="8">
        <v>54</v>
      </c>
      <c r="C182" t="n" s="8">
        <f>IF(false,"120921863", "120921863")</f>
      </c>
      <c r="D182" t="s" s="8">
        <v>317</v>
      </c>
      <c r="E182" t="n" s="8">
        <v>1.0</v>
      </c>
      <c r="F182" t="n" s="8">
        <v>77.0</v>
      </c>
      <c r="G182" t="s" s="8">
        <v>53</v>
      </c>
      <c r="H182" t="s" s="8">
        <v>298</v>
      </c>
      <c r="I182" t="s" s="8">
        <v>318</v>
      </c>
    </row>
    <row r="183" ht="16.0" customHeight="true">
      <c r="A183" t="n" s="7">
        <v>4.3631611E7</v>
      </c>
      <c r="B183" t="s" s="8">
        <v>54</v>
      </c>
      <c r="C183" t="n" s="8">
        <f>IF(false,"008-577", "008-577")</f>
      </c>
      <c r="D183" t="s" s="8">
        <v>88</v>
      </c>
      <c r="E183" t="n" s="8">
        <v>1.0</v>
      </c>
      <c r="F183" t="n" s="8">
        <v>232.0</v>
      </c>
      <c r="G183" t="s" s="8">
        <v>58</v>
      </c>
      <c r="H183" t="s" s="8">
        <v>298</v>
      </c>
      <c r="I183" t="s" s="8">
        <v>319</v>
      </c>
    </row>
    <row r="184" ht="16.0" customHeight="true">
      <c r="A184" t="n" s="7">
        <v>4.3715259E7</v>
      </c>
      <c r="B184" t="s" s="8">
        <v>166</v>
      </c>
      <c r="C184" t="n" s="8">
        <f>IF(false,"01-004217", "01-004217")</f>
      </c>
      <c r="D184" t="s" s="8">
        <v>320</v>
      </c>
      <c r="E184" t="n" s="8">
        <v>1.0</v>
      </c>
      <c r="F184" t="n" s="8">
        <v>52.0</v>
      </c>
      <c r="G184" t="s" s="8">
        <v>64</v>
      </c>
      <c r="H184" t="s" s="8">
        <v>298</v>
      </c>
      <c r="I184" t="s" s="8">
        <v>321</v>
      </c>
    </row>
    <row r="185" ht="16.0" customHeight="true">
      <c r="A185" t="n" s="7">
        <v>4.3625793E7</v>
      </c>
      <c r="B185" t="s" s="8">
        <v>54</v>
      </c>
      <c r="C185" t="n" s="8">
        <f>IF(false,"120921202", "120921202")</f>
      </c>
      <c r="D185" t="s" s="8">
        <v>215</v>
      </c>
      <c r="E185" t="n" s="8">
        <v>2.0</v>
      </c>
      <c r="F185" t="n" s="8">
        <v>3377.0</v>
      </c>
      <c r="G185" t="s" s="8">
        <v>58</v>
      </c>
      <c r="H185" t="s" s="8">
        <v>298</v>
      </c>
      <c r="I185" t="s" s="8">
        <v>322</v>
      </c>
    </row>
    <row r="186" ht="16.0" customHeight="true">
      <c r="A186" t="n" s="7">
        <v>4.3621864E7</v>
      </c>
      <c r="B186" t="s" s="8">
        <v>54</v>
      </c>
      <c r="C186" t="n" s="8">
        <f>IF(false,"003-315", "003-315")</f>
      </c>
      <c r="D186" t="s" s="8">
        <v>323</v>
      </c>
      <c r="E186" t="n" s="8">
        <v>2.0</v>
      </c>
      <c r="F186" t="n" s="8">
        <v>271.0</v>
      </c>
      <c r="G186" t="s" s="8">
        <v>64</v>
      </c>
      <c r="H186" t="s" s="8">
        <v>298</v>
      </c>
      <c r="I186" t="s" s="8">
        <v>324</v>
      </c>
    </row>
    <row r="187" ht="16.0" customHeight="true">
      <c r="A187" t="n" s="7">
        <v>4.3617092E7</v>
      </c>
      <c r="B187" t="s" s="8">
        <v>54</v>
      </c>
      <c r="C187" t="n" s="8">
        <f>IF(false,"120922351", "120922351")</f>
      </c>
      <c r="D187" t="s" s="8">
        <v>60</v>
      </c>
      <c r="E187" t="n" s="8">
        <v>4.0</v>
      </c>
      <c r="F187" t="n" s="8">
        <v>191.0</v>
      </c>
      <c r="G187" t="s" s="8">
        <v>64</v>
      </c>
      <c r="H187" t="s" s="8">
        <v>298</v>
      </c>
      <c r="I187" t="s" s="8">
        <v>325</v>
      </c>
    </row>
    <row r="188" ht="16.0" customHeight="true">
      <c r="A188" t="n" s="7">
        <v>4.3655368E7</v>
      </c>
      <c r="B188" t="s" s="8">
        <v>166</v>
      </c>
      <c r="C188" t="n" s="8">
        <f>IF(false,"120921791", "120921791")</f>
      </c>
      <c r="D188" t="s" s="8">
        <v>79</v>
      </c>
      <c r="E188" t="n" s="8">
        <v>1.0</v>
      </c>
      <c r="F188" t="n" s="8">
        <v>198.0</v>
      </c>
      <c r="G188" t="s" s="8">
        <v>53</v>
      </c>
      <c r="H188" t="s" s="8">
        <v>298</v>
      </c>
      <c r="I188" t="s" s="8">
        <v>326</v>
      </c>
    </row>
    <row r="189" ht="16.0" customHeight="true">
      <c r="A189" t="n" s="7">
        <v>4.3657301E7</v>
      </c>
      <c r="B189" t="s" s="8">
        <v>166</v>
      </c>
      <c r="C189" t="n" s="8">
        <f>IF(false,"120922351", "120922351")</f>
      </c>
      <c r="D189" t="s" s="8">
        <v>60</v>
      </c>
      <c r="E189" t="n" s="8">
        <v>2.0</v>
      </c>
      <c r="F189" t="n" s="8">
        <v>248.0</v>
      </c>
      <c r="G189" t="s" s="8">
        <v>53</v>
      </c>
      <c r="H189" t="s" s="8">
        <v>298</v>
      </c>
      <c r="I189" t="s" s="8">
        <v>327</v>
      </c>
    </row>
    <row r="190" ht="16.0" customHeight="true">
      <c r="A190" t="n" s="7">
        <v>4.2900528E7</v>
      </c>
      <c r="B190" t="s" s="8">
        <v>68</v>
      </c>
      <c r="C190" t="n" s="8">
        <f>IF(false,"120922351", "120922351")</f>
      </c>
      <c r="D190" t="s" s="8">
        <v>60</v>
      </c>
      <c r="E190" t="n" s="8">
        <v>6.0</v>
      </c>
      <c r="F190" t="n" s="8">
        <v>1008.0</v>
      </c>
      <c r="G190" t="s" s="8">
        <v>53</v>
      </c>
      <c r="H190" t="s" s="8">
        <v>298</v>
      </c>
      <c r="I190" t="s" s="8">
        <v>328</v>
      </c>
    </row>
    <row r="191" ht="16.0" customHeight="true">
      <c r="A191" t="n" s="7">
        <v>4.3489653E7</v>
      </c>
      <c r="B191" t="s" s="8">
        <v>73</v>
      </c>
      <c r="C191" t="n" s="8">
        <f>IF(false,"120922351", "120922351")</f>
      </c>
      <c r="D191" t="s" s="8">
        <v>60</v>
      </c>
      <c r="E191" t="n" s="8">
        <v>1.0</v>
      </c>
      <c r="F191" t="n" s="8">
        <v>126.0</v>
      </c>
      <c r="G191" t="s" s="8">
        <v>53</v>
      </c>
      <c r="H191" t="s" s="8">
        <v>298</v>
      </c>
      <c r="I191" t="s" s="8">
        <v>329</v>
      </c>
    </row>
    <row r="192" ht="16.0" customHeight="true">
      <c r="A192" t="n" s="7">
        <v>4.3642126E7</v>
      </c>
      <c r="B192" t="s" s="8">
        <v>166</v>
      </c>
      <c r="C192" t="n" s="8">
        <f>IF(false,"000-631", "000-631")</f>
      </c>
      <c r="D192" t="s" s="8">
        <v>99</v>
      </c>
      <c r="E192" t="n" s="8">
        <v>1.0</v>
      </c>
      <c r="F192" t="n" s="8">
        <v>88.0</v>
      </c>
      <c r="G192" t="s" s="8">
        <v>53</v>
      </c>
      <c r="H192" t="s" s="8">
        <v>298</v>
      </c>
      <c r="I192" t="s" s="8">
        <v>330</v>
      </c>
    </row>
    <row r="193" ht="16.0" customHeight="true">
      <c r="A193" t="n" s="7">
        <v>4.3387981E7</v>
      </c>
      <c r="B193" t="s" s="8">
        <v>56</v>
      </c>
      <c r="C193" t="n" s="8">
        <f>IF(false,"120921408", "120921408")</f>
      </c>
      <c r="D193" t="s" s="8">
        <v>331</v>
      </c>
      <c r="E193" t="n" s="8">
        <v>1.0</v>
      </c>
      <c r="F193" t="n" s="8">
        <v>400.0</v>
      </c>
      <c r="G193" t="s" s="8">
        <v>53</v>
      </c>
      <c r="H193" t="s" s="8">
        <v>298</v>
      </c>
      <c r="I193" t="s" s="8">
        <v>332</v>
      </c>
    </row>
    <row r="194" ht="16.0" customHeight="true">
      <c r="A194" t="n" s="7">
        <v>4.3646867E7</v>
      </c>
      <c r="B194" t="s" s="8">
        <v>166</v>
      </c>
      <c r="C194" t="n" s="8">
        <f>IF(false,"01-003884", "01-003884")</f>
      </c>
      <c r="D194" t="s" s="8">
        <v>234</v>
      </c>
      <c r="E194" t="n" s="8">
        <v>1.0</v>
      </c>
      <c r="F194" t="n" s="8">
        <v>571.0</v>
      </c>
      <c r="G194" t="s" s="8">
        <v>58</v>
      </c>
      <c r="H194" t="s" s="8">
        <v>298</v>
      </c>
      <c r="I194" t="s" s="8">
        <v>333</v>
      </c>
    </row>
    <row r="195" ht="16.0" customHeight="true">
      <c r="A195" t="n" s="7">
        <v>4.3523395E7</v>
      </c>
      <c r="B195" t="s" s="8">
        <v>73</v>
      </c>
      <c r="C195" t="n" s="8">
        <f>IF(false,"120922392", "120922392")</f>
      </c>
      <c r="D195" t="s" s="8">
        <v>200</v>
      </c>
      <c r="E195" t="n" s="8">
        <v>1.0</v>
      </c>
      <c r="F195" t="n" s="8">
        <v>106.0</v>
      </c>
      <c r="G195" t="s" s="8">
        <v>53</v>
      </c>
      <c r="H195" t="s" s="8">
        <v>298</v>
      </c>
      <c r="I195" t="s" s="8">
        <v>334</v>
      </c>
    </row>
    <row r="196" ht="16.0" customHeight="true">
      <c r="A196" t="n" s="7">
        <v>4.3516532E7</v>
      </c>
      <c r="B196" t="s" s="8">
        <v>73</v>
      </c>
      <c r="C196" t="n" s="8">
        <f>IF(false,"120922551", "120922551")</f>
      </c>
      <c r="D196" t="s" s="8">
        <v>119</v>
      </c>
      <c r="E196" t="n" s="8">
        <v>1.0</v>
      </c>
      <c r="F196" t="n" s="8">
        <v>191.0</v>
      </c>
      <c r="G196" t="s" s="8">
        <v>53</v>
      </c>
      <c r="H196" t="s" s="8">
        <v>298</v>
      </c>
      <c r="I196" t="s" s="8">
        <v>335</v>
      </c>
    </row>
    <row r="197" ht="16.0" customHeight="true">
      <c r="A197" t="n" s="7">
        <v>4.3299997E7</v>
      </c>
      <c r="B197" t="s" s="8">
        <v>62</v>
      </c>
      <c r="C197" t="n" s="8">
        <f>IF(false,"005-1111", "005-1111")</f>
      </c>
      <c r="D197" t="s" s="8">
        <v>261</v>
      </c>
      <c r="E197" t="n" s="8">
        <v>1.0</v>
      </c>
      <c r="F197" t="n" s="8">
        <v>102.0</v>
      </c>
      <c r="G197" t="s" s="8">
        <v>53</v>
      </c>
      <c r="H197" t="s" s="8">
        <v>298</v>
      </c>
      <c r="I197" t="s" s="8">
        <v>336</v>
      </c>
    </row>
    <row r="198" ht="16.0" customHeight="true">
      <c r="A198" t="n" s="7">
        <v>4.3229009E7</v>
      </c>
      <c r="B198" t="s" s="8">
        <v>62</v>
      </c>
      <c r="C198" t="n" s="8">
        <f>IF(false,"1003343", "1003343")</f>
      </c>
      <c r="D198" t="s" s="8">
        <v>265</v>
      </c>
      <c r="E198" t="n" s="8">
        <v>1.0</v>
      </c>
      <c r="F198" t="n" s="8">
        <v>66.0</v>
      </c>
      <c r="G198" t="s" s="8">
        <v>53</v>
      </c>
      <c r="H198" t="s" s="8">
        <v>298</v>
      </c>
      <c r="I198" t="s" s="8">
        <v>337</v>
      </c>
    </row>
    <row r="199" ht="16.0" customHeight="true">
      <c r="A199" t="n" s="7">
        <v>4.3655061E7</v>
      </c>
      <c r="B199" t="s" s="8">
        <v>166</v>
      </c>
      <c r="C199" t="n" s="8">
        <f>IF(false,"01-004071", "01-004071")</f>
      </c>
      <c r="D199" t="s" s="8">
        <v>338</v>
      </c>
      <c r="E199" t="n" s="8">
        <v>1.0</v>
      </c>
      <c r="F199" t="n" s="8">
        <v>86.0</v>
      </c>
      <c r="G199" t="s" s="8">
        <v>64</v>
      </c>
      <c r="H199" t="s" s="8">
        <v>298</v>
      </c>
      <c r="I199" t="s" s="8">
        <v>339</v>
      </c>
    </row>
    <row r="200" ht="16.0" customHeight="true">
      <c r="A200" t="n" s="7">
        <v>4.3305964E7</v>
      </c>
      <c r="B200" t="s" s="8">
        <v>56</v>
      </c>
      <c r="C200" t="n" s="8">
        <f>IF(false,"005-1114", "005-1114")</f>
      </c>
      <c r="D200" t="s" s="8">
        <v>72</v>
      </c>
      <c r="E200" t="n" s="8">
        <v>2.0</v>
      </c>
      <c r="F200" t="n" s="8">
        <v>986.0</v>
      </c>
      <c r="G200" t="s" s="8">
        <v>53</v>
      </c>
      <c r="H200" t="s" s="8">
        <v>298</v>
      </c>
      <c r="I200" t="s" s="8">
        <v>340</v>
      </c>
    </row>
    <row r="201" ht="16.0" customHeight="true">
      <c r="A201" t="n" s="7">
        <v>4.3305964E7</v>
      </c>
      <c r="B201" t="s" s="8">
        <v>56</v>
      </c>
      <c r="C201" t="n" s="8">
        <f>IF(false,"005-1110", "005-1110")</f>
      </c>
      <c r="D201" t="s" s="8">
        <v>70</v>
      </c>
      <c r="E201" t="n" s="8">
        <v>2.0</v>
      </c>
      <c r="F201" t="n" s="8">
        <v>986.0</v>
      </c>
      <c r="G201" t="s" s="8">
        <v>53</v>
      </c>
      <c r="H201" t="s" s="8">
        <v>298</v>
      </c>
      <c r="I201" t="s" s="8">
        <v>340</v>
      </c>
    </row>
    <row r="202" ht="16.0" customHeight="true">
      <c r="A202" t="n" s="7">
        <v>4.3573982E7</v>
      </c>
      <c r="B202" t="s" s="8">
        <v>54</v>
      </c>
      <c r="C202" t="n" s="8">
        <f>IF(false,"120922836", "120922836")</f>
      </c>
      <c r="D202" t="s" s="8">
        <v>341</v>
      </c>
      <c r="E202" t="n" s="8">
        <v>1.0</v>
      </c>
      <c r="F202" t="n" s="8">
        <v>16.0</v>
      </c>
      <c r="G202" t="s" s="8">
        <v>64</v>
      </c>
      <c r="H202" t="s" s="8">
        <v>298</v>
      </c>
      <c r="I202" t="s" s="8">
        <v>342</v>
      </c>
    </row>
    <row r="203" ht="16.0" customHeight="true">
      <c r="A203" t="n" s="7">
        <v>4.3566077E7</v>
      </c>
      <c r="B203" t="s" s="8">
        <v>54</v>
      </c>
      <c r="C203" t="n" s="8">
        <f>IF(false,"01-003884", "01-003884")</f>
      </c>
      <c r="D203" t="s" s="8">
        <v>234</v>
      </c>
      <c r="E203" t="n" s="8">
        <v>3.0</v>
      </c>
      <c r="F203" t="n" s="8">
        <v>72.0</v>
      </c>
      <c r="G203" t="s" s="8">
        <v>64</v>
      </c>
      <c r="H203" t="s" s="8">
        <v>298</v>
      </c>
      <c r="I203" t="s" s="8">
        <v>343</v>
      </c>
    </row>
    <row r="204" ht="16.0" customHeight="true">
      <c r="A204" t="n" s="7">
        <v>4.3555008E7</v>
      </c>
      <c r="B204" t="s" s="8">
        <v>54</v>
      </c>
      <c r="C204" t="n" s="8">
        <f>IF(false,"120921202", "120921202")</f>
      </c>
      <c r="D204" t="s" s="8">
        <v>215</v>
      </c>
      <c r="E204" t="n" s="8">
        <v>1.0</v>
      </c>
      <c r="F204" t="n" s="8">
        <v>208.0</v>
      </c>
      <c r="G204" t="s" s="8">
        <v>58</v>
      </c>
      <c r="H204" t="s" s="8">
        <v>298</v>
      </c>
      <c r="I204" t="s" s="8">
        <v>344</v>
      </c>
    </row>
    <row r="205" ht="16.0" customHeight="true">
      <c r="A205" t="n" s="7">
        <v>4.3561646E7</v>
      </c>
      <c r="B205" t="s" s="8">
        <v>54</v>
      </c>
      <c r="C205" t="n" s="8">
        <f>IF(false,"120921957", "120921957")</f>
      </c>
      <c r="D205" t="s" s="8">
        <v>139</v>
      </c>
      <c r="E205" t="n" s="8">
        <v>2.0</v>
      </c>
      <c r="F205" t="n" s="8">
        <v>246.0</v>
      </c>
      <c r="G205" t="s" s="8">
        <v>53</v>
      </c>
      <c r="H205" t="s" s="8">
        <v>298</v>
      </c>
      <c r="I205" t="s" s="8">
        <v>345</v>
      </c>
    </row>
    <row r="206" ht="16.0" customHeight="true">
      <c r="A206" t="n" s="7">
        <v>4.3571346E7</v>
      </c>
      <c r="B206" t="s" s="8">
        <v>54</v>
      </c>
      <c r="C206" t="n" s="8">
        <f>IF(false,"005-1113", "005-1113")</f>
      </c>
      <c r="D206" t="s" s="8">
        <v>286</v>
      </c>
      <c r="E206" t="n" s="8">
        <v>2.0</v>
      </c>
      <c r="F206" t="n" s="8">
        <v>500.0</v>
      </c>
      <c r="G206" t="s" s="8">
        <v>53</v>
      </c>
      <c r="H206" t="s" s="8">
        <v>298</v>
      </c>
      <c r="I206" t="s" s="8">
        <v>346</v>
      </c>
    </row>
    <row r="207" ht="16.0" customHeight="true">
      <c r="A207" t="n" s="7">
        <v>4.3479404E7</v>
      </c>
      <c r="B207" t="s" s="8">
        <v>73</v>
      </c>
      <c r="C207" t="n" s="8">
        <f>IF(false,"005-1375", "005-1375")</f>
      </c>
      <c r="D207" t="s" s="8">
        <v>94</v>
      </c>
      <c r="E207" t="n" s="8">
        <v>1.0</v>
      </c>
      <c r="F207" t="n" s="8">
        <v>274.0</v>
      </c>
      <c r="G207" t="s" s="8">
        <v>53</v>
      </c>
      <c r="H207" t="s" s="8">
        <v>298</v>
      </c>
      <c r="I207" t="s" s="8">
        <v>347</v>
      </c>
    </row>
    <row r="208" ht="16.0" customHeight="true">
      <c r="A208" t="n" s="7">
        <v>4.3520826E7</v>
      </c>
      <c r="B208" t="s" s="8">
        <v>73</v>
      </c>
      <c r="C208" t="n" s="8">
        <f>IF(false,"120922035", "120922035")</f>
      </c>
      <c r="D208" t="s" s="8">
        <v>165</v>
      </c>
      <c r="E208" t="n" s="8">
        <v>1.0</v>
      </c>
      <c r="F208" t="n" s="8">
        <v>143.0</v>
      </c>
      <c r="G208" t="s" s="8">
        <v>53</v>
      </c>
      <c r="H208" t="s" s="8">
        <v>298</v>
      </c>
      <c r="I208" t="s" s="8">
        <v>348</v>
      </c>
    </row>
    <row r="209" ht="16.0" customHeight="true">
      <c r="A209" t="n" s="7">
        <v>4.3627046E7</v>
      </c>
      <c r="B209" t="s" s="8">
        <v>54</v>
      </c>
      <c r="C209" t="n" s="8">
        <f>IF(false,"005-1080", "005-1080")</f>
      </c>
      <c r="D209" t="s" s="8">
        <v>349</v>
      </c>
      <c r="E209" t="n" s="8">
        <v>1.0</v>
      </c>
      <c r="F209" t="n" s="8">
        <v>163.0</v>
      </c>
      <c r="G209" t="s" s="8">
        <v>53</v>
      </c>
      <c r="H209" t="s" s="8">
        <v>298</v>
      </c>
      <c r="I209" t="s" s="8">
        <v>350</v>
      </c>
    </row>
    <row r="210" ht="16.0" customHeight="true">
      <c r="A210" t="n" s="7">
        <v>4.3553419E7</v>
      </c>
      <c r="B210" t="s" s="8">
        <v>54</v>
      </c>
      <c r="C210" t="n" s="8">
        <f>IF(false,"120921431", "120921431")</f>
      </c>
      <c r="D210" t="s" s="8">
        <v>351</v>
      </c>
      <c r="E210" t="n" s="8">
        <v>2.0</v>
      </c>
      <c r="F210" t="n" s="8">
        <v>200.0</v>
      </c>
      <c r="G210" t="s" s="8">
        <v>53</v>
      </c>
      <c r="H210" t="s" s="8">
        <v>298</v>
      </c>
      <c r="I210" t="s" s="8">
        <v>352</v>
      </c>
    </row>
    <row r="211" ht="16.0" customHeight="true">
      <c r="A211" t="n" s="7">
        <v>4.362729E7</v>
      </c>
      <c r="B211" t="s" s="8">
        <v>54</v>
      </c>
      <c r="C211" t="n" s="8">
        <f>IF(false,"000-631", "000-631")</f>
      </c>
      <c r="D211" t="s" s="8">
        <v>99</v>
      </c>
      <c r="E211" t="n" s="8">
        <v>1.0</v>
      </c>
      <c r="F211" t="n" s="8">
        <v>54.0</v>
      </c>
      <c r="G211" t="s" s="8">
        <v>53</v>
      </c>
      <c r="H211" t="s" s="8">
        <v>298</v>
      </c>
      <c r="I211" t="s" s="8">
        <v>353</v>
      </c>
    </row>
    <row r="212" ht="16.0" customHeight="true">
      <c r="A212" t="n" s="7">
        <v>4.3627482E7</v>
      </c>
      <c r="B212" t="s" s="8">
        <v>54</v>
      </c>
      <c r="C212" t="n" s="8">
        <f>IF(false,"005-1080", "005-1080")</f>
      </c>
      <c r="D212" t="s" s="8">
        <v>349</v>
      </c>
      <c r="E212" t="n" s="8">
        <v>2.0</v>
      </c>
      <c r="F212" t="n" s="8">
        <v>1877.0</v>
      </c>
      <c r="G212" t="s" s="8">
        <v>58</v>
      </c>
      <c r="H212" t="s" s="8">
        <v>298</v>
      </c>
      <c r="I212" t="s" s="8">
        <v>354</v>
      </c>
    </row>
    <row r="213" ht="16.0" customHeight="true">
      <c r="A213" t="n" s="7">
        <v>4.3627046E7</v>
      </c>
      <c r="B213" t="s" s="8">
        <v>54</v>
      </c>
      <c r="C213" t="n" s="8">
        <f>IF(false,"005-1080", "005-1080")</f>
      </c>
      <c r="D213" t="s" s="8">
        <v>349</v>
      </c>
      <c r="E213" t="n" s="8">
        <v>1.0</v>
      </c>
      <c r="F213" t="n" s="8">
        <v>110.0</v>
      </c>
      <c r="G213" t="s" s="8">
        <v>58</v>
      </c>
      <c r="H213" t="s" s="8">
        <v>298</v>
      </c>
      <c r="I213" t="s" s="8">
        <v>355</v>
      </c>
    </row>
    <row r="214" ht="16.0" customHeight="true">
      <c r="A214" t="n" s="7">
        <v>4.3623424E7</v>
      </c>
      <c r="B214" t="s" s="8">
        <v>54</v>
      </c>
      <c r="C214" t="n" s="8">
        <f>IF(false,"008-575", "008-575")</f>
      </c>
      <c r="D214" t="s" s="8">
        <v>109</v>
      </c>
      <c r="E214" t="n" s="8">
        <v>1.0</v>
      </c>
      <c r="F214" t="n" s="8">
        <v>61.0</v>
      </c>
      <c r="G214" t="s" s="8">
        <v>58</v>
      </c>
      <c r="H214" t="s" s="8">
        <v>298</v>
      </c>
      <c r="I214" t="s" s="8">
        <v>356</v>
      </c>
    </row>
    <row r="215" ht="16.0" customHeight="true">
      <c r="A215" t="n" s="7">
        <v>4.3557093E7</v>
      </c>
      <c r="B215" t="s" s="8">
        <v>54</v>
      </c>
      <c r="C215" t="n" s="8">
        <f>IF(false,"005-1359", "005-1359")</f>
      </c>
      <c r="D215" t="s" s="8">
        <v>357</v>
      </c>
      <c r="E215" t="n" s="8">
        <v>3.0</v>
      </c>
      <c r="F215" t="n" s="8">
        <v>483.0</v>
      </c>
      <c r="G215" t="s" s="8">
        <v>53</v>
      </c>
      <c r="H215" t="s" s="8">
        <v>298</v>
      </c>
      <c r="I215" t="s" s="8">
        <v>358</v>
      </c>
    </row>
    <row r="216" ht="16.0" customHeight="true">
      <c r="A216" t="n" s="7">
        <v>4.3627089E7</v>
      </c>
      <c r="B216" t="s" s="8">
        <v>54</v>
      </c>
      <c r="C216" t="n" s="8">
        <f>IF(false,"120922092", "120922092")</f>
      </c>
      <c r="D216" t="s" s="8">
        <v>144</v>
      </c>
      <c r="E216" t="n" s="8">
        <v>1.0</v>
      </c>
      <c r="F216" t="n" s="8">
        <v>358.0</v>
      </c>
      <c r="G216" t="s" s="8">
        <v>58</v>
      </c>
      <c r="H216" t="s" s="8">
        <v>298</v>
      </c>
      <c r="I216" t="s" s="8">
        <v>359</v>
      </c>
    </row>
    <row r="217" ht="16.0" customHeight="true">
      <c r="A217" t="n" s="7">
        <v>4.3569292E7</v>
      </c>
      <c r="B217" t="s" s="8">
        <v>54</v>
      </c>
      <c r="C217" t="n" s="8">
        <f>IF(false,"120906022", "120906022")</f>
      </c>
      <c r="D217" t="s" s="8">
        <v>104</v>
      </c>
      <c r="E217" t="n" s="8">
        <v>1.0</v>
      </c>
      <c r="F217" t="n" s="8">
        <v>26.0</v>
      </c>
      <c r="G217" t="s" s="8">
        <v>64</v>
      </c>
      <c r="H217" t="s" s="8">
        <v>298</v>
      </c>
      <c r="I217" t="s" s="8">
        <v>360</v>
      </c>
    </row>
    <row r="218" ht="16.0" customHeight="true">
      <c r="A218" t="n" s="7">
        <v>4.3315064E7</v>
      </c>
      <c r="B218" t="s" s="8">
        <v>56</v>
      </c>
      <c r="C218" t="n" s="8">
        <f>IF(false,"120922035", "120922035")</f>
      </c>
      <c r="D218" t="s" s="8">
        <v>165</v>
      </c>
      <c r="E218" t="n" s="8">
        <v>2.0</v>
      </c>
      <c r="F218" t="n" s="8">
        <v>298.0</v>
      </c>
      <c r="G218" t="s" s="8">
        <v>53</v>
      </c>
      <c r="H218" t="s" s="8">
        <v>298</v>
      </c>
      <c r="I218" t="s" s="8">
        <v>361</v>
      </c>
    </row>
    <row r="219" ht="16.0" customHeight="true">
      <c r="A219" t="n" s="7">
        <v>4.3553782E7</v>
      </c>
      <c r="B219" t="s" s="8">
        <v>54</v>
      </c>
      <c r="C219" t="n" s="8">
        <f>IF(false,"120921202", "120921202")</f>
      </c>
      <c r="D219" t="s" s="8">
        <v>215</v>
      </c>
      <c r="E219" t="n" s="8">
        <v>1.0</v>
      </c>
      <c r="F219" t="n" s="8">
        <v>525.0</v>
      </c>
      <c r="G219" t="s" s="8">
        <v>58</v>
      </c>
      <c r="H219" t="s" s="8">
        <v>298</v>
      </c>
      <c r="I219" t="s" s="8">
        <v>362</v>
      </c>
    </row>
    <row r="220" ht="16.0" customHeight="true">
      <c r="A220" t="n" s="7">
        <v>4.3557093E7</v>
      </c>
      <c r="B220" t="s" s="8">
        <v>54</v>
      </c>
      <c r="C220" t="n" s="8">
        <f>IF(false,"005-1359", "005-1359")</f>
      </c>
      <c r="D220" t="s" s="8">
        <v>357</v>
      </c>
      <c r="E220" t="n" s="8">
        <v>3.0</v>
      </c>
      <c r="F220" t="n" s="8">
        <v>2512.0</v>
      </c>
      <c r="G220" t="s" s="8">
        <v>58</v>
      </c>
      <c r="H220" t="s" s="8">
        <v>298</v>
      </c>
      <c r="I220" t="s" s="8">
        <v>363</v>
      </c>
    </row>
    <row r="221" ht="16.0" customHeight="true">
      <c r="A221" t="n" s="7">
        <v>4.3553419E7</v>
      </c>
      <c r="B221" t="s" s="8">
        <v>54</v>
      </c>
      <c r="C221" t="n" s="8">
        <f>IF(false,"120921431", "120921431")</f>
      </c>
      <c r="D221" t="s" s="8">
        <v>351</v>
      </c>
      <c r="E221" t="n" s="8">
        <v>2.0</v>
      </c>
      <c r="F221" t="n" s="8">
        <v>189.0</v>
      </c>
      <c r="G221" t="s" s="8">
        <v>64</v>
      </c>
      <c r="H221" t="s" s="8">
        <v>298</v>
      </c>
      <c r="I221" t="s" s="8">
        <v>364</v>
      </c>
    </row>
    <row r="222" ht="16.0" customHeight="true">
      <c r="A222" t="n" s="7">
        <v>4.3659192E7</v>
      </c>
      <c r="B222" t="s" s="8">
        <v>166</v>
      </c>
      <c r="C222" t="n" s="8">
        <f>IF(false,"01-003884", "01-003884")</f>
      </c>
      <c r="D222" t="s" s="8">
        <v>234</v>
      </c>
      <c r="E222" t="n" s="8">
        <v>2.0</v>
      </c>
      <c r="F222" t="n" s="8">
        <v>94.0</v>
      </c>
      <c r="G222" t="s" s="8">
        <v>64</v>
      </c>
      <c r="H222" t="s" s="8">
        <v>298</v>
      </c>
      <c r="I222" t="s" s="8">
        <v>365</v>
      </c>
    </row>
    <row r="223" ht="16.0" customHeight="true">
      <c r="A223" t="n" s="7">
        <v>4.3659192E7</v>
      </c>
      <c r="B223" t="s" s="8">
        <v>166</v>
      </c>
      <c r="C223" t="n" s="8">
        <f>IF(false,"008-576", "008-576")</f>
      </c>
      <c r="D223" t="s" s="8">
        <v>66</v>
      </c>
      <c r="E223" t="n" s="8">
        <v>1.0</v>
      </c>
      <c r="F223" t="n" s="8">
        <v>48.0</v>
      </c>
      <c r="G223" t="s" s="8">
        <v>64</v>
      </c>
      <c r="H223" t="s" s="8">
        <v>298</v>
      </c>
      <c r="I223" t="s" s="8">
        <v>365</v>
      </c>
    </row>
    <row r="224" ht="16.0" customHeight="true">
      <c r="A224" t="n" s="7">
        <v>4.3477156E7</v>
      </c>
      <c r="B224" t="s" s="8">
        <v>73</v>
      </c>
      <c r="C224" t="n" s="8">
        <f>IF(false,"120921815", "120921815")</f>
      </c>
      <c r="D224" t="s" s="8">
        <v>366</v>
      </c>
      <c r="E224" t="n" s="8">
        <v>1.0</v>
      </c>
      <c r="F224" t="n" s="8">
        <v>510.0</v>
      </c>
      <c r="G224" t="s" s="8">
        <v>58</v>
      </c>
      <c r="H224" t="s" s="8">
        <v>298</v>
      </c>
      <c r="I224" t="s" s="8">
        <v>367</v>
      </c>
    </row>
    <row r="225" ht="16.0" customHeight="true">
      <c r="A225" t="n" s="7">
        <v>4.3682534E7</v>
      </c>
      <c r="B225" t="s" s="8">
        <v>166</v>
      </c>
      <c r="C225" t="n" s="8">
        <f>IF(false,"120922769", "120922769")</f>
      </c>
      <c r="D225" t="s" s="8">
        <v>198</v>
      </c>
      <c r="E225" t="n" s="8">
        <v>2.0</v>
      </c>
      <c r="F225" t="n" s="8">
        <v>29.0</v>
      </c>
      <c r="G225" t="s" s="8">
        <v>58</v>
      </c>
      <c r="H225" t="s" s="8">
        <v>298</v>
      </c>
      <c r="I225" t="s" s="8">
        <v>368</v>
      </c>
    </row>
    <row r="226" ht="16.0" customHeight="true">
      <c r="A226" t="n" s="7">
        <v>4.3654838E7</v>
      </c>
      <c r="B226" t="s" s="8">
        <v>166</v>
      </c>
      <c r="C226" t="n" s="8">
        <f>IF(false,"003-318", "003-318")</f>
      </c>
      <c r="D226" t="s" s="8">
        <v>251</v>
      </c>
      <c r="E226" t="n" s="8">
        <v>1.0</v>
      </c>
      <c r="F226" t="n" s="8">
        <v>318.0</v>
      </c>
      <c r="G226" t="s" s="8">
        <v>64</v>
      </c>
      <c r="H226" t="s" s="8">
        <v>298</v>
      </c>
      <c r="I226" t="s" s="8">
        <v>369</v>
      </c>
    </row>
    <row r="227" ht="16.0" customHeight="true">
      <c r="A227" t="n" s="7">
        <v>4.2710475E7</v>
      </c>
      <c r="B227" t="s" s="8">
        <v>289</v>
      </c>
      <c r="C227" t="n" s="8">
        <f>IF(false,"120921202", "120921202")</f>
      </c>
      <c r="D227" t="s" s="8">
        <v>215</v>
      </c>
      <c r="E227" t="n" s="8">
        <v>3.0</v>
      </c>
      <c r="F227" t="n" s="8">
        <v>1014.0</v>
      </c>
      <c r="G227" t="s" s="8">
        <v>53</v>
      </c>
      <c r="H227" t="s" s="8">
        <v>298</v>
      </c>
      <c r="I227" t="s" s="8">
        <v>370</v>
      </c>
    </row>
    <row r="228" ht="16.0" customHeight="true">
      <c r="A228" t="n" s="7">
        <v>4.3356039E7</v>
      </c>
      <c r="B228" t="s" s="8">
        <v>56</v>
      </c>
      <c r="C228" t="n" s="8">
        <f>IF(false,"120922035", "120922035")</f>
      </c>
      <c r="D228" t="s" s="8">
        <v>165</v>
      </c>
      <c r="E228" t="n" s="8">
        <v>2.0</v>
      </c>
      <c r="F228" t="n" s="8">
        <v>298.0</v>
      </c>
      <c r="G228" t="s" s="8">
        <v>53</v>
      </c>
      <c r="H228" t="s" s="8">
        <v>298</v>
      </c>
      <c r="I228" t="s" s="8">
        <v>371</v>
      </c>
    </row>
    <row r="229" ht="16.0" customHeight="true">
      <c r="A229" t="n" s="7">
        <v>4.3073852E7</v>
      </c>
      <c r="B229" t="s" s="8">
        <v>76</v>
      </c>
      <c r="C229" t="n" s="8">
        <f>IF(false,"120921957", "120921957")</f>
      </c>
      <c r="D229" t="s" s="8">
        <v>139</v>
      </c>
      <c r="E229" t="n" s="8">
        <v>1.0</v>
      </c>
      <c r="F229" t="n" s="8">
        <v>143.0</v>
      </c>
      <c r="G229" t="s" s="8">
        <v>53</v>
      </c>
      <c r="H229" t="s" s="8">
        <v>298</v>
      </c>
      <c r="I229" t="s" s="8">
        <v>372</v>
      </c>
    </row>
    <row r="230" ht="16.0" customHeight="true">
      <c r="A230" t="n" s="7">
        <v>4.2694612E7</v>
      </c>
      <c r="B230" t="s" s="8">
        <v>373</v>
      </c>
      <c r="C230" t="n" s="8">
        <f>IF(false,"120921202", "120921202")</f>
      </c>
      <c r="D230" t="s" s="8">
        <v>215</v>
      </c>
      <c r="E230" t="n" s="8">
        <v>1.0</v>
      </c>
      <c r="F230" t="n" s="8">
        <v>343.0</v>
      </c>
      <c r="G230" t="s" s="8">
        <v>53</v>
      </c>
      <c r="H230" t="s" s="8">
        <v>298</v>
      </c>
      <c r="I230" t="s" s="8">
        <v>374</v>
      </c>
    </row>
    <row r="231" ht="16.0" customHeight="true">
      <c r="A231" t="n" s="7">
        <v>4.3407436E7</v>
      </c>
      <c r="B231" t="s" s="8">
        <v>56</v>
      </c>
      <c r="C231" t="n" s="8">
        <f>IF(false,"003-318", "003-318")</f>
      </c>
      <c r="D231" t="s" s="8">
        <v>251</v>
      </c>
      <c r="E231" t="n" s="8">
        <v>1.0</v>
      </c>
      <c r="F231" t="n" s="8">
        <v>128.0</v>
      </c>
      <c r="G231" t="s" s="8">
        <v>53</v>
      </c>
      <c r="H231" t="s" s="8">
        <v>298</v>
      </c>
      <c r="I231" t="s" s="8">
        <v>375</v>
      </c>
    </row>
    <row r="232" ht="16.0" customHeight="true">
      <c r="A232" t="n" s="7">
        <v>4.2946246E7</v>
      </c>
      <c r="B232" t="s" s="8">
        <v>51</v>
      </c>
      <c r="C232" t="n" s="8">
        <f>IF(false,"005-1375", "005-1375")</f>
      </c>
      <c r="D232" t="s" s="8">
        <v>94</v>
      </c>
      <c r="E232" t="n" s="8">
        <v>1.0</v>
      </c>
      <c r="F232" t="n" s="8">
        <v>266.0</v>
      </c>
      <c r="G232" t="s" s="8">
        <v>53</v>
      </c>
      <c r="H232" t="s" s="8">
        <v>298</v>
      </c>
      <c r="I232" t="s" s="8">
        <v>376</v>
      </c>
    </row>
    <row r="233" ht="16.0" customHeight="true">
      <c r="A233" t="n" s="7">
        <v>4.331416E7</v>
      </c>
      <c r="B233" t="s" s="8">
        <v>56</v>
      </c>
      <c r="C233" t="n" s="8">
        <f>IF(false,"120922582", "120922582")</f>
      </c>
      <c r="D233" t="s" s="8">
        <v>377</v>
      </c>
      <c r="E233" t="n" s="8">
        <v>2.0</v>
      </c>
      <c r="F233" t="n" s="8">
        <v>230.0</v>
      </c>
      <c r="G233" t="s" s="8">
        <v>53</v>
      </c>
      <c r="H233" t="s" s="8">
        <v>298</v>
      </c>
      <c r="I233" t="s" s="8">
        <v>378</v>
      </c>
    </row>
    <row r="234" ht="16.0" customHeight="true">
      <c r="A234" t="n" s="7">
        <v>4.3286849E7</v>
      </c>
      <c r="B234" t="s" s="8">
        <v>62</v>
      </c>
      <c r="C234" t="n" s="8">
        <f>IF(false,"120921853", "120921853")</f>
      </c>
      <c r="D234" t="s" s="8">
        <v>86</v>
      </c>
      <c r="E234" t="n" s="8">
        <v>1.0</v>
      </c>
      <c r="F234" t="n" s="8">
        <v>33.0</v>
      </c>
      <c r="G234" t="s" s="8">
        <v>53</v>
      </c>
      <c r="H234" t="s" s="8">
        <v>298</v>
      </c>
      <c r="I234" t="s" s="8">
        <v>379</v>
      </c>
    </row>
    <row r="235" ht="16.0" customHeight="true">
      <c r="A235" t="n" s="7">
        <v>4.3286849E7</v>
      </c>
      <c r="B235" t="s" s="8">
        <v>62</v>
      </c>
      <c r="C235" t="n" s="8">
        <f>IF(false,"120922351", "120922351")</f>
      </c>
      <c r="D235" t="s" s="8">
        <v>60</v>
      </c>
      <c r="E235" t="n" s="8">
        <v>1.0</v>
      </c>
      <c r="F235" t="n" s="8">
        <v>28.0</v>
      </c>
      <c r="G235" t="s" s="8">
        <v>53</v>
      </c>
      <c r="H235" t="s" s="8">
        <v>298</v>
      </c>
      <c r="I235" t="s" s="8">
        <v>379</v>
      </c>
    </row>
    <row r="236" ht="16.0" customHeight="true">
      <c r="A236" t="n" s="7">
        <v>4.3614276E7</v>
      </c>
      <c r="B236" t="s" s="8">
        <v>54</v>
      </c>
      <c r="C236" t="n" s="8">
        <f>IF(false,"120921543", "120921543")</f>
      </c>
      <c r="D236" t="s" s="8">
        <v>380</v>
      </c>
      <c r="E236" t="n" s="8">
        <v>1.0</v>
      </c>
      <c r="F236" t="n" s="8">
        <v>139.0</v>
      </c>
      <c r="G236" t="s" s="8">
        <v>53</v>
      </c>
      <c r="H236" t="s" s="8">
        <v>298</v>
      </c>
      <c r="I236" t="s" s="8">
        <v>381</v>
      </c>
    </row>
    <row r="237" ht="16.0" customHeight="true">
      <c r="A237" t="n" s="7">
        <v>4.363807E7</v>
      </c>
      <c r="B237" t="s" s="8">
        <v>54</v>
      </c>
      <c r="C237" t="n" s="8">
        <f>IF(false,"003-319", "003-319")</f>
      </c>
      <c r="D237" t="s" s="8">
        <v>162</v>
      </c>
      <c r="E237" t="n" s="8">
        <v>2.0</v>
      </c>
      <c r="F237" t="n" s="8">
        <v>418.0</v>
      </c>
      <c r="G237" t="s" s="8">
        <v>53</v>
      </c>
      <c r="H237" t="s" s="8">
        <v>298</v>
      </c>
      <c r="I237" t="s" s="8">
        <v>382</v>
      </c>
    </row>
    <row r="238" ht="16.0" customHeight="true">
      <c r="A238" t="n" s="7">
        <v>4.3634053E7</v>
      </c>
      <c r="B238" t="s" s="8">
        <v>54</v>
      </c>
      <c r="C238" t="n" s="8">
        <f>IF(false,"120921853", "120921853")</f>
      </c>
      <c r="D238" t="s" s="8">
        <v>86</v>
      </c>
      <c r="E238" t="n" s="8">
        <v>4.0</v>
      </c>
      <c r="F238" t="n" s="8">
        <v>500.0</v>
      </c>
      <c r="G238" t="s" s="8">
        <v>53</v>
      </c>
      <c r="H238" t="s" s="8">
        <v>298</v>
      </c>
      <c r="I238" t="s" s="8">
        <v>383</v>
      </c>
    </row>
    <row r="239" ht="16.0" customHeight="true">
      <c r="A239" t="n" s="7">
        <v>4.3452436E7</v>
      </c>
      <c r="B239" t="s" s="8">
        <v>73</v>
      </c>
      <c r="C239" t="n" s="8">
        <f>IF(false,"120921853", "120921853")</f>
      </c>
      <c r="D239" t="s" s="8">
        <v>86</v>
      </c>
      <c r="E239" t="n" s="8">
        <v>2.0</v>
      </c>
      <c r="F239" t="n" s="8">
        <v>208.0</v>
      </c>
      <c r="G239" t="s" s="8">
        <v>53</v>
      </c>
      <c r="H239" t="s" s="8">
        <v>298</v>
      </c>
      <c r="I239" t="s" s="8">
        <v>384</v>
      </c>
    </row>
    <row r="240" ht="16.0" customHeight="true">
      <c r="A240" t="n" s="7">
        <v>4.3545205E7</v>
      </c>
      <c r="B240" t="s" s="8">
        <v>54</v>
      </c>
      <c r="C240" t="n" s="8">
        <f>IF(false,"120921202", "120921202")</f>
      </c>
      <c r="D240" t="s" s="8">
        <v>215</v>
      </c>
      <c r="E240" t="n" s="8">
        <v>2.0</v>
      </c>
      <c r="F240" t="n" s="8">
        <v>3377.0</v>
      </c>
      <c r="G240" t="s" s="8">
        <v>58</v>
      </c>
      <c r="H240" t="s" s="8">
        <v>298</v>
      </c>
      <c r="I240" t="s" s="8">
        <v>385</v>
      </c>
    </row>
    <row r="241" ht="16.0" customHeight="true">
      <c r="A241" t="n" s="7">
        <v>4.2926703E7</v>
      </c>
      <c r="B241" t="s" s="8">
        <v>68</v>
      </c>
      <c r="C241" t="n" s="8">
        <f>IF(false,"120922351", "120922351")</f>
      </c>
      <c r="D241" t="s" s="8">
        <v>60</v>
      </c>
      <c r="E241" t="n" s="8">
        <v>1.0</v>
      </c>
      <c r="F241" t="n" s="8">
        <v>169.0</v>
      </c>
      <c r="G241" t="s" s="8">
        <v>53</v>
      </c>
      <c r="H241" t="s" s="8">
        <v>298</v>
      </c>
      <c r="I241" t="s" s="8">
        <v>386</v>
      </c>
    </row>
    <row r="242" ht="16.0" customHeight="true">
      <c r="A242" t="n" s="7">
        <v>4.3654977E7</v>
      </c>
      <c r="B242" t="s" s="8">
        <v>166</v>
      </c>
      <c r="C242" t="n" s="8">
        <f>IF(false,"000-631", "000-631")</f>
      </c>
      <c r="D242" t="s" s="8">
        <v>99</v>
      </c>
      <c r="E242" t="n" s="8">
        <v>1.0</v>
      </c>
      <c r="F242" t="n" s="8">
        <v>82.0</v>
      </c>
      <c r="G242" t="s" s="8">
        <v>53</v>
      </c>
      <c r="H242" t="s" s="8">
        <v>298</v>
      </c>
      <c r="I242" t="s" s="8">
        <v>387</v>
      </c>
    </row>
    <row r="243" ht="16.0" customHeight="true">
      <c r="A243" t="n" s="7">
        <v>4.330027E7</v>
      </c>
      <c r="B243" t="s" s="8">
        <v>62</v>
      </c>
      <c r="C243" t="n" s="8">
        <f>IF(false,"008-577", "008-577")</f>
      </c>
      <c r="D243" t="s" s="8">
        <v>88</v>
      </c>
      <c r="E243" t="n" s="8">
        <v>1.0</v>
      </c>
      <c r="F243" t="n" s="8">
        <v>77.0</v>
      </c>
      <c r="G243" t="s" s="8">
        <v>53</v>
      </c>
      <c r="H243" t="s" s="8">
        <v>298</v>
      </c>
      <c r="I243" t="s" s="8">
        <v>388</v>
      </c>
    </row>
    <row r="244" ht="16.0" customHeight="true">
      <c r="A244" t="n" s="7">
        <v>4.3397581E7</v>
      </c>
      <c r="B244" t="s" s="8">
        <v>56</v>
      </c>
      <c r="C244" t="n" s="8">
        <f>IF(false,"008-577", "008-577")</f>
      </c>
      <c r="D244" t="s" s="8">
        <v>88</v>
      </c>
      <c r="E244" t="n" s="8">
        <v>2.0</v>
      </c>
      <c r="F244" t="n" s="8">
        <v>154.0</v>
      </c>
      <c r="G244" t="s" s="8">
        <v>53</v>
      </c>
      <c r="H244" t="s" s="8">
        <v>298</v>
      </c>
      <c r="I244" t="s" s="8">
        <v>389</v>
      </c>
    </row>
    <row r="245" ht="16.0" customHeight="true">
      <c r="A245" t="n" s="7">
        <v>4.2854143E7</v>
      </c>
      <c r="B245" t="s" s="8">
        <v>68</v>
      </c>
      <c r="C245" t="n" s="8">
        <f>IF(false,"005-1515", "005-1515")</f>
      </c>
      <c r="D245" t="s" s="8">
        <v>390</v>
      </c>
      <c r="E245" t="n" s="8">
        <v>1.0</v>
      </c>
      <c r="F245" t="n" s="8">
        <v>186.0</v>
      </c>
      <c r="G245" t="s" s="8">
        <v>53</v>
      </c>
      <c r="H245" t="s" s="8">
        <v>298</v>
      </c>
      <c r="I245" t="s" s="8">
        <v>391</v>
      </c>
    </row>
    <row r="246" ht="16.0" customHeight="true">
      <c r="A246" t="n" s="7">
        <v>4.3390305E7</v>
      </c>
      <c r="B246" t="s" s="8">
        <v>56</v>
      </c>
      <c r="C246" t="n" s="8">
        <f>IF(false,"002-098", "002-098")</f>
      </c>
      <c r="D246" t="s" s="8">
        <v>224</v>
      </c>
      <c r="E246" t="n" s="8">
        <v>1.0</v>
      </c>
      <c r="F246" t="n" s="8">
        <v>251.0</v>
      </c>
      <c r="G246" t="s" s="8">
        <v>53</v>
      </c>
      <c r="H246" t="s" s="8">
        <v>298</v>
      </c>
      <c r="I246" t="s" s="8">
        <v>392</v>
      </c>
    </row>
    <row r="247" ht="16.0" customHeight="true">
      <c r="A247" t="n" s="7">
        <v>4.3822038E7</v>
      </c>
      <c r="B247" t="s" s="8">
        <v>298</v>
      </c>
      <c r="C247" t="n" s="8">
        <f>IF(false,"120922352", "120922352")</f>
      </c>
      <c r="D247" t="s" s="8">
        <v>84</v>
      </c>
      <c r="E247" t="n" s="8">
        <v>1.0</v>
      </c>
      <c r="F247" t="n" s="8">
        <v>302.0</v>
      </c>
      <c r="G247" t="s" s="8">
        <v>64</v>
      </c>
      <c r="H247" t="s" s="8">
        <v>298</v>
      </c>
      <c r="I247" t="s" s="8">
        <v>393</v>
      </c>
    </row>
    <row r="248" ht="16.0" customHeight="true">
      <c r="A248" t="n" s="7">
        <v>4.3741248E7</v>
      </c>
      <c r="B248" t="s" s="8">
        <v>166</v>
      </c>
      <c r="C248" t="n" s="8">
        <f>IF(false,"120922390", "120922390")</f>
      </c>
      <c r="D248" t="s" s="8">
        <v>149</v>
      </c>
      <c r="E248" t="n" s="8">
        <v>1.0</v>
      </c>
      <c r="F248" t="n" s="8">
        <v>35.0</v>
      </c>
      <c r="G248" t="s" s="8">
        <v>64</v>
      </c>
      <c r="H248" t="s" s="8">
        <v>298</v>
      </c>
      <c r="I248" t="s" s="8">
        <v>394</v>
      </c>
    </row>
    <row r="249" ht="16.0" customHeight="true">
      <c r="A249" t="n" s="7">
        <v>4.3390455E7</v>
      </c>
      <c r="B249" t="s" s="8">
        <v>56</v>
      </c>
      <c r="C249" t="n" s="8">
        <f>IF(false,"000-631", "000-631")</f>
      </c>
      <c r="D249" t="s" s="8">
        <v>99</v>
      </c>
      <c r="E249" t="n" s="8">
        <v>4.0</v>
      </c>
      <c r="F249" t="n" s="8">
        <v>428.0</v>
      </c>
      <c r="G249" t="s" s="8">
        <v>53</v>
      </c>
      <c r="H249" t="s" s="8">
        <v>298</v>
      </c>
      <c r="I249" t="s" s="8">
        <v>395</v>
      </c>
    </row>
    <row r="250" ht="16.0" customHeight="true">
      <c r="A250" t="n" s="7">
        <v>4.351428E7</v>
      </c>
      <c r="B250" t="s" s="8">
        <v>73</v>
      </c>
      <c r="C250" t="n" s="8">
        <f>IF(false,"000-631", "000-631")</f>
      </c>
      <c r="D250" t="s" s="8">
        <v>99</v>
      </c>
      <c r="E250" t="n" s="8">
        <v>1.0</v>
      </c>
      <c r="F250" t="n" s="8">
        <v>107.0</v>
      </c>
      <c r="G250" t="s" s="8">
        <v>53</v>
      </c>
      <c r="H250" t="s" s="8">
        <v>298</v>
      </c>
      <c r="I250" t="s" s="8">
        <v>396</v>
      </c>
    </row>
    <row r="251" ht="16.0" customHeight="true">
      <c r="A251" t="n" s="7">
        <v>4.3583394E7</v>
      </c>
      <c r="B251" t="s" s="8">
        <v>54</v>
      </c>
      <c r="C251" t="n" s="8">
        <f>IF(false,"005-1113", "005-1113")</f>
      </c>
      <c r="D251" t="s" s="8">
        <v>286</v>
      </c>
      <c r="E251" t="n" s="8">
        <v>2.0</v>
      </c>
      <c r="F251" t="n" s="8">
        <v>500.0</v>
      </c>
      <c r="G251" t="s" s="8">
        <v>53</v>
      </c>
      <c r="H251" t="s" s="8">
        <v>298</v>
      </c>
      <c r="I251" t="s" s="8">
        <v>397</v>
      </c>
    </row>
    <row r="252" ht="16.0" customHeight="true">
      <c r="A252" t="n" s="7">
        <v>4.3411309E7</v>
      </c>
      <c r="B252" t="s" s="8">
        <v>56</v>
      </c>
      <c r="C252" t="n" s="8">
        <f>IF(false,"120922551", "120922551")</f>
      </c>
      <c r="D252" t="s" s="8">
        <v>119</v>
      </c>
      <c r="E252" t="n" s="8">
        <v>1.0</v>
      </c>
      <c r="F252" t="n" s="8">
        <v>191.0</v>
      </c>
      <c r="G252" t="s" s="8">
        <v>53</v>
      </c>
      <c r="H252" t="s" s="8">
        <v>298</v>
      </c>
      <c r="I252" t="s" s="8">
        <v>398</v>
      </c>
    </row>
    <row r="253" ht="16.0" customHeight="true">
      <c r="A253" t="n" s="7">
        <v>4.3738149E7</v>
      </c>
      <c r="B253" t="s" s="8">
        <v>166</v>
      </c>
      <c r="C253" t="n" s="8">
        <f>IF(false,"120922844", "120922844")</f>
      </c>
      <c r="D253" t="s" s="8">
        <v>300</v>
      </c>
      <c r="E253" t="n" s="8">
        <v>1.0</v>
      </c>
      <c r="F253" t="n" s="8">
        <v>160.0</v>
      </c>
      <c r="G253" t="s" s="8">
        <v>64</v>
      </c>
      <c r="H253" t="s" s="8">
        <v>298</v>
      </c>
      <c r="I253" t="s" s="8">
        <v>399</v>
      </c>
    </row>
    <row r="254" ht="16.0" customHeight="true">
      <c r="A254" t="n" s="7">
        <v>4.373688E7</v>
      </c>
      <c r="B254" t="s" s="8">
        <v>166</v>
      </c>
      <c r="C254" t="n" s="8">
        <f>IF(false,"120921202", "120921202")</f>
      </c>
      <c r="D254" t="s" s="8">
        <v>215</v>
      </c>
      <c r="E254" t="n" s="8">
        <v>2.0</v>
      </c>
      <c r="F254" t="n" s="8">
        <v>762.0</v>
      </c>
      <c r="G254" t="s" s="8">
        <v>58</v>
      </c>
      <c r="H254" t="s" s="8">
        <v>50</v>
      </c>
      <c r="I254" t="s" s="8">
        <v>400</v>
      </c>
    </row>
    <row r="255" ht="16.0" customHeight="true">
      <c r="A255" t="n" s="7">
        <v>4.328753E7</v>
      </c>
      <c r="B255" t="s" s="8">
        <v>62</v>
      </c>
      <c r="C255" t="n" s="8">
        <f>IF(false,"120921568", "120921568")</f>
      </c>
      <c r="D255" t="s" s="8">
        <v>401</v>
      </c>
      <c r="E255" t="n" s="8">
        <v>1.0</v>
      </c>
      <c r="F255" t="n" s="8">
        <v>175.0</v>
      </c>
      <c r="G255" t="s" s="8">
        <v>53</v>
      </c>
      <c r="H255" t="s" s="8">
        <v>50</v>
      </c>
      <c r="I255" t="s" s="8">
        <v>402</v>
      </c>
    </row>
    <row r="256" ht="16.0" customHeight="true">
      <c r="A256" t="n" s="7">
        <v>4.328753E7</v>
      </c>
      <c r="B256" t="s" s="8">
        <v>62</v>
      </c>
      <c r="C256" t="n" s="8">
        <f>IF(false,"120922019", "120922019")</f>
      </c>
      <c r="D256" t="s" s="8">
        <v>181</v>
      </c>
      <c r="E256" t="n" s="8">
        <v>1.0</v>
      </c>
      <c r="F256" t="n" s="8">
        <v>45.0</v>
      </c>
      <c r="G256" t="s" s="8">
        <v>53</v>
      </c>
      <c r="H256" t="s" s="8">
        <v>50</v>
      </c>
      <c r="I256" t="s" s="8">
        <v>402</v>
      </c>
    </row>
    <row r="257" ht="16.0" customHeight="true">
      <c r="A257" t="n" s="7">
        <v>4.328753E7</v>
      </c>
      <c r="B257" t="s" s="8">
        <v>62</v>
      </c>
      <c r="C257" t="n" s="8">
        <f>IF(false,"120921606", "120921606")</f>
      </c>
      <c r="D257" t="s" s="8">
        <v>403</v>
      </c>
      <c r="E257" t="n" s="8">
        <v>1.0</v>
      </c>
      <c r="F257" t="n" s="8">
        <v>14.0</v>
      </c>
      <c r="G257" t="s" s="8">
        <v>53</v>
      </c>
      <c r="H257" t="s" s="8">
        <v>50</v>
      </c>
      <c r="I257" t="s" s="8">
        <v>402</v>
      </c>
    </row>
    <row r="258" ht="16.0" customHeight="true">
      <c r="A258" t="n" s="7">
        <v>4.3813709E7</v>
      </c>
      <c r="B258" t="s" s="8">
        <v>298</v>
      </c>
      <c r="C258" t="n" s="8">
        <f>IF(false,"005-1255", "005-1255")</f>
      </c>
      <c r="D258" t="s" s="8">
        <v>57</v>
      </c>
      <c r="E258" t="n" s="8">
        <v>1.0</v>
      </c>
      <c r="F258" t="n" s="8">
        <v>688.0</v>
      </c>
      <c r="G258" t="s" s="8">
        <v>58</v>
      </c>
      <c r="H258" t="s" s="8">
        <v>50</v>
      </c>
      <c r="I258" t="s" s="8">
        <v>404</v>
      </c>
    </row>
    <row r="259" ht="16.0" customHeight="true">
      <c r="A259" t="n" s="7">
        <v>4.3793732E7</v>
      </c>
      <c r="B259" t="s" s="8">
        <v>298</v>
      </c>
      <c r="C259" t="n" s="8">
        <f>IF(false,"005-1273", "005-1273")</f>
      </c>
      <c r="D259" t="s" s="8">
        <v>405</v>
      </c>
      <c r="E259" t="n" s="8">
        <v>1.0</v>
      </c>
      <c r="F259" t="n" s="8">
        <v>867.0</v>
      </c>
      <c r="G259" t="s" s="8">
        <v>58</v>
      </c>
      <c r="H259" t="s" s="8">
        <v>50</v>
      </c>
      <c r="I259" t="s" s="8">
        <v>406</v>
      </c>
    </row>
    <row r="260" ht="16.0" customHeight="true">
      <c r="A260" t="n" s="7">
        <v>4.3766175E7</v>
      </c>
      <c r="B260" t="s" s="8">
        <v>298</v>
      </c>
      <c r="C260" t="n" s="8">
        <f>IF(false,"120921506", "120921506")</f>
      </c>
      <c r="D260" t="s" s="8">
        <v>407</v>
      </c>
      <c r="E260" t="n" s="8">
        <v>1.0</v>
      </c>
      <c r="F260" t="n" s="8">
        <v>36.0</v>
      </c>
      <c r="G260" t="s" s="8">
        <v>64</v>
      </c>
      <c r="H260" t="s" s="8">
        <v>50</v>
      </c>
      <c r="I260" t="s" s="8">
        <v>408</v>
      </c>
    </row>
    <row r="261" ht="16.0" customHeight="true">
      <c r="A261" t="n" s="7">
        <v>4.3789986E7</v>
      </c>
      <c r="B261" t="s" s="8">
        <v>298</v>
      </c>
      <c r="C261" t="n" s="8">
        <f>IF(false,"120922352", "120922352")</f>
      </c>
      <c r="D261" t="s" s="8">
        <v>84</v>
      </c>
      <c r="E261" t="n" s="8">
        <v>1.0</v>
      </c>
      <c r="F261" t="n" s="8">
        <v>103.0</v>
      </c>
      <c r="G261" t="s" s="8">
        <v>64</v>
      </c>
      <c r="H261" t="s" s="8">
        <v>50</v>
      </c>
      <c r="I261" t="s" s="8">
        <v>409</v>
      </c>
    </row>
    <row r="262" ht="16.0" customHeight="true">
      <c r="A262" t="n" s="7">
        <v>4.3770982E7</v>
      </c>
      <c r="B262" t="s" s="8">
        <v>298</v>
      </c>
      <c r="C262" t="n" s="8">
        <f>IF(false,"01-004215", "01-004215")</f>
      </c>
      <c r="D262" t="s" s="8">
        <v>410</v>
      </c>
      <c r="E262" t="n" s="8">
        <v>2.0</v>
      </c>
      <c r="F262" t="n" s="8">
        <v>1068.0</v>
      </c>
      <c r="G262" t="s" s="8">
        <v>64</v>
      </c>
      <c r="H262" t="s" s="8">
        <v>50</v>
      </c>
      <c r="I262" t="s" s="8">
        <v>411</v>
      </c>
    </row>
    <row r="263" ht="16.0" customHeight="true">
      <c r="A263" t="n" s="7">
        <v>4.3442526E7</v>
      </c>
      <c r="B263" t="s" s="8">
        <v>73</v>
      </c>
      <c r="C263" t="n" s="8">
        <f>IF(false,"005-1312", "005-1312")</f>
      </c>
      <c r="D263" t="s" s="8">
        <v>146</v>
      </c>
      <c r="E263" t="n" s="8">
        <v>1.0</v>
      </c>
      <c r="F263" t="n" s="8">
        <v>326.0</v>
      </c>
      <c r="G263" t="s" s="8">
        <v>53</v>
      </c>
      <c r="H263" t="s" s="8">
        <v>50</v>
      </c>
      <c r="I263" t="s" s="8">
        <v>412</v>
      </c>
    </row>
    <row r="264" ht="16.0" customHeight="true">
      <c r="A264" t="n" s="7">
        <v>4.3494938E7</v>
      </c>
      <c r="B264" t="s" s="8">
        <v>73</v>
      </c>
      <c r="C264" t="n" s="8">
        <f>IF(false,"120922352", "120922352")</f>
      </c>
      <c r="D264" t="s" s="8">
        <v>84</v>
      </c>
      <c r="E264" t="n" s="8">
        <v>1.0</v>
      </c>
      <c r="F264" t="n" s="8">
        <v>94.0</v>
      </c>
      <c r="G264" t="s" s="8">
        <v>53</v>
      </c>
      <c r="H264" t="s" s="8">
        <v>50</v>
      </c>
      <c r="I264" t="s" s="8">
        <v>413</v>
      </c>
    </row>
    <row r="265" ht="16.0" customHeight="true">
      <c r="A265" t="n" s="7">
        <v>4.3453773E7</v>
      </c>
      <c r="B265" t="s" s="8">
        <v>73</v>
      </c>
      <c r="C265" t="n" s="8">
        <f>IF(false,"005-1255", "005-1255")</f>
      </c>
      <c r="D265" t="s" s="8">
        <v>57</v>
      </c>
      <c r="E265" t="n" s="8">
        <v>1.0</v>
      </c>
      <c r="F265" t="n" s="8">
        <v>166.0</v>
      </c>
      <c r="G265" t="s" s="8">
        <v>53</v>
      </c>
      <c r="H265" t="s" s="8">
        <v>50</v>
      </c>
      <c r="I265" t="s" s="8">
        <v>414</v>
      </c>
    </row>
    <row r="266" ht="16.0" customHeight="true">
      <c r="A266" t="n" s="7">
        <v>4.3739744E7</v>
      </c>
      <c r="B266" t="s" s="8">
        <v>166</v>
      </c>
      <c r="C266" t="n" s="8">
        <f>IF(false,"005-1273", "005-1273")</f>
      </c>
      <c r="D266" t="s" s="8">
        <v>405</v>
      </c>
      <c r="E266" t="n" s="8">
        <v>1.0</v>
      </c>
      <c r="F266" t="n" s="8">
        <v>120.0</v>
      </c>
      <c r="G266" t="s" s="8">
        <v>64</v>
      </c>
      <c r="H266" t="s" s="8">
        <v>50</v>
      </c>
      <c r="I266" t="s" s="8">
        <v>415</v>
      </c>
    </row>
    <row r="267" ht="16.0" customHeight="true">
      <c r="A267" t="n" s="7">
        <v>4.3759969E7</v>
      </c>
      <c r="B267" t="s" s="8">
        <v>298</v>
      </c>
      <c r="C267" t="n" s="8">
        <f>IF(false,"005-1375", "005-1375")</f>
      </c>
      <c r="D267" t="s" s="8">
        <v>94</v>
      </c>
      <c r="E267" t="n" s="8">
        <v>1.0</v>
      </c>
      <c r="F267" t="n" s="8">
        <v>75.0</v>
      </c>
      <c r="G267" t="s" s="8">
        <v>58</v>
      </c>
      <c r="H267" t="s" s="8">
        <v>50</v>
      </c>
      <c r="I267" t="s" s="8">
        <v>416</v>
      </c>
    </row>
    <row r="268" ht="16.0" customHeight="true">
      <c r="A268" t="n" s="7">
        <v>4.3740224E7</v>
      </c>
      <c r="B268" t="s" s="8">
        <v>166</v>
      </c>
      <c r="C268" t="n" s="8">
        <f>IF(false,"005-1558", "005-1558")</f>
      </c>
      <c r="D268" t="s" s="8">
        <v>417</v>
      </c>
      <c r="E268" t="n" s="8">
        <v>1.0</v>
      </c>
      <c r="F268" t="n" s="8">
        <v>406.0</v>
      </c>
      <c r="G268" t="s" s="8">
        <v>58</v>
      </c>
      <c r="H268" t="s" s="8">
        <v>50</v>
      </c>
      <c r="I268" t="s" s="8">
        <v>418</v>
      </c>
    </row>
    <row r="269" ht="16.0" customHeight="true">
      <c r="A269" t="n" s="7">
        <v>4.3816148E7</v>
      </c>
      <c r="B269" t="s" s="8">
        <v>298</v>
      </c>
      <c r="C269" t="n" s="8">
        <f>IF(false,"120921859", "120921859")</f>
      </c>
      <c r="D269" t="s" s="8">
        <v>419</v>
      </c>
      <c r="E269" t="n" s="8">
        <v>1.0</v>
      </c>
      <c r="F269" t="n" s="8">
        <v>165.0</v>
      </c>
      <c r="G269" t="s" s="8">
        <v>64</v>
      </c>
      <c r="H269" t="s" s="8">
        <v>50</v>
      </c>
      <c r="I269" t="s" s="8">
        <v>420</v>
      </c>
    </row>
    <row r="270" ht="16.0" customHeight="true">
      <c r="A270" t="n" s="7">
        <v>4.3509364E7</v>
      </c>
      <c r="B270" t="s" s="8">
        <v>73</v>
      </c>
      <c r="C270" t="n" s="8">
        <f>IF(false,"120921791", "120921791")</f>
      </c>
      <c r="D270" t="s" s="8">
        <v>79</v>
      </c>
      <c r="E270" t="n" s="8">
        <v>1.0</v>
      </c>
      <c r="F270" t="n" s="8">
        <v>408.0</v>
      </c>
      <c r="G270" t="s" s="8">
        <v>53</v>
      </c>
      <c r="H270" t="s" s="8">
        <v>50</v>
      </c>
      <c r="I270" t="s" s="8">
        <v>421</v>
      </c>
    </row>
    <row r="271" ht="16.0" customHeight="true">
      <c r="A271" t="n" s="7">
        <v>4.3766106E7</v>
      </c>
      <c r="B271" t="s" s="8">
        <v>298</v>
      </c>
      <c r="C271" t="n" s="8">
        <f>IF(false,"120922790", "120922790")</f>
      </c>
      <c r="D271" t="s" s="8">
        <v>422</v>
      </c>
      <c r="E271" t="n" s="8">
        <v>1.0</v>
      </c>
      <c r="F271" t="n" s="8">
        <v>77.0</v>
      </c>
      <c r="G271" t="s" s="8">
        <v>58</v>
      </c>
      <c r="H271" t="s" s="8">
        <v>50</v>
      </c>
      <c r="I271" t="s" s="8">
        <v>423</v>
      </c>
    </row>
    <row r="272" ht="16.0" customHeight="true">
      <c r="A272" t="n" s="7">
        <v>4.3806794E7</v>
      </c>
      <c r="B272" t="s" s="8">
        <v>298</v>
      </c>
      <c r="C272" t="n" s="8">
        <f>IF(false,"120922352", "120922352")</f>
      </c>
      <c r="D272" t="s" s="8">
        <v>84</v>
      </c>
      <c r="E272" t="n" s="8">
        <v>1.0</v>
      </c>
      <c r="F272" t="n" s="8">
        <v>41.0</v>
      </c>
      <c r="G272" t="s" s="8">
        <v>64</v>
      </c>
      <c r="H272" t="s" s="8">
        <v>50</v>
      </c>
      <c r="I272" t="s" s="8">
        <v>424</v>
      </c>
    </row>
    <row r="273" ht="16.0" customHeight="true">
      <c r="A273" t="n" s="7">
        <v>4.3824169E7</v>
      </c>
      <c r="B273" t="s" s="8">
        <v>298</v>
      </c>
      <c r="C273" t="n" s="8">
        <f>IF(false,"120921544", "120921544")</f>
      </c>
      <c r="D273" t="s" s="8">
        <v>425</v>
      </c>
      <c r="E273" t="n" s="8">
        <v>1.0</v>
      </c>
      <c r="F273" t="n" s="8">
        <v>80.0</v>
      </c>
      <c r="G273" t="s" s="8">
        <v>64</v>
      </c>
      <c r="H273" t="s" s="8">
        <v>50</v>
      </c>
      <c r="I273" t="s" s="8">
        <v>426</v>
      </c>
    </row>
    <row r="274" ht="16.0" customHeight="true">
      <c r="A274" t="n" s="7">
        <v>4.3688519E7</v>
      </c>
      <c r="B274" t="s" s="8">
        <v>166</v>
      </c>
      <c r="C274" t="n" s="8">
        <f>IF(false,"01-004215", "01-004215")</f>
      </c>
      <c r="D274" t="s" s="8">
        <v>410</v>
      </c>
      <c r="E274" t="n" s="8">
        <v>2.0</v>
      </c>
      <c r="F274" t="n" s="8">
        <v>232.0</v>
      </c>
      <c r="G274" t="s" s="8">
        <v>64</v>
      </c>
      <c r="H274" t="s" s="8">
        <v>50</v>
      </c>
      <c r="I274" t="s" s="8">
        <v>427</v>
      </c>
    </row>
    <row r="275" ht="16.0" customHeight="true">
      <c r="A275" t="n" s="7">
        <v>4.3672145E7</v>
      </c>
      <c r="B275" t="s" s="8">
        <v>166</v>
      </c>
      <c r="C275" t="n" s="8">
        <f>IF(false,"005-1519", "005-1519")</f>
      </c>
      <c r="D275" t="s" s="8">
        <v>312</v>
      </c>
      <c r="E275" t="n" s="8">
        <v>3.0</v>
      </c>
      <c r="F275" t="n" s="8">
        <v>682.0</v>
      </c>
      <c r="G275" t="s" s="8">
        <v>58</v>
      </c>
      <c r="H275" t="s" s="8">
        <v>50</v>
      </c>
      <c r="I275" t="s" s="8">
        <v>428</v>
      </c>
    </row>
    <row r="276" ht="16.0" customHeight="true">
      <c r="A276" t="n" s="7">
        <v>4.3656506E7</v>
      </c>
      <c r="B276" t="s" s="8">
        <v>166</v>
      </c>
      <c r="C276" t="n" s="8">
        <f>IF(false,"005-1517", "005-1517")</f>
      </c>
      <c r="D276" t="s" s="8">
        <v>429</v>
      </c>
      <c r="E276" t="n" s="8">
        <v>1.0</v>
      </c>
      <c r="F276" t="n" s="8">
        <v>223.0</v>
      </c>
      <c r="G276" t="s" s="8">
        <v>58</v>
      </c>
      <c r="H276" t="s" s="8">
        <v>50</v>
      </c>
      <c r="I276" t="s" s="8">
        <v>430</v>
      </c>
    </row>
    <row r="277" ht="16.0" customHeight="true">
      <c r="A277" t="n" s="7">
        <v>4.3656506E7</v>
      </c>
      <c r="B277" t="s" s="8">
        <v>166</v>
      </c>
      <c r="C277" t="n" s="8">
        <f>IF(false,"005-1517", "005-1517")</f>
      </c>
      <c r="D277" t="s" s="8">
        <v>429</v>
      </c>
      <c r="E277" t="n" s="8">
        <v>1.0</v>
      </c>
      <c r="F277" t="n" s="8">
        <v>176.0</v>
      </c>
      <c r="G277" t="s" s="8">
        <v>53</v>
      </c>
      <c r="H277" t="s" s="8">
        <v>50</v>
      </c>
      <c r="I277" t="s" s="8">
        <v>431</v>
      </c>
    </row>
    <row r="278" ht="16.0" customHeight="true">
      <c r="A278" t="n" s="7">
        <v>4.341247E7</v>
      </c>
      <c r="B278" t="s" s="8">
        <v>56</v>
      </c>
      <c r="C278" t="n" s="8">
        <f>IF(false,"000-631", "000-631")</f>
      </c>
      <c r="D278" t="s" s="8">
        <v>99</v>
      </c>
      <c r="E278" t="n" s="8">
        <v>2.0</v>
      </c>
      <c r="F278" t="n" s="8">
        <v>214.0</v>
      </c>
      <c r="G278" t="s" s="8">
        <v>53</v>
      </c>
      <c r="H278" t="s" s="8">
        <v>50</v>
      </c>
      <c r="I278" t="s" s="8">
        <v>432</v>
      </c>
    </row>
    <row r="279" ht="16.0" customHeight="true">
      <c r="A279" t="n" s="7">
        <v>4.362705E7</v>
      </c>
      <c r="B279" t="s" s="8">
        <v>54</v>
      </c>
      <c r="C279" t="n" s="8">
        <f>IF(false,"002-100", "002-100")</f>
      </c>
      <c r="D279" t="s" s="8">
        <v>433</v>
      </c>
      <c r="E279" t="n" s="8">
        <v>1.0</v>
      </c>
      <c r="F279" t="n" s="8">
        <v>1194.0</v>
      </c>
      <c r="G279" t="s" s="8">
        <v>58</v>
      </c>
      <c r="H279" t="s" s="8">
        <v>50</v>
      </c>
      <c r="I279" t="s" s="8">
        <v>434</v>
      </c>
    </row>
    <row r="280" ht="16.0" customHeight="true">
      <c r="A280" t="n" s="7">
        <v>4.3792932E7</v>
      </c>
      <c r="B280" t="s" s="8">
        <v>298</v>
      </c>
      <c r="C280" t="n" s="8">
        <f>IF(false,"120921995", "120921995")</f>
      </c>
      <c r="D280" t="s" s="8">
        <v>232</v>
      </c>
      <c r="E280" t="n" s="8">
        <v>1.0</v>
      </c>
      <c r="F280" t="n" s="8">
        <v>1218.0</v>
      </c>
      <c r="G280" t="s" s="8">
        <v>58</v>
      </c>
      <c r="H280" t="s" s="8">
        <v>50</v>
      </c>
      <c r="I280" t="s" s="8">
        <v>435</v>
      </c>
    </row>
    <row r="281" ht="16.0" customHeight="true"/>
    <row r="282" ht="16.0" customHeight="true">
      <c r="A282" t="s" s="1">
        <v>37</v>
      </c>
      <c r="B282" s="1"/>
      <c r="C282" s="1"/>
      <c r="D282" s="1"/>
      <c r="E282" s="1"/>
      <c r="F282" t="n" s="8">
        <v>97820.0</v>
      </c>
      <c r="G282" s="2"/>
    </row>
    <row r="283" ht="16.0" customHeight="true"/>
    <row r="284" ht="16.0" customHeight="true">
      <c r="A284" t="s" s="1">
        <v>36</v>
      </c>
    </row>
    <row r="285" ht="34.0" customHeight="true">
      <c r="A285" t="s" s="9">
        <v>38</v>
      </c>
      <c r="B285" t="s" s="9">
        <v>0</v>
      </c>
      <c r="C285" t="s" s="9">
        <v>43</v>
      </c>
      <c r="D285" t="s" s="9">
        <v>1</v>
      </c>
      <c r="E285" t="s" s="9">
        <v>2</v>
      </c>
      <c r="F285" t="s" s="9">
        <v>39</v>
      </c>
      <c r="G285" t="s" s="9">
        <v>5</v>
      </c>
      <c r="H285" t="s" s="9">
        <v>3</v>
      </c>
      <c r="I285" t="s" s="9">
        <v>4</v>
      </c>
    </row>
    <row r="286" ht="16.0" customHeight="true">
      <c r="A286" t="n" s="8">
        <v>4.2921982E7</v>
      </c>
      <c r="B286" t="s" s="8">
        <v>68</v>
      </c>
      <c r="C286" t="n" s="8">
        <f>IF(false,"005-1039", "005-1039")</f>
      </c>
      <c r="D286" t="s" s="8">
        <v>168</v>
      </c>
      <c r="E286" t="n" s="8">
        <v>1.0</v>
      </c>
      <c r="F286" t="n" s="8">
        <v>-354.0</v>
      </c>
      <c r="G286" t="s" s="8">
        <v>436</v>
      </c>
      <c r="H286" t="s" s="8">
        <v>54</v>
      </c>
      <c r="I286" t="s" s="8">
        <v>437</v>
      </c>
    </row>
    <row r="287" ht="16.0" customHeight="true">
      <c r="A287" t="n" s="8">
        <v>4.2813175E7</v>
      </c>
      <c r="B287" t="s" s="8">
        <v>289</v>
      </c>
      <c r="C287" t="n" s="8">
        <f>IF(false,"120921939", "120921939")</f>
      </c>
      <c r="D287" t="s" s="8">
        <v>157</v>
      </c>
      <c r="E287" t="n" s="8">
        <v>2.0</v>
      </c>
      <c r="F287" t="n" s="8">
        <v>-136.0</v>
      </c>
      <c r="G287" t="s" s="8">
        <v>438</v>
      </c>
      <c r="H287" t="s" s="8">
        <v>54</v>
      </c>
      <c r="I287" t="s" s="8">
        <v>439</v>
      </c>
    </row>
    <row r="288" ht="16.0" customHeight="true">
      <c r="A288" t="n" s="8">
        <v>4.2867478E7</v>
      </c>
      <c r="B288" t="s" s="8">
        <v>68</v>
      </c>
      <c r="C288" t="n" s="8">
        <f>IF(false,"120921995", "120921995")</f>
      </c>
      <c r="D288" t="s" s="8">
        <v>232</v>
      </c>
      <c r="E288" t="n" s="8">
        <v>1.0</v>
      </c>
      <c r="F288" t="n" s="8">
        <v>-1237.0</v>
      </c>
      <c r="G288" t="s" s="8">
        <v>440</v>
      </c>
      <c r="H288" t="s" s="8">
        <v>166</v>
      </c>
      <c r="I288" t="s" s="8">
        <v>441</v>
      </c>
    </row>
    <row r="289" ht="16.0" customHeight="true">
      <c r="A289" t="n" s="8">
        <v>4.3210866E7</v>
      </c>
      <c r="B289" t="s" s="8">
        <v>62</v>
      </c>
      <c r="C289" t="n" s="8">
        <f>IF(false,"005-1357", "005-1357")</f>
      </c>
      <c r="D289" t="s" s="8">
        <v>211</v>
      </c>
      <c r="E289" t="n" s="8">
        <v>2.0</v>
      </c>
      <c r="F289" t="n" s="8">
        <v>-526.0</v>
      </c>
      <c r="G289" t="s" s="8">
        <v>438</v>
      </c>
      <c r="H289" t="s" s="8">
        <v>298</v>
      </c>
      <c r="I289" t="s" s="8">
        <v>442</v>
      </c>
    </row>
    <row r="290" ht="16.0" customHeight="true"/>
    <row r="291" ht="16.0" customHeight="true">
      <c r="A291" t="s" s="1">
        <v>37</v>
      </c>
      <c r="F291" t="n" s="8">
        <v>-2253.0</v>
      </c>
      <c r="G291" s="2"/>
      <c r="H291" s="0"/>
      <c r="I291" s="0"/>
    </row>
    <row r="292" ht="16.0" customHeight="true">
      <c r="A292" s="1"/>
      <c r="B292" s="1"/>
      <c r="C292" s="1"/>
      <c r="D292" s="1"/>
      <c r="E292" s="1"/>
      <c r="F292" s="1"/>
      <c r="G292" s="1"/>
      <c r="H292" s="1"/>
      <c r="I292" s="1"/>
    </row>
    <row r="293" ht="16.0" customHeight="true">
      <c r="A293" t="s" s="1">
        <v>40</v>
      </c>
    </row>
    <row r="294" ht="34.0" customHeight="true">
      <c r="A294" t="s" s="9">
        <v>47</v>
      </c>
      <c r="B294" t="s" s="9">
        <v>48</v>
      </c>
      <c r="C294" s="9"/>
      <c r="D294" s="9"/>
      <c r="E294" s="9"/>
      <c r="F294" t="s" s="9">
        <v>39</v>
      </c>
      <c r="G294" t="s" s="9">
        <v>5</v>
      </c>
      <c r="H294" t="s" s="9">
        <v>3</v>
      </c>
      <c r="I294" t="s" s="9">
        <v>4</v>
      </c>
    </row>
    <row r="295" ht="16.0" customHeight="true"/>
    <row r="296" ht="16.0" customHeight="true">
      <c r="A296" t="s" s="1">
        <v>37</v>
      </c>
      <c r="F296" t="n" s="8">
        <v>0.0</v>
      </c>
      <c r="G296" s="2"/>
      <c r="H296" s="0"/>
      <c r="I296" s="0"/>
    </row>
    <row r="297" ht="16.0" customHeight="true">
      <c r="A297" s="1"/>
      <c r="B297" s="1"/>
      <c r="C297" s="1"/>
      <c r="D297" s="1"/>
      <c r="E297" s="1"/>
      <c r="F297" s="1"/>
      <c r="G297" s="1"/>
      <c r="H297" s="1"/>
      <c r="I297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