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<sst xmlns="http://schemas.openxmlformats.org/spreadsheetml/2006/main" count="3422" uniqueCount="510">
  <si>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</si>
  <si>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</si>
  <si>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</si>
  <si>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</si>
  <si>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</si>
  <si>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</si>
  <si>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</si>
  <si>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</si>
  <si>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</si>
  <si>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</si>
  <si>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</si>
  <si>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</si>
  <si>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</si>
  <si>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</si>
  <si>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</si>
  <si>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</si>
  <si>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</si>
  <si>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</si>
  <si>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</si>
  <si>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</si>
  <si>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</si>
  <si>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</si>
  <si>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</si>
  <si>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</si>
  <si>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</si>
  <si>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</si>
  <si>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</si>
  <si>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</si>
  <si>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</si>
  <si>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</si>
  <si>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</si>
  <si>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</si>
  <si>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</si>
  <si>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</si>
  <si>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</si>
  <si>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</si>
  <si>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</si>
  <si>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</si>
  <si>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</si>
  <si>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</si>
  <si>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</si>
  <si>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</si>
  <si>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</si>
  <si>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</si>
  <si>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</si>
  <si>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</si>
  <si>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</si>
  <si>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</si>
  <si>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</si>
  <si>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</si>
  <si>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19.04.2021</t>
  </si>
  <si>
    <t>14.04.2021</t>
  </si>
  <si>
    <t>Pigeon Бутылочка Перистальтик Плюс с широким горлом PP, 160 мл, с рождения, бесцветный</t>
  </si>
  <si>
    <t>Платёж покупателя</t>
  </si>
  <si>
    <t>16.04.2021</t>
  </si>
  <si>
    <t>60773f5503c37807ce57a684</t>
  </si>
  <si>
    <t>Joonies трусики Comfort XL (12-17 кг) 38 шт.</t>
  </si>
  <si>
    <t>60768f9f94d527c813cc21fb</t>
  </si>
  <si>
    <t>13.04.2021</t>
  </si>
  <si>
    <t>Вакуумный аспиратор Pigeon с отводной трубочкой</t>
  </si>
  <si>
    <t>607588b58927ca6dbd66abde</t>
  </si>
  <si>
    <t>Manuoki трусики L (9-14 кг) 44 шт.</t>
  </si>
  <si>
    <t>6075436073990175047e7cdb</t>
  </si>
  <si>
    <t>Goo.N подгузники Ultra XL (12-20 кг) 52 шт.</t>
  </si>
  <si>
    <t>607612182af6cd7f0ed9ae62</t>
  </si>
  <si>
    <t>Goo.N подгузники Ultra L (9-14 кг) 68 шт.</t>
  </si>
  <si>
    <t>15.04.2021</t>
  </si>
  <si>
    <t>YokoSun трусики XL (12-20 кг) 38 шт.</t>
  </si>
  <si>
    <t>60786ba294d527344d97bdef</t>
  </si>
  <si>
    <t>12.04.2021</t>
  </si>
  <si>
    <t>Jigott Aloe Sun Protect BB крем SPF41 50 мл, SPF 41, 50 мл</t>
  </si>
  <si>
    <t>60742fe1954f6b0987f842c4</t>
  </si>
  <si>
    <t>Goo.N подгузники S (4-8 кг) 84 шт.</t>
  </si>
  <si>
    <t>60770c375a395153f1198545</t>
  </si>
  <si>
    <t>Goo.N трусики Ultra XL (12-20 кг) 50 шт.</t>
  </si>
  <si>
    <t>6076bb4983b1f2334bcf63f6</t>
  </si>
  <si>
    <t>Joonies трусики Comfort M (6-11 кг) 54 шт.</t>
  </si>
  <si>
    <t>6077cf7c4f5c6e75ac37b11c</t>
  </si>
  <si>
    <t>607715c620d51d45f32d5ec9</t>
  </si>
  <si>
    <t>Manuoki трусики XL (12+ кг) 38 шт.</t>
  </si>
  <si>
    <t>6076dc8204e9437df5052def</t>
  </si>
  <si>
    <t>Joonies трусики Premium Soft XL (12-17 кг) 38 шт.</t>
  </si>
  <si>
    <t>60767e2ac5311b130b49d7a5</t>
  </si>
  <si>
    <t>Biore мусс для умывания Экстра увлажнение, 150 мл</t>
  </si>
  <si>
    <t>60783490b9f8ed528d1ed16a</t>
  </si>
  <si>
    <t>Смесь Kabrita 1 GOLD для комфортного пищеварения, 0-6 месяцев, 400 г</t>
  </si>
  <si>
    <t>6074a0b2c3080f7525090000</t>
  </si>
  <si>
    <t>Соска Pigeon Peristaltic PLUS L 6м+, 2 шт. бесцветный</t>
  </si>
  <si>
    <t>60786496f9880105378bfdb6</t>
  </si>
  <si>
    <t>Manuoki трусики XXL (15+ кг) 36 шт.</t>
  </si>
  <si>
    <t>60793caf3b31767a1765c437</t>
  </si>
  <si>
    <t>Гель для стирки Kao Attack Bio EX, 0.77 кг, дой-пак</t>
  </si>
  <si>
    <t>60759796863e4e178bcf5c66</t>
  </si>
  <si>
    <t>Смесь Kabrita 2 GOLD для комфортного пищеварения, 6-12 месяцев, 400 г</t>
  </si>
  <si>
    <t>6077e4357153b309d4646ca8</t>
  </si>
  <si>
    <t>Merries трусики L (9-14 кг) 56 шт.</t>
  </si>
  <si>
    <t>60772ebd32da83118e86f87f</t>
  </si>
  <si>
    <t>60770d2e03c378cc7357a752</t>
  </si>
  <si>
    <t>11.04.2021</t>
  </si>
  <si>
    <t>Manuoki трусики М (6-11 кг) 56 шт.</t>
  </si>
  <si>
    <t>607940f17153b3a5e0646be4</t>
  </si>
  <si>
    <t>6076f96f99d6ef2700d10ad7</t>
  </si>
  <si>
    <t>07.04.2021</t>
  </si>
  <si>
    <t>6079448cb9f8ed71fc1ed185</t>
  </si>
  <si>
    <t>Jigott Snail Lifting Cream Подтягивающий крем для лица с экстрактом слизи улитки, 70 мл</t>
  </si>
  <si>
    <t>607945c9f78dba4524a6e573</t>
  </si>
  <si>
    <t>6077b4a803c3789bc857a6dd</t>
  </si>
  <si>
    <t>06.04.2021</t>
  </si>
  <si>
    <t>607948f004e9433ccf052c07</t>
  </si>
  <si>
    <t>09.04.2021</t>
  </si>
  <si>
    <t>Merries подгузники L (9-14 кг) 64 шт.</t>
  </si>
  <si>
    <t>60794902dff13b76213eea62</t>
  </si>
  <si>
    <t>Esthetic House кондиционер для волос CP-1 Ginger Purifying имбирный, 500 мл</t>
  </si>
  <si>
    <t>607599b432da838069e4fe34</t>
  </si>
  <si>
    <t>Pigeon Ножницы 15122 белый</t>
  </si>
  <si>
    <t>60781c24f98801680d8bfe44</t>
  </si>
  <si>
    <t>6076f31594d5270d70cc21c8</t>
  </si>
  <si>
    <t>Enough Тональный крем Rich Gold Double Wear Radiance Foundation, 100 мл, оттенок: №13</t>
  </si>
  <si>
    <t>6079533a5a3951b7a5198598</t>
  </si>
  <si>
    <t>607956ab5a39514afac1744b</t>
  </si>
  <si>
    <t>6077cf3bdbdc315860574d2f</t>
  </si>
  <si>
    <t>Joonies подгузники Premium Soft M (6-11 кг) 58 шт.</t>
  </si>
  <si>
    <t>6076d944bed21e642cc249ff</t>
  </si>
  <si>
    <t>6076ef326a864342bc96ff30</t>
  </si>
  <si>
    <t>607731f23620c21349f00e85</t>
  </si>
  <si>
    <t>MEDI-PEEL Bio-Intense Gluthione 600 White Ampoule сыворотка для лица против пигментации, 30 мл</t>
  </si>
  <si>
    <t>60796b3a9066f469e1a93ea0</t>
  </si>
  <si>
    <t>08.04.2021</t>
  </si>
  <si>
    <t>Goo.N подгузники NB (0-5 кг) 90 шт.</t>
  </si>
  <si>
    <t>60797419954f6b4fe18cc734</t>
  </si>
  <si>
    <t>Merries трусики XXL (15-28 кг) 32 шт.</t>
  </si>
  <si>
    <t>60797424f9880180518bfe4f</t>
  </si>
  <si>
    <t>YokoSun трусики L (9-14 кг) 44 шт.</t>
  </si>
  <si>
    <t>60797457f98801c6b78bfdc3</t>
  </si>
  <si>
    <t>60797cb85a395117b0c17311</t>
  </si>
  <si>
    <t>607922e1954f6bcb9a8cc662</t>
  </si>
  <si>
    <t>Гель для душа Biore Персиковый соблазн, 480 мл</t>
  </si>
  <si>
    <t>6076a81f954f6bb602f842db</t>
  </si>
  <si>
    <t>Гель для душа Biore Бодрящий цитрус, 480 мл</t>
  </si>
  <si>
    <t>Joonies трусики Premium Soft L (9-14 кг) 44 шт.</t>
  </si>
  <si>
    <t>607991fd863e4e745f88be99</t>
  </si>
  <si>
    <t>Ёkitto трусики XXL (15+ кг) 34 шт.</t>
  </si>
  <si>
    <t>6076ef3594d52704f997bdb6</t>
  </si>
  <si>
    <t>Goo.N трусики L (9-14 кг) 44 шт.</t>
  </si>
  <si>
    <t>6079946af78dba5161a6e542</t>
  </si>
  <si>
    <t>Manuoki подгузники UltraThin L (12+ кг) 44 шт.</t>
  </si>
  <si>
    <t>60799478b9f8ed4b881ed068</t>
  </si>
  <si>
    <t>6076f5e0f4c0cb558b54d559</t>
  </si>
  <si>
    <t>Lion Thailand Kodomo паста зубная для детей с 6 месяцев с ароматом клубники, 65 г</t>
  </si>
  <si>
    <t>6076ef1799d6ef6a45d10a51</t>
  </si>
  <si>
    <t>Missha BB крем Perfect Cover, SPF 42, 20 мл, оттенок: 23 natural beige</t>
  </si>
  <si>
    <t>6077609c32da8378a686f7fe</t>
  </si>
  <si>
    <t>Missha BB крем Perfect Cover, SPF 42, 20 мл, оттенок: 13 bright beige</t>
  </si>
  <si>
    <t>60759d323b317672483862c7</t>
  </si>
  <si>
    <t>J:ON Альгинатная маска против акне и для контроля жирности кожи лица Anti-Acne &amp; Sebum Control Modeling Pack, 250 г</t>
  </si>
  <si>
    <t>6076b159954f6b23a1f84305</t>
  </si>
  <si>
    <t>Saphir Защитный спрей Stop Color</t>
  </si>
  <si>
    <t>60799b6299d6ef6d19d10a5a</t>
  </si>
  <si>
    <t>Merries подгузники M (6-11 кг) 64 шт.</t>
  </si>
  <si>
    <t>60799b6c83b1f25a5acf6438</t>
  </si>
  <si>
    <t>Genki трусики Premium Soft XL (12-17 кг) 26 шт.</t>
  </si>
  <si>
    <t>60799e6003c378211457a71e</t>
  </si>
  <si>
    <t>60799ff64f5c6e60cc37b12e</t>
  </si>
  <si>
    <t>Набор Esthetic House CP-1 Intense nourishing v2.0, шампунь, 500 мл и кондиционер, 500 мл</t>
  </si>
  <si>
    <t>6079a514f4c0cb210354d4dc</t>
  </si>
  <si>
    <t>Vivienne Sabo Тушь для ресниц Cabaret Premiere, 01 черный</t>
  </si>
  <si>
    <t>6078830ff988017f908bff28</t>
  </si>
  <si>
    <t>6079b0593b3176710e65c39e</t>
  </si>
  <si>
    <t>6079b0a332da839cb786f874</t>
  </si>
  <si>
    <t>La'dor кондиционер Moisture Balancing для сухих и поврежденных волос, 530 мл</t>
  </si>
  <si>
    <t>6079b30e2af6cd22bf3722aa</t>
  </si>
  <si>
    <t>6079b60bc3080f8cc9930967</t>
  </si>
  <si>
    <t>Missha BB крем Wrinkle Filler Signature, SPF 37, 44 г, оттенок: 23 natural beige</t>
  </si>
  <si>
    <t>6079c56e8927cac76866abe4</t>
  </si>
  <si>
    <t>11.03.2021</t>
  </si>
  <si>
    <t>Joonies подгузники Premium Soft L (9-14 кг) 42 шт.</t>
  </si>
  <si>
    <t>6079c5d3dff13b4c5b3eeab0</t>
  </si>
  <si>
    <t>6079c7eb32da83602b86f938</t>
  </si>
  <si>
    <t>6079c9f04f5c6e1c3237b12e</t>
  </si>
  <si>
    <t>6079ca6f03c378301757a6e7</t>
  </si>
  <si>
    <t>6079cd0f6a86435bec96ff88</t>
  </si>
  <si>
    <t>6079d85d4f5c6e639a37b0d9</t>
  </si>
  <si>
    <t>60749f90dbdc31641e622e49</t>
  </si>
  <si>
    <t>6079ed38bed21e30e6c24921</t>
  </si>
  <si>
    <t>Joonies трусики Premium Soft M (6-11 кг) 56 шт.</t>
  </si>
  <si>
    <t>17.04.2021</t>
  </si>
  <si>
    <t>6079fbc4bed21e708fc249c6</t>
  </si>
  <si>
    <t>Merries трусики XL (12-22 кг) 50 шт.</t>
  </si>
  <si>
    <t>6079fbd19066f44d77a93ebf</t>
  </si>
  <si>
    <t>6077322f954f6b70a1f84348</t>
  </si>
  <si>
    <t>YokoSun трусики Econom L (9-14 кг) 44 шт.</t>
  </si>
  <si>
    <t>60788168863e4e0eea88bf8a</t>
  </si>
  <si>
    <t>Merries подгузники XL (12-20 кг) 44 шт.</t>
  </si>
  <si>
    <t>60781d59fbacea086464d049</t>
  </si>
  <si>
    <t>6079707b863e4e063788bf01</t>
  </si>
  <si>
    <t>Смесь Kabrita 3 GOLD для комфортного пищеварения, с 12 месяцев, 800 г</t>
  </si>
  <si>
    <t>607895ec7153b3033dfe7670</t>
  </si>
  <si>
    <t>Goo.N трусики XL (12-20 кг) 38 шт.</t>
  </si>
  <si>
    <t>6079311edbdc318671574d91</t>
  </si>
  <si>
    <t>6079289e0fe99561b4eeed48</t>
  </si>
  <si>
    <t>YokoSun трусики Eco L (9-14 кг) 44 шт.</t>
  </si>
  <si>
    <t>60766820dbdc3137e8c8107f</t>
  </si>
  <si>
    <t>6075f809bed21e548dd6d0cd</t>
  </si>
  <si>
    <t>Гель для стирки Kao Attack Multi‐Action, 0.77 кг, дой-пак</t>
  </si>
  <si>
    <t>6075b6e394d527edbe8720f7</t>
  </si>
  <si>
    <t>6075711432da8324d1e4fea4</t>
  </si>
  <si>
    <t>607567958927cacfde66ab8f</t>
  </si>
  <si>
    <t>Goo.N подгузники XL (12-20 кг) 42 шт.</t>
  </si>
  <si>
    <t>60789110bed21e7828c24900</t>
  </si>
  <si>
    <t>60788595f78dba20c4a6e5d7</t>
  </si>
  <si>
    <t>6076bd4ef4c0cb64a954d54a</t>
  </si>
  <si>
    <t>Missha Восстанавливающая эссенция для лица TIME REVOLUTION THE FIRST TREATMENT ESSENCE RX, 30 мл</t>
  </si>
  <si>
    <t>6075a53cf98801b0c492c0eb</t>
  </si>
  <si>
    <t>Jigott Pomegranate Shining Cream Крем для лица с экстрактом граната Shining Cream Pomegranate Extract, 70 мл</t>
  </si>
  <si>
    <t>607978c72fe098164a4b3e99</t>
  </si>
  <si>
    <t>Merries трусики M (6-11 кг) 74 шт.</t>
  </si>
  <si>
    <t>6075ae1b954f6b1bc6d51683</t>
  </si>
  <si>
    <t>Biore мицеллярная вода, запасной блок, 290 мл</t>
  </si>
  <si>
    <t>6078700f954f6be883f84239</t>
  </si>
  <si>
    <t>607854b64f5c6e23a937b143</t>
  </si>
  <si>
    <t>60781b09c5311b45ada5293a</t>
  </si>
  <si>
    <t>Vivienne Sabo Тушь для ресниц Regard Coquette, 01 черная</t>
  </si>
  <si>
    <t>6078821fc5311b47f7a5292f</t>
  </si>
  <si>
    <t>6077d45e99d6ef06a2d10b1a</t>
  </si>
  <si>
    <t>Pigeon Бутылочка Перистальтик Плюс с широким горлом PPSU, 240 мл, с 3 месяцев, оранжевый</t>
  </si>
  <si>
    <t>6078b8a24f5c6e018837b0d0</t>
  </si>
  <si>
    <t>Missha Тональный крем Magic Cushion Moist Up SPF50+/PA+++, 15 г, оттенок: №23</t>
  </si>
  <si>
    <t>607891414f5c6e421237b0d5</t>
  </si>
  <si>
    <t>YokoSun подгузники Premium S (3-6 кг) 72 шт.</t>
  </si>
  <si>
    <t>6079364c792ab13cedbe71b3</t>
  </si>
  <si>
    <t>Goo.N трусики Сheerful Baby M (6-11 кг) 54 шт.</t>
  </si>
  <si>
    <t>6078ae17dbdc31a2d9574d77</t>
  </si>
  <si>
    <t>Biore увлажняющая сыворотка для умывания и снятия макияжа, 210 мл</t>
  </si>
  <si>
    <t>607986286a86435c88970080</t>
  </si>
  <si>
    <t>607893f7dbdc31e1f1574df1</t>
  </si>
  <si>
    <t>607896d9f9880120c18bfdf5</t>
  </si>
  <si>
    <t>6078861903c378ab5457a7f2</t>
  </si>
  <si>
    <t>Vivienne Sabo Тушь для ресниц Cabaret Premiere, 02 синий</t>
  </si>
  <si>
    <t>6079999c5a39510cd919852d</t>
  </si>
  <si>
    <t>Vivienne Sabo Тушь для ресниц Aventuriere, 01 черная</t>
  </si>
  <si>
    <t>60788d925a395135a2c17300</t>
  </si>
  <si>
    <t>60787bd1dbdc31593e574de2</t>
  </si>
  <si>
    <t>Moist Diane шампунь Volume &amp; Sсalp бессиликоновый, 450 мл</t>
  </si>
  <si>
    <t>60789441b9f8ed67ca1ed14d</t>
  </si>
  <si>
    <t>607864848927cae00fc78139</t>
  </si>
  <si>
    <t>Missha BB крем Perfect Cover, SPF 42, 50 мл, оттенок: 23 natural beige</t>
  </si>
  <si>
    <t>607844f32fe098457a4b3ebc</t>
  </si>
  <si>
    <t>607839355a3951917bc173ca</t>
  </si>
  <si>
    <t>607814c5f4c0cb1b2d54d55e</t>
  </si>
  <si>
    <t>6077def8bed21e71a6c24910</t>
  </si>
  <si>
    <t>607732a35a395108be198529</t>
  </si>
  <si>
    <t>607731ee2fe09839884b3eff</t>
  </si>
  <si>
    <t>Palmbaby трусики Традиционные M (6-11 кг) 48 шт.</t>
  </si>
  <si>
    <t>6076bd675a39512087c1735a</t>
  </si>
  <si>
    <t>Palmbaby трусики Ультратонкие M (6-11 кг) 48 шт.</t>
  </si>
  <si>
    <t>60769f97863e4e065fcf5c8e</t>
  </si>
  <si>
    <t>YokoSun трусики Premium L (9-14 кг) 44 шт.</t>
  </si>
  <si>
    <t>60766852c3080f5946090012</t>
  </si>
  <si>
    <t>607982de94d52769afcc21b9</t>
  </si>
  <si>
    <t>60759d2cbed21e700dd6d0af</t>
  </si>
  <si>
    <t>60754f3c04e94370798a7459</t>
  </si>
  <si>
    <t>6078340099d6ef5938d10ae6</t>
  </si>
  <si>
    <t>Goo.N подгузники Ultra NB (до 5 кг) 114 шт.</t>
  </si>
  <si>
    <t>607834cbf78dba78e4a6e53f</t>
  </si>
  <si>
    <t>607897b894d52714d3cc223e</t>
  </si>
  <si>
    <t>607a80262fe09874974b3eab</t>
  </si>
  <si>
    <t>60787323b9f8eda84a1ed036</t>
  </si>
  <si>
    <t>6078888532da836c6586f964</t>
  </si>
  <si>
    <t>607925be7153b3cfa4fe75c5</t>
  </si>
  <si>
    <t>La'dor Wonder Hair Oil Масло увлажняющее для восстановления и блеска волос, 100 мл</t>
  </si>
  <si>
    <t>6077f42f5a39512d4ac17362</t>
  </si>
  <si>
    <t>607804a532da834c0c86f7bc</t>
  </si>
  <si>
    <t>60781d38b9f8ed9cc21ed152</t>
  </si>
  <si>
    <t>6078415e04e9433555052cc5</t>
  </si>
  <si>
    <t>607a84cedbdc318ec1574d87</t>
  </si>
  <si>
    <t>05.04.2021</t>
  </si>
  <si>
    <t>607a856d03c378ad1e57a6e3</t>
  </si>
  <si>
    <t>60753f304f5c6e4117ad98d0</t>
  </si>
  <si>
    <t>607942b97153b3914f646cf4</t>
  </si>
  <si>
    <t>607a8b7d3620c2597af00e92</t>
  </si>
  <si>
    <t>Goo.N подгузники Ultra (6-11 кг) 80 шт.</t>
  </si>
  <si>
    <t>607a8f857153b3fdc0646d14</t>
  </si>
  <si>
    <t>Some By Mi ac sos aha-bha-pha 30 days miracle ac kit 4pcs</t>
  </si>
  <si>
    <t>607a990b4f5c6e694837b13e</t>
  </si>
  <si>
    <t>TONY MOLY пенка для умывания с экстрактом грейпфрута, 180 мл</t>
  </si>
  <si>
    <t>607567b48927ca586e66aafc</t>
  </si>
  <si>
    <t>Missha BB крем Perfect Cover RX, SPF 42, 50 мл, оттенок: 22 neutral beige</t>
  </si>
  <si>
    <t>607ab581dff13b48223ee9ea</t>
  </si>
  <si>
    <t>607ab595c3080fd0ce9307fd</t>
  </si>
  <si>
    <t>607ab596c5311b2b6fa52a22</t>
  </si>
  <si>
    <t>Goo.N трусики Ultra M (7-12 кг) 74 шт.</t>
  </si>
  <si>
    <t>607acce60fe99526a4eeed3c</t>
  </si>
  <si>
    <t>607869e7f78dba2127a6e606</t>
  </si>
  <si>
    <t>607ad537c3080f344f09001d</t>
  </si>
  <si>
    <t>6077bf6ffbacea554664cfa1</t>
  </si>
  <si>
    <t>607880d70fe9950e93eeecac</t>
  </si>
  <si>
    <t>6078988f7153b311ef646d13</t>
  </si>
  <si>
    <t>607adca2b9f8ed32031ed07b</t>
  </si>
  <si>
    <t>607ae134f9880144718bfef6</t>
  </si>
  <si>
    <t>60759b2f04e9430bb88a7489</t>
  </si>
  <si>
    <t>60781d59c3080fed2f9309bd</t>
  </si>
  <si>
    <t>607816647153b37611fe75b1</t>
  </si>
  <si>
    <t>60788eeff98801d6298bfedc</t>
  </si>
  <si>
    <t>607a577b99d6ef6e94d10aa0</t>
  </si>
  <si>
    <t>6075a23d6a86435457cbfcac</t>
  </si>
  <si>
    <t>Farmstay пилинг для лица Escargot Noblesse lntensive Peeling Gel 180 мл</t>
  </si>
  <si>
    <t>607aea8d94d5278316cc2278</t>
  </si>
  <si>
    <t>607aea9f6a86432c9496ffc8</t>
  </si>
  <si>
    <t>607a985df4c0cb5c8654d5df</t>
  </si>
  <si>
    <t>6078e158f98801b8748bfe3f</t>
  </si>
  <si>
    <t>Goo.N подгузники Ultra S (4-8 кг) 104 шт.</t>
  </si>
  <si>
    <t>607aeca58927ca1cddc781a4</t>
  </si>
  <si>
    <t>607af3d20fe9950640eeed74</t>
  </si>
  <si>
    <t>607b022a2af6cd3053372294</t>
  </si>
  <si>
    <t>607b04942fe098066f4b3ef4</t>
  </si>
  <si>
    <t>607b04d9fbacea205164cfe5</t>
  </si>
  <si>
    <t>Max Factor Тушь для ресниц False Lash Effect, black</t>
  </si>
  <si>
    <t>607b0b2d5a39514d8bc17453</t>
  </si>
  <si>
    <t>607b1b995a3951d6d8c173a0</t>
  </si>
  <si>
    <t>6079d347f4c0cb339d54d56f</t>
  </si>
  <si>
    <t>607b255194d527d632cc2256</t>
  </si>
  <si>
    <t>607b29bdf9880195bb8bfef7</t>
  </si>
  <si>
    <t>607b2a0904e9432f38052c25</t>
  </si>
  <si>
    <t>607b32bec3080f23c093082c</t>
  </si>
  <si>
    <t>Max Factor Тушь для ресниц 2000 Calorie, black</t>
  </si>
  <si>
    <t>6075f6793b31760b263862be</t>
  </si>
  <si>
    <t>6075fcb75a3951f630046c1d</t>
  </si>
  <si>
    <t>18.04.2021</t>
  </si>
  <si>
    <t>607b4c9f5a395121311985cb</t>
  </si>
  <si>
    <t>6079d499f988015eec8bff28</t>
  </si>
  <si>
    <t>6076ebf003c3781c3c57a795</t>
  </si>
  <si>
    <t>Esthetic House Гидрогелевые патчи для век с экстрактом красного вина Red Wine Hydrogel Eye Patch, 60 шт.</t>
  </si>
  <si>
    <t>607a97b0bed21e3d03c249c1</t>
  </si>
  <si>
    <t>Соска Pigeon Peristaltic PLUS S 1м+, 2 шт. бесцветный</t>
  </si>
  <si>
    <t>60794ef104e943d6f8052c5a</t>
  </si>
  <si>
    <t>Полироль для приборных панелей PLAK ваниль, 750 мл + 10%</t>
  </si>
  <si>
    <t>607b0a9603c3788c0b57a6e4</t>
  </si>
  <si>
    <t>6079eb382fe09845ae4b3eb3</t>
  </si>
  <si>
    <t>607a742d4f5c6e0a5037b0ff</t>
  </si>
  <si>
    <t>607a1d75f78dba63c1a6e5b5</t>
  </si>
  <si>
    <t>Max Factor Тушь для ресниц 2000 Calorie Waterproof, rich black</t>
  </si>
  <si>
    <t>607ab19a9066f4737aa93ec4</t>
  </si>
  <si>
    <t>607b33607399015e2df7b5dc</t>
  </si>
  <si>
    <t>607a753594d5270342cc223e</t>
  </si>
  <si>
    <t>Joonies трусики Comfort XXL (15-20 кг) 28 шт.</t>
  </si>
  <si>
    <t>607a72893620c21266f00ed7</t>
  </si>
  <si>
    <t>607a0a817153b3036afe75b2</t>
  </si>
  <si>
    <t>607a06543b317663ef65c377</t>
  </si>
  <si>
    <t>6079fc3104e94363e6052d29</t>
  </si>
  <si>
    <t>607a823bdbdc31a171574d9c</t>
  </si>
  <si>
    <t>6079e199c3080fd7c809006b</t>
  </si>
  <si>
    <t>6079dd7832da83ab7e86f948</t>
  </si>
  <si>
    <t>Смесь БИБИКОЛЬ Нэнни 3, от 1 года, 800 г</t>
  </si>
  <si>
    <t>607b039a3b31763cff65c3fc</t>
  </si>
  <si>
    <t>6079cfc003c378190157a7b3</t>
  </si>
  <si>
    <t>Merries подгузники L (9-14 кг) 54 шт.</t>
  </si>
  <si>
    <t>6079c64d0fe9957881eeed2a</t>
  </si>
  <si>
    <t>6079e01c9066f47b12a93eaf</t>
  </si>
  <si>
    <t>6079baf532da83c6fd86f8ef</t>
  </si>
  <si>
    <t>MEDI-PEEL Melanon X Cream Крем для лица осветляющий против пигментации, 30 мл</t>
  </si>
  <si>
    <t>6079abdc7153b3169efe76a1</t>
  </si>
  <si>
    <t>607a7d2032da83757a86f840</t>
  </si>
  <si>
    <t>607a7685c5311b4c2ba529b0</t>
  </si>
  <si>
    <t>607a25d99066f45870a93ee6</t>
  </si>
  <si>
    <t>Ёkitto трусики М (5-10 кг) 52 шт.</t>
  </si>
  <si>
    <t>6079b3e8954f6b4db18cc62e</t>
  </si>
  <si>
    <t>Гель для душа Biore Гладкость шелка, 480 мл</t>
  </si>
  <si>
    <t>607a75a77153b34c97646cbe</t>
  </si>
  <si>
    <t>Meine Liebe Стиральный порошок для цветных тканей, 1.5 кг</t>
  </si>
  <si>
    <t>60795b7f94d527cb7897bd81</t>
  </si>
  <si>
    <t>60794c5532da83df6a86f929</t>
  </si>
  <si>
    <t>6079348a8927ca19bbc77ff6</t>
  </si>
  <si>
    <t>Missha Time Revolution Night Repair Probio Ampoule Cream Восстанавливающий ночной крем для лица, 50 мл</t>
  </si>
  <si>
    <t>60789b6903c378306c57a6ec</t>
  </si>
  <si>
    <t>607a70818927cab3ddc780e4</t>
  </si>
  <si>
    <t>607881935a3951e94c1984c9</t>
  </si>
  <si>
    <t>6078760c863e4e05cf88bf16</t>
  </si>
  <si>
    <t>Manuoki подгузники UltraThin M (6-11 кг) 56 шт.</t>
  </si>
  <si>
    <t>6079d3cddbdc31db17574d3e</t>
  </si>
  <si>
    <t>6079d2b5c3080f2d9d93099e</t>
  </si>
  <si>
    <t>6079c9fb8927cacc26c78070</t>
  </si>
  <si>
    <t>Joonies подгузники Premium Soft NB (0-5 кг) 24 шт.</t>
  </si>
  <si>
    <t>6079de338927ca56f8c78199</t>
  </si>
  <si>
    <t>607a62f03620c26764f00e2f</t>
  </si>
  <si>
    <t>607953025a395120a3c17473</t>
  </si>
  <si>
    <t>607956c1b9f8ed14ab1ed053</t>
  </si>
  <si>
    <t>YokoSun трусики XXL (15-23 кг) 28 шт.</t>
  </si>
  <si>
    <t>6079f3c5f4c0cb269a54d4f7</t>
  </si>
  <si>
    <t>6079401a03c378687e57a7c8</t>
  </si>
  <si>
    <t>Goo.N трусики Сheerful Baby XL (11-18 кг) 42 шт.</t>
  </si>
  <si>
    <t>60793961dbdc315287574cfd</t>
  </si>
  <si>
    <t>Attack, Multi-Action стиральный порошок с кислородным пятновыводителем и кондиционером, 0,8 кг</t>
  </si>
  <si>
    <t>6079310704e943f188052cea</t>
  </si>
  <si>
    <t>607a82718927ca3cedc780f0</t>
  </si>
  <si>
    <t>6078a229fbacea7ab964cfd2</t>
  </si>
  <si>
    <t>607888fadff13b70e23eea3b</t>
  </si>
  <si>
    <t>607b18cc04e94325f2052ca3</t>
  </si>
  <si>
    <t>607843b0954f6b2e048cc6eb</t>
  </si>
  <si>
    <t>Biore мусс для умывания с увлажняющим эффектом, 130 мл</t>
  </si>
  <si>
    <t>60782a9232da83d88186f8d4</t>
  </si>
  <si>
    <t>607ab7034f5c6e021537b112</t>
  </si>
  <si>
    <t>607a74e273990132fcf7b5e5</t>
  </si>
  <si>
    <t>607be9507153b32be6fe768c</t>
  </si>
  <si>
    <t>607beae1863e4e2ace88bf01</t>
  </si>
  <si>
    <t>6077421a2af6cd4d50372231</t>
  </si>
  <si>
    <t>La'dor шампунь для волос Keratin LPP Кератиновый pH 6.0, 530 мл</t>
  </si>
  <si>
    <t>6077174ab9f8ed3d201ed008</t>
  </si>
  <si>
    <t>607bfc0c99d6ef192bd10a2e</t>
  </si>
  <si>
    <t>10.04.2021</t>
  </si>
  <si>
    <t>607c0421792ab129cdbe71ad</t>
  </si>
  <si>
    <t>607c0593bed21e5636c24943</t>
  </si>
  <si>
    <t>607c09efb9f8edc6491ed0d9</t>
  </si>
  <si>
    <t>607c09f094d527cd1897bce3</t>
  </si>
  <si>
    <t>Зубная паста Dental Clinic 2080 Kids Apple 2+, 80 г</t>
  </si>
  <si>
    <t>607c0c70f4c0cb08c254d5c0</t>
  </si>
  <si>
    <t>607c15a5c3080f2e5e93086e</t>
  </si>
  <si>
    <t>607c16000fe9951c7aeeec7c</t>
  </si>
  <si>
    <t>607c1610c3080f5cd4930801</t>
  </si>
  <si>
    <t>6079e338dbdc316b7e574dc4</t>
  </si>
  <si>
    <t>6079edeb7153b34480646c38</t>
  </si>
  <si>
    <t>60791761b9f8edbd741ed062</t>
  </si>
  <si>
    <t>607829ac954f6b233ff84285</t>
  </si>
  <si>
    <t>6077fbb27153b3bdb4646d49</t>
  </si>
  <si>
    <t>607c240399d6ef6eafd10a65</t>
  </si>
  <si>
    <t>607c2408f9880135868bfe78</t>
  </si>
  <si>
    <t>607c2442954f6b43c18cc794</t>
  </si>
  <si>
    <t>607bd75932da83857c86f873</t>
  </si>
  <si>
    <t>607b3aba8927cad49dc7813e</t>
  </si>
  <si>
    <t>04.03.2021</t>
  </si>
  <si>
    <t>Enough Collagen Whitening Moisture Cream 3 in 1 Увлажняющий отбеливающий крем для лица с коллагеном 3 в 1, 50 мл</t>
  </si>
  <si>
    <t>607c3dc53b31763c8d65c40e</t>
  </si>
  <si>
    <t>607c40fb2af6cd3fd9372210</t>
  </si>
  <si>
    <t>607c4aa78927cab6c9c78194</t>
  </si>
  <si>
    <t>607c4b7094d52708ec97be0b</t>
  </si>
  <si>
    <t>607c4e73b9f8ed96361ed001</t>
  </si>
  <si>
    <t>607c4e73f9880158ed8bfe96</t>
  </si>
  <si>
    <t>607c4f1df98801df9d8bfecc</t>
  </si>
  <si>
    <t>607c535d04e94340ac052c31</t>
  </si>
  <si>
    <t>607c5301f98801b5398bfdba</t>
  </si>
  <si>
    <t>607b43055a395160c4198649</t>
  </si>
  <si>
    <t>607c66265a3951c5961985d0</t>
  </si>
  <si>
    <t>607c66695a3951396e1984df</t>
  </si>
  <si>
    <t>607c68ca8927ca062666ab04</t>
  </si>
  <si>
    <t>607c71db792ab16440be7126</t>
  </si>
  <si>
    <t>607b2b07954f6b32008cc6d4</t>
  </si>
  <si>
    <t>607c7b69f78dba73ffa6e5c0</t>
  </si>
  <si>
    <t>607aadd05a39510a8e198621</t>
  </si>
  <si>
    <t>Ёkitto трусики L (9-14 кг) 44 шт.</t>
  </si>
  <si>
    <t>607c8b8af78dba38e7a6e589</t>
  </si>
  <si>
    <t>60774840dbdc311130574d00</t>
  </si>
  <si>
    <t>607b3a8f03c378c55f57a73d</t>
  </si>
  <si>
    <t>607b37356a864371b096ffb9</t>
  </si>
  <si>
    <t>Missha пилинг-гель для лица Super Aqua Intensive exfoliator 100 мл</t>
  </si>
  <si>
    <t>607ca32520d51d52722d5ea5</t>
  </si>
  <si>
    <t>Missha Pure Source Pocket Pack Tea Tree ночная маска с экстрактом чайного дерева, 10 мл</t>
  </si>
  <si>
    <t>YokoSun трусики Eco XXL (15-23 кг) 32 шт.</t>
  </si>
  <si>
    <t>607ca859954f6b0c35f8429b</t>
  </si>
  <si>
    <t>607c424db9f8ed3f211ed148</t>
  </si>
  <si>
    <t>607c1a4503c378b3d457a6e3</t>
  </si>
  <si>
    <t>YokoSun подгузники XL (13+ кг) 42 шт.</t>
  </si>
  <si>
    <t>607be0804f5c6e068337b0ee</t>
  </si>
  <si>
    <t>Esthetic House шампунь для волос CP-1 Ginger Purifying, 500 мл</t>
  </si>
  <si>
    <t>607cac7832da83ad5d86f81c</t>
  </si>
  <si>
    <t>607c11f599d6ef537fd10a4c</t>
  </si>
  <si>
    <t>607a66793620c222acf00e28</t>
  </si>
  <si>
    <t>607bfea0dbdc310ac0574cec</t>
  </si>
  <si>
    <t>Смесь БИБИКОЛЬ Нэнни 1 с пребиотиками, с 0 до 6 месяцев, 800 г</t>
  </si>
  <si>
    <t>607beada03c378a5d957a697</t>
  </si>
  <si>
    <t>607b3ee7954f6b39958cc72c</t>
  </si>
  <si>
    <t>607bd1725a39518447c173e5</t>
  </si>
  <si>
    <t>6078501e99d6ef4f2ed10aba</t>
  </si>
  <si>
    <t>6077e8466a8643577897001b</t>
  </si>
  <si>
    <t>Esthetic House Formula Ampoule Collagen Сыворотка для лица, 80 мл</t>
  </si>
  <si>
    <t>607b4044c3080f1258930931</t>
  </si>
  <si>
    <t>TONY MOLY Тени для век Crystal Single Eye Shadow M10 Mousse Brown</t>
  </si>
  <si>
    <t>607c46d34f5c6e1feb37b0bc</t>
  </si>
  <si>
    <t>607b4c2cc5311b2dd7a52997</t>
  </si>
  <si>
    <t>Высокоэффективный удалитель кутикулы Stop Cuticle IQ BEAUTY, 12.5 мл</t>
  </si>
  <si>
    <t>607be0b74f5c6e084a37b178</t>
  </si>
  <si>
    <t>607c3d1cf78dba0a24a6e648</t>
  </si>
  <si>
    <t>607c1a4f20d51d22f72d5ea2</t>
  </si>
  <si>
    <t>607bf704f988013a728bfea4</t>
  </si>
  <si>
    <t>607be6f25a395123ebc17431</t>
  </si>
  <si>
    <t>Esthetic House Маска-филлер для волос CP-1 3 Seconds Hair Fill-Up Hair Clinic Ampoule, 170 мл</t>
  </si>
  <si>
    <t>607c3b7320d51d7a442d5f4d</t>
  </si>
  <si>
    <t>607c338a954f6b9beb8cc6e3</t>
  </si>
  <si>
    <t>607c34e3f98801444c8bff19</t>
  </si>
  <si>
    <t>607c2a1a6a86435373970045</t>
  </si>
  <si>
    <t>607c576dbed21e553fc24972</t>
  </si>
  <si>
    <t>607c0f03dbdc31455b574d1b</t>
  </si>
  <si>
    <t>Смесь Kabrita 3 GOLD для комфортного пищеварения, старше 12 месяцев, 400 г</t>
  </si>
  <si>
    <t>Goo.N трусики Ultra L (9-14 кг) 56 шт.</t>
  </si>
  <si>
    <t>607c6352c3080f07b193088b</t>
  </si>
  <si>
    <t>607c541f20d51d31f62d5f96</t>
  </si>
  <si>
    <t>PLAK Полироль для панели приборов PLAK глянцевая лимон 750 мл</t>
  </si>
  <si>
    <t>607c02654f5c6e0b9837b186</t>
  </si>
  <si>
    <t>607b1f726a864322cc96ff47</t>
  </si>
  <si>
    <t>607ac4ddf9880174078bfeb8</t>
  </si>
  <si>
    <t>607aa0b53b31766ae765c3e4</t>
  </si>
  <si>
    <t>607a7aaa8927ca06f766aaa3</t>
  </si>
  <si>
    <t>Goo.N подгузники M (6-11 кг) 64 шт.</t>
  </si>
  <si>
    <t>6079d2f6f4c0cb7d1254d56a</t>
  </si>
  <si>
    <t>607c1828c5311b7ceba5290d</t>
  </si>
  <si>
    <t>Возврат платежа покупателя</t>
  </si>
  <si>
    <t>60796d2edbdc3129e1574e45</t>
  </si>
  <si>
    <t>YokoSun подгузники Premium NB (0-5 кг) 36 шт.</t>
  </si>
  <si>
    <t>6079a09303c378762557a696</t>
  </si>
  <si>
    <t>6079d3143620c236dff00e32</t>
  </si>
  <si>
    <t>607ac45b792ab144ffbe7147</t>
  </si>
  <si>
    <t>607c2185dbdc312c5c574d51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</si>
</sst>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505807.0</v>
      </c>
    </row>
    <row r="4" spans="1:9" s="3" customFormat="1" x14ac:dyDescent="0.2" ht="16.0" customHeight="true">
      <c r="A4" s="3" t="s">
        <v>34</v>
      </c>
      <c r="B4" s="10" t="n">
        <v>382624.0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4.3407731E7</v>
      </c>
      <c r="B8" s="8" t="s">
        <v>51</v>
      </c>
      <c r="C8" s="8" t="n">
        <f>IF(false,"005-1255", "005-1255")</f>
      </c>
      <c r="D8" s="8" t="s">
        <v>52</v>
      </c>
      <c r="E8" s="8" t="n">
        <v>1.0</v>
      </c>
      <c r="F8" s="8" t="n">
        <v>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4.3322946E7</v>
      </c>
      <c r="B9" t="s" s="8">
        <v>51</v>
      </c>
      <c r="C9" t="n" s="8">
        <f>IF(false,"120922351", "120922351")</f>
      </c>
      <c r="D9" t="s" s="8">
        <v>56</v>
      </c>
      <c r="E9" t="n" s="8">
        <v>2.0</v>
      </c>
      <c r="F9" t="n" s="8">
        <v>1.0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4.3246653E7</v>
      </c>
      <c r="B10" s="8" t="s">
        <v>58</v>
      </c>
      <c r="C10" s="8" t="n">
        <f>IF(false,"005-1270", "005-1270")</f>
      </c>
      <c r="D10" s="8" t="s">
        <v>59</v>
      </c>
      <c r="E10" s="8" t="n">
        <v>1.0</v>
      </c>
      <c r="F10" s="8" t="n">
        <v>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4.3212764E7</v>
      </c>
      <c r="B11" t="s" s="8">
        <v>58</v>
      </c>
      <c r="C11" t="n" s="8">
        <f>IF(false,"008-576", "008-576")</f>
      </c>
      <c r="D11" t="s" s="8">
        <v>61</v>
      </c>
      <c r="E11" t="n" s="8">
        <v>2.0</v>
      </c>
      <c r="F11" t="n" s="8">
        <v>1.0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4.3305964E7</v>
      </c>
      <c r="B12" t="s" s="8">
        <v>51</v>
      </c>
      <c r="C12" t="n" s="8">
        <f>IF(false,"005-1114", "005-1114")</f>
      </c>
      <c r="D12" t="s" s="8">
        <v>63</v>
      </c>
      <c r="E12" t="n" s="8">
        <v>2.0</v>
      </c>
      <c r="F12" t="n" s="8">
        <v>2404.0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4.3305964E7</v>
      </c>
      <c r="B13" s="8" t="s">
        <v>51</v>
      </c>
      <c r="C13" s="8" t="n">
        <f>IF(false,"005-1110", "005-1110")</f>
      </c>
      <c r="D13" s="8" t="s">
        <v>65</v>
      </c>
      <c r="E13" s="8" t="n">
        <v>2.0</v>
      </c>
      <c r="F13" s="8" t="n">
        <v>2404.0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4.3505866E7</v>
      </c>
      <c r="B14" s="8" t="s">
        <v>66</v>
      </c>
      <c r="C14" s="8" t="n">
        <f>IF(false,"005-1516", "005-1516")</f>
      </c>
      <c r="D14" s="8" t="s">
        <v>67</v>
      </c>
      <c r="E14" s="8" t="n">
        <v>1.0</v>
      </c>
      <c r="F14" s="8" t="n">
        <v>656.0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4.3118087E7</v>
      </c>
      <c r="B15" t="s" s="8">
        <v>69</v>
      </c>
      <c r="C15" t="n" s="8">
        <f>IF(false,"120922550", "120922550")</f>
      </c>
      <c r="D15" t="s" s="8">
        <v>70</v>
      </c>
      <c r="E15" t="n" s="8">
        <v>1.0</v>
      </c>
      <c r="F15" t="n" s="8">
        <v>1.0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4.3382457E7</v>
      </c>
      <c r="B16" t="s" s="8">
        <v>51</v>
      </c>
      <c r="C16" t="n" s="8">
        <f>IF(false,"002-101", "002-101")</f>
      </c>
      <c r="D16" t="s" s="8">
        <v>72</v>
      </c>
      <c r="E16" t="n" s="8">
        <v>1.0</v>
      </c>
      <c r="F16" s="8" t="n">
        <v>787.0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4.3345219E7</v>
      </c>
      <c r="B17" s="8" t="s">
        <v>51</v>
      </c>
      <c r="C17" s="8" t="n">
        <f>IF(false,"120921791", "120921791")</f>
      </c>
      <c r="D17" s="8" t="s">
        <v>74</v>
      </c>
      <c r="E17" s="8" t="n">
        <v>2.0</v>
      </c>
      <c r="F17" s="8" t="n">
        <v>2582.0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4.3432049E7</v>
      </c>
      <c r="B18" t="s" s="8">
        <v>66</v>
      </c>
      <c r="C18" t="n" s="8">
        <f>IF(false,"120922352", "120922352")</f>
      </c>
      <c r="D18" t="s" s="8">
        <v>76</v>
      </c>
      <c r="E18" t="n" s="8">
        <v>1.0</v>
      </c>
      <c r="F18" t="n" s="8">
        <v>753.0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4.3387236E7</v>
      </c>
      <c r="B19" s="8" t="s">
        <v>51</v>
      </c>
      <c r="C19" s="8" t="n">
        <f>IF(false,"120922352", "120922352")</f>
      </c>
      <c r="D19" s="8" t="s">
        <v>76</v>
      </c>
      <c r="E19" s="8" t="n">
        <v>1.0</v>
      </c>
      <c r="F19" s="8" t="n">
        <v>746.0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4.3361553E7</v>
      </c>
      <c r="B20" s="8" t="s">
        <v>51</v>
      </c>
      <c r="C20" s="8" t="n">
        <f>IF(false,"008-577", "008-577")</f>
      </c>
      <c r="D20" s="8" t="s">
        <v>79</v>
      </c>
      <c r="E20" s="8" t="n">
        <v>1.0</v>
      </c>
      <c r="F20" s="8" t="n">
        <v>882.0</v>
      </c>
      <c r="G20" s="8" t="s">
        <v>53</v>
      </c>
      <c r="H20" s="8" t="s">
        <v>54</v>
      </c>
      <c r="I20" s="8" t="s">
        <v>80</v>
      </c>
    </row>
    <row r="21" ht="16.0" customHeight="true">
      <c r="A21" t="n" s="7">
        <v>4.3316711E7</v>
      </c>
      <c r="B21" t="s" s="8">
        <v>51</v>
      </c>
      <c r="C21" t="n" s="8">
        <f>IF(false,"120921853", "120921853")</f>
      </c>
      <c r="D21" t="s" s="8">
        <v>81</v>
      </c>
      <c r="E21" t="n" s="8">
        <v>2.0</v>
      </c>
      <c r="F21" t="n" s="8">
        <v>880.0</v>
      </c>
      <c r="G21" t="s" s="8">
        <v>53</v>
      </c>
      <c r="H21" t="s" s="8">
        <v>54</v>
      </c>
      <c r="I21" t="s" s="8">
        <v>82</v>
      </c>
    </row>
    <row r="22" spans="1:9" s="1" customFormat="1" x14ac:dyDescent="0.2" ht="16.0" customHeight="true">
      <c r="A22" s="7" t="n">
        <v>4.3479404E7</v>
      </c>
      <c r="B22" t="s" s="8">
        <v>66</v>
      </c>
      <c r="C22" t="n" s="8">
        <f>IF(false,"005-1375", "005-1375")</f>
      </c>
      <c r="D22" t="s" s="8">
        <v>83</v>
      </c>
      <c r="E22" t="n" s="8">
        <v>1.0</v>
      </c>
      <c r="F22" s="8" t="n">
        <v>134.0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4.3180896E7</v>
      </c>
      <c r="B23" s="8" t="s">
        <v>69</v>
      </c>
      <c r="C23" s="8" t="n">
        <f>IF(false,"120906021", "120906021")</f>
      </c>
      <c r="D23" s="8" t="s">
        <v>85</v>
      </c>
      <c r="E23" s="8" t="n">
        <v>1.0</v>
      </c>
      <c r="F23" s="8" t="n">
        <v>436.0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4.3502762E7</v>
      </c>
      <c r="B24" t="s" s="8">
        <v>66</v>
      </c>
      <c r="C24" t="n" s="8">
        <f>IF(false,"005-1258", "005-1258")</f>
      </c>
      <c r="D24" t="s" s="8">
        <v>87</v>
      </c>
      <c r="E24" t="n" s="8">
        <v>1.0</v>
      </c>
      <c r="F24" t="n" s="8">
        <v>482.0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4.3162551E7</v>
      </c>
      <c r="B25" t="s" s="8">
        <v>69</v>
      </c>
      <c r="C25" t="n" s="8">
        <f>IF(false,"01-004117", "01-004117")</f>
      </c>
      <c r="D25" t="s" s="8">
        <v>89</v>
      </c>
      <c r="E25" t="n" s="8">
        <v>3.0</v>
      </c>
      <c r="F25" t="n" s="8">
        <v>2097.0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4.3253504E7</v>
      </c>
      <c r="B26" t="s" s="8">
        <v>58</v>
      </c>
      <c r="C26" t="n" s="8">
        <f>IF(false,"000-631", "000-631")</f>
      </c>
      <c r="D26" t="s" s="8">
        <v>91</v>
      </c>
      <c r="E26" t="n" s="8">
        <v>3.0</v>
      </c>
      <c r="F26" t="n" s="8">
        <v>1194.0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4.3440396E7</v>
      </c>
      <c r="B27" t="s" s="8">
        <v>66</v>
      </c>
      <c r="C27" t="n" s="8">
        <f>IF(false,"120906022", "120906022")</f>
      </c>
      <c r="D27" t="s" s="8">
        <v>93</v>
      </c>
      <c r="E27" t="n" s="8">
        <v>1.0</v>
      </c>
      <c r="F27" t="n" s="8">
        <v>1018.0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4.3398709E7</v>
      </c>
      <c r="B28" t="s" s="8">
        <v>51</v>
      </c>
      <c r="C28" t="n" s="8">
        <f>IF(false,"005-1037", "005-1037")</f>
      </c>
      <c r="D28" t="s" s="8">
        <v>95</v>
      </c>
      <c r="E28" t="n" s="8">
        <v>1.0</v>
      </c>
      <c r="F28" t="n" s="8">
        <v>769.0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4.3383404E7</v>
      </c>
      <c r="B29" t="s" s="8">
        <v>51</v>
      </c>
      <c r="C29" t="n" s="8">
        <f>IF(false,"000-631", "000-631")</f>
      </c>
      <c r="D29" t="s" s="8">
        <v>91</v>
      </c>
      <c r="E29" t="n" s="8">
        <v>1.0</v>
      </c>
      <c r="F29" t="n" s="8">
        <v>398.0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4.2973847E7</v>
      </c>
      <c r="B30" t="s" s="8">
        <v>98</v>
      </c>
      <c r="C30" t="n" s="8">
        <f>IF(false,"008-575", "008-575")</f>
      </c>
      <c r="D30" t="s" s="8">
        <v>99</v>
      </c>
      <c r="E30" t="n" s="8">
        <v>1.0</v>
      </c>
      <c r="F30" t="n" s="8">
        <v>760.0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4.3375049E7</v>
      </c>
      <c r="B31" t="s" s="8">
        <v>51</v>
      </c>
      <c r="C31" t="n" s="8">
        <f>IF(false,"000-631", "000-631")</f>
      </c>
      <c r="D31" t="s" s="8">
        <v>91</v>
      </c>
      <c r="E31" t="n" s="8">
        <v>2.0</v>
      </c>
      <c r="F31" t="n" s="8">
        <v>677.0</v>
      </c>
      <c r="G31" t="s" s="8">
        <v>53</v>
      </c>
      <c r="H31" t="s" s="8">
        <v>54</v>
      </c>
      <c r="I31" t="s" s="8">
        <v>101</v>
      </c>
    </row>
    <row r="32" ht="16.0" customHeight="true">
      <c r="A32" t="n" s="7">
        <v>4.2471524E7</v>
      </c>
      <c r="B32" t="s" s="8">
        <v>102</v>
      </c>
      <c r="C32" t="n" s="8">
        <f>IF(false,"005-1516", "005-1516")</f>
      </c>
      <c r="D32" t="s" s="8">
        <v>67</v>
      </c>
      <c r="E32" t="n" s="8">
        <v>1.0</v>
      </c>
      <c r="F32" t="n" s="8">
        <v>953.0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4.2947425E7</v>
      </c>
      <c r="B33" t="s" s="8">
        <v>98</v>
      </c>
      <c r="C33" t="n" s="8">
        <f>IF(false,"01-003956", "01-003956")</f>
      </c>
      <c r="D33" t="s" s="8">
        <v>104</v>
      </c>
      <c r="E33" t="n" s="8">
        <v>1.0</v>
      </c>
      <c r="F33" t="n" s="8">
        <v>462.0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4.3426457E7</v>
      </c>
      <c r="B34" t="s" s="8">
        <v>66</v>
      </c>
      <c r="C34" t="n" s="8">
        <f>IF(false,"120922352", "120922352")</f>
      </c>
      <c r="D34" t="s" s="8">
        <v>76</v>
      </c>
      <c r="E34" t="n" s="8">
        <v>1.0</v>
      </c>
      <c r="F34" t="n" s="8">
        <v>712.0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4.242015E7</v>
      </c>
      <c r="B35" t="s" s="8">
        <v>107</v>
      </c>
      <c r="C35" t="n" s="8">
        <f>IF(false,"005-1375", "005-1375")</f>
      </c>
      <c r="D35" t="s" s="8">
        <v>83</v>
      </c>
      <c r="E35" t="n" s="8">
        <v>1.0</v>
      </c>
      <c r="F35" t="n" s="8">
        <v>767.0</v>
      </c>
      <c r="G35" t="s" s="8">
        <v>53</v>
      </c>
      <c r="H35" t="s" s="8">
        <v>54</v>
      </c>
      <c r="I35" t="s" s="8">
        <v>108</v>
      </c>
    </row>
    <row r="36" ht="16.0" customHeight="true">
      <c r="A36" t="n" s="7">
        <v>4.2710275E7</v>
      </c>
      <c r="B36" t="s" s="8">
        <v>109</v>
      </c>
      <c r="C36" t="n" s="8">
        <f>IF(false,"005-1250", "005-1250")</f>
      </c>
      <c r="D36" t="s" s="8">
        <v>110</v>
      </c>
      <c r="E36" t="n" s="8">
        <v>1.0</v>
      </c>
      <c r="F36" t="n" s="8">
        <v>1689.0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4.3254374E7</v>
      </c>
      <c r="B37" t="s" s="8">
        <v>58</v>
      </c>
      <c r="C37" t="n" s="8">
        <f>IF(false,"120922163", "120922163")</f>
      </c>
      <c r="D37" t="s" s="8">
        <v>112</v>
      </c>
      <c r="E37" t="n" s="8">
        <v>1.0</v>
      </c>
      <c r="F37" t="n" s="8">
        <v>423.0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4.3469592E7</v>
      </c>
      <c r="B38" t="s" s="8">
        <v>66</v>
      </c>
      <c r="C38" t="n" s="8">
        <f>IF(false,"005-1273", "005-1273")</f>
      </c>
      <c r="D38" t="s" s="8">
        <v>114</v>
      </c>
      <c r="E38" t="n" s="8">
        <v>1.0</v>
      </c>
      <c r="F38" t="n" s="8">
        <v>868.0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4.3372294E7</v>
      </c>
      <c r="B39" t="s" s="8">
        <v>51</v>
      </c>
      <c r="C39" t="n" s="8">
        <f>IF(false,"120922351", "120922351")</f>
      </c>
      <c r="D39" t="s" s="8">
        <v>56</v>
      </c>
      <c r="E39" t="n" s="8">
        <v>2.0</v>
      </c>
      <c r="F39" t="n" s="8">
        <v>1426.0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4.3075779E7</v>
      </c>
      <c r="B40" t="s" s="8">
        <v>69</v>
      </c>
      <c r="C40" t="n" s="8">
        <f>IF(false,"120922551", "120922551")</f>
      </c>
      <c r="D40" t="s" s="8">
        <v>117</v>
      </c>
      <c r="E40" t="n" s="8">
        <v>1.0</v>
      </c>
      <c r="F40" t="n" s="8">
        <v>400.0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4.3095118E7</v>
      </c>
      <c r="B41" t="s" s="8">
        <v>69</v>
      </c>
      <c r="C41" t="n" s="8">
        <f>IF(false,"120906021", "120906021")</f>
      </c>
      <c r="D41" t="s" s="8">
        <v>85</v>
      </c>
      <c r="E41" t="n" s="8">
        <v>1.0</v>
      </c>
      <c r="F41" t="n" s="8">
        <v>974.0</v>
      </c>
      <c r="G41" t="s" s="8">
        <v>53</v>
      </c>
      <c r="H41" t="s" s="8">
        <v>54</v>
      </c>
      <c r="I41" t="s" s="8">
        <v>119</v>
      </c>
    </row>
    <row r="42" ht="16.0" customHeight="true">
      <c r="A42" t="n" s="7">
        <v>4.3432016E7</v>
      </c>
      <c r="B42" t="s" s="8">
        <v>66</v>
      </c>
      <c r="C42" t="n" s="8">
        <f>IF(false,"000-631", "000-631")</f>
      </c>
      <c r="D42" t="s" s="8">
        <v>91</v>
      </c>
      <c r="E42" t="n" s="8">
        <v>4.0</v>
      </c>
      <c r="F42" t="n" s="8">
        <v>1564.0</v>
      </c>
      <c r="G42" t="s" s="8">
        <v>53</v>
      </c>
      <c r="H42" t="s" s="8">
        <v>54</v>
      </c>
      <c r="I42" t="s" s="8">
        <v>120</v>
      </c>
    </row>
    <row r="43" ht="16.0" customHeight="true">
      <c r="A43" t="n" s="7">
        <v>4.3359907E7</v>
      </c>
      <c r="B43" t="s" s="8">
        <v>51</v>
      </c>
      <c r="C43" t="n" s="8">
        <f>IF(false,"120921957", "120921957")</f>
      </c>
      <c r="D43" t="s" s="8">
        <v>121</v>
      </c>
      <c r="E43" t="n" s="8">
        <v>1.0</v>
      </c>
      <c r="F43" t="n" s="8">
        <v>989.0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4.3370519E7</v>
      </c>
      <c r="B44" t="s" s="8">
        <v>51</v>
      </c>
      <c r="C44" t="n" s="8">
        <f>IF(false,"000-631", "000-631")</f>
      </c>
      <c r="D44" t="s" s="8">
        <v>91</v>
      </c>
      <c r="E44" t="n" s="8">
        <v>2.0</v>
      </c>
      <c r="F44" t="n" s="8">
        <v>796.0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4.3400748E7</v>
      </c>
      <c r="B45" t="s" s="8">
        <v>51</v>
      </c>
      <c r="C45" t="n" s="8">
        <f>IF(false,"120921791", "120921791")</f>
      </c>
      <c r="D45" t="s" s="8">
        <v>74</v>
      </c>
      <c r="E45" t="n" s="8">
        <v>1.0</v>
      </c>
      <c r="F45" t="n" s="8">
        <v>1291.0</v>
      </c>
      <c r="G45" t="s" s="8">
        <v>53</v>
      </c>
      <c r="H45" t="s" s="8">
        <v>54</v>
      </c>
      <c r="I45" t="s" s="8">
        <v>124</v>
      </c>
    </row>
    <row r="46" ht="16.0" customHeight="true">
      <c r="A46" t="n" s="7">
        <v>4.30672E7</v>
      </c>
      <c r="B46" t="s" s="8">
        <v>69</v>
      </c>
      <c r="C46" t="n" s="8">
        <f>IF(false,"120921808", "120921808")</f>
      </c>
      <c r="D46" t="s" s="8">
        <v>125</v>
      </c>
      <c r="E46" t="n" s="8">
        <v>1.0</v>
      </c>
      <c r="F46" t="n" s="8">
        <v>1193.0</v>
      </c>
      <c r="G46" t="s" s="8">
        <v>53</v>
      </c>
      <c r="H46" t="s" s="8">
        <v>54</v>
      </c>
      <c r="I46" t="s" s="8">
        <v>126</v>
      </c>
    </row>
    <row r="47" ht="16.0" customHeight="true">
      <c r="A47" t="n" s="7">
        <v>4.2626991E7</v>
      </c>
      <c r="B47" t="s" s="8">
        <v>127</v>
      </c>
      <c r="C47" t="n" s="8">
        <f>IF(false,"002-098", "002-098")</f>
      </c>
      <c r="D47" t="s" s="8">
        <v>128</v>
      </c>
      <c r="E47" t="n" s="8">
        <v>1.0</v>
      </c>
      <c r="F47" t="n" s="8">
        <v>1389.0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4.2583325E7</v>
      </c>
      <c r="B48" t="s" s="8">
        <v>102</v>
      </c>
      <c r="C48" t="n" s="8">
        <f>IF(false,"120921370", "120921370")</f>
      </c>
      <c r="D48" t="s" s="8">
        <v>130</v>
      </c>
      <c r="E48" t="n" s="8">
        <v>1.0</v>
      </c>
      <c r="F48" t="n" s="8">
        <v>1439.0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4.294818E7</v>
      </c>
      <c r="B49" t="s" s="8">
        <v>98</v>
      </c>
      <c r="C49" t="n" s="8">
        <f>IF(false,"005-1515", "005-1515")</f>
      </c>
      <c r="D49" t="s" s="8">
        <v>132</v>
      </c>
      <c r="E49" t="n" s="8">
        <v>2.0</v>
      </c>
      <c r="F49" t="n" s="8">
        <v>1932.0</v>
      </c>
      <c r="G49" t="s" s="8">
        <v>53</v>
      </c>
      <c r="H49" t="s" s="8">
        <v>54</v>
      </c>
      <c r="I49" t="s" s="8">
        <v>133</v>
      </c>
    </row>
    <row r="50" ht="16.0" customHeight="true">
      <c r="A50" t="n" s="7">
        <v>4.3293176E7</v>
      </c>
      <c r="B50" t="s" s="8">
        <v>58</v>
      </c>
      <c r="C50" t="n" s="8">
        <f>IF(false,"120922352", "120922352")</f>
      </c>
      <c r="D50" t="s" s="8">
        <v>76</v>
      </c>
      <c r="E50" t="n" s="8">
        <v>1.0</v>
      </c>
      <c r="F50" t="n" s="8">
        <v>746.0</v>
      </c>
      <c r="G50" t="s" s="8">
        <v>53</v>
      </c>
      <c r="H50" t="s" s="8">
        <v>54</v>
      </c>
      <c r="I50" t="s" s="8">
        <v>134</v>
      </c>
    </row>
    <row r="51" ht="16.0" customHeight="true">
      <c r="A51" t="n" s="7">
        <v>4.3548184E7</v>
      </c>
      <c r="B51" t="s" s="8">
        <v>54</v>
      </c>
      <c r="C51" t="n" s="8">
        <f>IF(false,"005-1255", "005-1255")</f>
      </c>
      <c r="D51" t="s" s="8">
        <v>52</v>
      </c>
      <c r="E51" t="n" s="8">
        <v>1.0</v>
      </c>
      <c r="F51" t="n" s="8">
        <v>689.0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4.3335496E7</v>
      </c>
      <c r="B52" t="s" s="8">
        <v>51</v>
      </c>
      <c r="C52" t="n" s="8">
        <f>IF(false,"005-1374", "005-1374")</f>
      </c>
      <c r="D52" t="s" s="8">
        <v>136</v>
      </c>
      <c r="E52" t="n" s="8">
        <v>4.0</v>
      </c>
      <c r="F52" t="n" s="8">
        <v>3019.0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4.3335496E7</v>
      </c>
      <c r="B53" t="s" s="8">
        <v>51</v>
      </c>
      <c r="C53" t="n" s="8">
        <f>IF(false,"005-1521", "005-1521")</f>
      </c>
      <c r="D53" t="s" s="8">
        <v>138</v>
      </c>
      <c r="E53" t="n" s="8">
        <v>1.0</v>
      </c>
      <c r="F53" t="n" s="8">
        <v>794.0</v>
      </c>
      <c r="G53" t="s" s="8">
        <v>53</v>
      </c>
      <c r="H53" t="s" s="8">
        <v>54</v>
      </c>
      <c r="I53" t="s" s="8">
        <v>137</v>
      </c>
    </row>
    <row r="54" ht="16.0" customHeight="true">
      <c r="A54" t="n" s="7">
        <v>4.3312945E7</v>
      </c>
      <c r="B54" t="s" s="8">
        <v>51</v>
      </c>
      <c r="C54" t="n" s="8">
        <f>IF(false,"01-003884", "01-003884")</f>
      </c>
      <c r="D54" t="s" s="8">
        <v>139</v>
      </c>
      <c r="E54" t="n" s="8">
        <v>3.0</v>
      </c>
      <c r="F54" t="n" s="8">
        <v>2967.0</v>
      </c>
      <c r="G54" t="s" s="8">
        <v>53</v>
      </c>
      <c r="H54" t="s" s="8">
        <v>54</v>
      </c>
      <c r="I54" t="s" s="8">
        <v>140</v>
      </c>
    </row>
    <row r="55" ht="16.0" customHeight="true">
      <c r="A55" t="n" s="7">
        <v>4.3370515E7</v>
      </c>
      <c r="B55" t="s" s="8">
        <v>51</v>
      </c>
      <c r="C55" t="n" s="8">
        <f>IF(false,"120922090", "120922090")</f>
      </c>
      <c r="D55" t="s" s="8">
        <v>141</v>
      </c>
      <c r="E55" t="n" s="8">
        <v>1.0</v>
      </c>
      <c r="F55" t="n" s="8">
        <v>899.0</v>
      </c>
      <c r="G55" t="s" s="8">
        <v>53</v>
      </c>
      <c r="H55" t="s" s="8">
        <v>54</v>
      </c>
      <c r="I55" t="s" s="8">
        <v>142</v>
      </c>
    </row>
    <row r="56" ht="16.0" customHeight="true">
      <c r="A56" t="n" s="7">
        <v>4.3410303E7</v>
      </c>
      <c r="B56" t="s" s="8">
        <v>51</v>
      </c>
      <c r="C56" t="n" s="8">
        <f>IF(false,"005-1518", "005-1518")</f>
      </c>
      <c r="D56" t="s" s="8">
        <v>143</v>
      </c>
      <c r="E56" t="n" s="8">
        <v>1.0</v>
      </c>
      <c r="F56" t="n" s="8">
        <v>1175.0</v>
      </c>
      <c r="G56" t="s" s="8">
        <v>53</v>
      </c>
      <c r="H56" t="s" s="8">
        <v>54</v>
      </c>
      <c r="I56" t="s" s="8">
        <v>144</v>
      </c>
    </row>
    <row r="57" ht="16.0" customHeight="true">
      <c r="A57" t="n" s="7">
        <v>4.3324034E7</v>
      </c>
      <c r="B57" t="s" s="8">
        <v>51</v>
      </c>
      <c r="C57" t="n" s="8">
        <f>IF(false,"005-1079", "005-1079")</f>
      </c>
      <c r="D57" t="s" s="8">
        <v>145</v>
      </c>
      <c r="E57" t="n" s="8">
        <v>3.0</v>
      </c>
      <c r="F57" t="n" s="8">
        <v>2073.0</v>
      </c>
      <c r="G57" t="s" s="8">
        <v>53</v>
      </c>
      <c r="H57" t="s" s="8">
        <v>54</v>
      </c>
      <c r="I57" t="s" s="8">
        <v>146</v>
      </c>
    </row>
    <row r="58" ht="16.0" customHeight="true">
      <c r="A58" t="n" s="7">
        <v>4.3373508E7</v>
      </c>
      <c r="B58" t="s" s="8">
        <v>51</v>
      </c>
      <c r="C58" t="n" s="8">
        <f>IF(false,"120921370", "120921370")</f>
      </c>
      <c r="D58" t="s" s="8">
        <v>130</v>
      </c>
      <c r="E58" t="n" s="8">
        <v>3.0</v>
      </c>
      <c r="F58" t="n" s="8">
        <v>4939.0</v>
      </c>
      <c r="G58" t="s" s="8">
        <v>53</v>
      </c>
      <c r="H58" t="s" s="8">
        <v>54</v>
      </c>
      <c r="I58" t="s" s="8">
        <v>147</v>
      </c>
    </row>
    <row r="59" ht="16.0" customHeight="true">
      <c r="A59" t="n" s="7">
        <v>4.3370479E7</v>
      </c>
      <c r="B59" t="s" s="8">
        <v>51</v>
      </c>
      <c r="C59" t="n" s="8">
        <f>IF(false,"120922609", "120922609")</f>
      </c>
      <c r="D59" t="s" s="8">
        <v>148</v>
      </c>
      <c r="E59" t="n" s="8">
        <v>3.0</v>
      </c>
      <c r="F59" t="n" s="8">
        <v>894.0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4.3420704E7</v>
      </c>
      <c r="B60" t="s" s="8">
        <v>66</v>
      </c>
      <c r="C60" t="n" s="8">
        <f>IF(false,"120921947", "120921947")</f>
      </c>
      <c r="D60" t="s" s="8">
        <v>150</v>
      </c>
      <c r="E60" t="n" s="8">
        <v>1.0</v>
      </c>
      <c r="F60" t="n" s="8">
        <v>599.0</v>
      </c>
      <c r="G60" t="s" s="8">
        <v>53</v>
      </c>
      <c r="H60" t="s" s="8">
        <v>54</v>
      </c>
      <c r="I60" t="s" s="8">
        <v>151</v>
      </c>
    </row>
    <row r="61" ht="16.0" customHeight="true">
      <c r="A61" t="n" s="7">
        <v>4.3255931E7</v>
      </c>
      <c r="B61" t="s" s="8">
        <v>58</v>
      </c>
      <c r="C61" t="n" s="8">
        <f>IF(false,"120922158", "120922158")</f>
      </c>
      <c r="D61" t="s" s="8">
        <v>152</v>
      </c>
      <c r="E61" t="n" s="8">
        <v>1.0</v>
      </c>
      <c r="F61" t="n" s="8">
        <v>599.0</v>
      </c>
      <c r="G61" t="s" s="8">
        <v>53</v>
      </c>
      <c r="H61" t="s" s="8">
        <v>54</v>
      </c>
      <c r="I61" t="s" s="8">
        <v>153</v>
      </c>
    </row>
    <row r="62" ht="16.0" customHeight="true">
      <c r="A62" t="n" s="7">
        <v>4.3339954E7</v>
      </c>
      <c r="B62" t="s" s="8">
        <v>51</v>
      </c>
      <c r="C62" t="n" s="8">
        <f>IF(false,"120921531", "120921531")</f>
      </c>
      <c r="D62" t="s" s="8">
        <v>154</v>
      </c>
      <c r="E62" t="n" s="8">
        <v>1.0</v>
      </c>
      <c r="F62" t="n" s="8">
        <v>534.0</v>
      </c>
      <c r="G62" t="s" s="8">
        <v>53</v>
      </c>
      <c r="H62" t="s" s="8">
        <v>54</v>
      </c>
      <c r="I62" t="s" s="8">
        <v>155</v>
      </c>
    </row>
    <row r="63" ht="16.0" customHeight="true">
      <c r="A63" t="n" s="7">
        <v>4.3209185E7</v>
      </c>
      <c r="B63" t="s" s="8">
        <v>58</v>
      </c>
      <c r="C63" t="n" s="8">
        <f>IF(false,"005-1238", "005-1238")</f>
      </c>
      <c r="D63" t="s" s="8">
        <v>156</v>
      </c>
      <c r="E63" t="n" s="8">
        <v>1.0</v>
      </c>
      <c r="F63" t="n" s="8">
        <v>1007.0</v>
      </c>
      <c r="G63" t="s" s="8">
        <v>53</v>
      </c>
      <c r="H63" t="s" s="8">
        <v>54</v>
      </c>
      <c r="I63" t="s" s="8">
        <v>157</v>
      </c>
    </row>
    <row r="64" ht="16.0" customHeight="true">
      <c r="A64" t="n" s="7">
        <v>4.3295261E7</v>
      </c>
      <c r="B64" t="s" s="8">
        <v>58</v>
      </c>
      <c r="C64" t="n" s="8">
        <f>IF(false,"003-319", "003-319")</f>
      </c>
      <c r="D64" t="s" s="8">
        <v>158</v>
      </c>
      <c r="E64" t="n" s="8">
        <v>1.0</v>
      </c>
      <c r="F64" t="n" s="8">
        <v>1479.0</v>
      </c>
      <c r="G64" t="s" s="8">
        <v>53</v>
      </c>
      <c r="H64" t="s" s="8">
        <v>54</v>
      </c>
      <c r="I64" t="s" s="8">
        <v>159</v>
      </c>
    </row>
    <row r="65" ht="16.0" customHeight="true">
      <c r="A65" t="n" s="7">
        <v>4.3074547E7</v>
      </c>
      <c r="B65" t="s" s="8">
        <v>69</v>
      </c>
      <c r="C65" t="n" s="8">
        <f>IF(false,"005-1312", "005-1312")</f>
      </c>
      <c r="D65" t="s" s="8">
        <v>160</v>
      </c>
      <c r="E65" t="n" s="8">
        <v>1.0</v>
      </c>
      <c r="F65" t="n" s="8">
        <v>553.0</v>
      </c>
      <c r="G65" t="s" s="8">
        <v>53</v>
      </c>
      <c r="H65" t="s" s="8">
        <v>54</v>
      </c>
      <c r="I65" t="s" s="8">
        <v>161</v>
      </c>
    </row>
    <row r="66" ht="16.0" customHeight="true">
      <c r="A66" t="n" s="7">
        <v>4.326823E7</v>
      </c>
      <c r="B66" t="s" s="8">
        <v>58</v>
      </c>
      <c r="C66" t="n" s="8">
        <f>IF(false,"120922352", "120922352")</f>
      </c>
      <c r="D66" t="s" s="8">
        <v>76</v>
      </c>
      <c r="E66" t="n" s="8">
        <v>2.0</v>
      </c>
      <c r="F66" t="n" s="8">
        <v>1492.0</v>
      </c>
      <c r="G66" t="s" s="8">
        <v>53</v>
      </c>
      <c r="H66" t="s" s="8">
        <v>54</v>
      </c>
      <c r="I66" t="s" s="8">
        <v>162</v>
      </c>
    </row>
    <row r="67" ht="16.0" customHeight="true">
      <c r="A67" t="n" s="7">
        <v>4.293722E7</v>
      </c>
      <c r="B67" t="s" s="8">
        <v>98</v>
      </c>
      <c r="C67" t="n" s="8">
        <f>IF(false,"120921942", "120921942")</f>
      </c>
      <c r="D67" t="s" s="8">
        <v>163</v>
      </c>
      <c r="E67" t="n" s="8">
        <v>1.0</v>
      </c>
      <c r="F67" t="n" s="8">
        <v>1686.0</v>
      </c>
      <c r="G67" t="s" s="8">
        <v>53</v>
      </c>
      <c r="H67" t="s" s="8">
        <v>54</v>
      </c>
      <c r="I67" t="s" s="8">
        <v>164</v>
      </c>
    </row>
    <row r="68" ht="16.0" customHeight="true">
      <c r="A68" t="n" s="7">
        <v>4.3517297E7</v>
      </c>
      <c r="B68" t="s" s="8">
        <v>66</v>
      </c>
      <c r="C68" t="n" s="8">
        <f>IF(false,"120922390", "120922390")</f>
      </c>
      <c r="D68" t="s" s="8">
        <v>165</v>
      </c>
      <c r="E68" t="n" s="8">
        <v>1.0</v>
      </c>
      <c r="F68" t="n" s="8">
        <v>181.0</v>
      </c>
      <c r="G68" t="s" s="8">
        <v>53</v>
      </c>
      <c r="H68" t="s" s="8">
        <v>54</v>
      </c>
      <c r="I68" t="s" s="8">
        <v>166</v>
      </c>
    </row>
    <row r="69" ht="16.0" customHeight="true">
      <c r="A69" t="n" s="7">
        <v>4.3301639E7</v>
      </c>
      <c r="B69" t="s" s="8">
        <v>58</v>
      </c>
      <c r="C69" t="n" s="8">
        <f>IF(false,"008-577", "008-577")</f>
      </c>
      <c r="D69" t="s" s="8">
        <v>79</v>
      </c>
      <c r="E69" t="n" s="8">
        <v>1.0</v>
      </c>
      <c r="F69" t="n" s="8">
        <v>882.0</v>
      </c>
      <c r="G69" t="s" s="8">
        <v>53</v>
      </c>
      <c r="H69" t="s" s="8">
        <v>54</v>
      </c>
      <c r="I69" t="s" s="8">
        <v>167</v>
      </c>
    </row>
    <row r="70" ht="16.0" customHeight="true">
      <c r="A70" t="n" s="7">
        <v>4.3305806E7</v>
      </c>
      <c r="B70" t="s" s="8">
        <v>51</v>
      </c>
      <c r="C70" t="n" s="8">
        <f>IF(false,"005-1518", "005-1518")</f>
      </c>
      <c r="D70" t="s" s="8">
        <v>143</v>
      </c>
      <c r="E70" t="n" s="8">
        <v>1.0</v>
      </c>
      <c r="F70" t="n" s="8">
        <v>1175.0</v>
      </c>
      <c r="G70" t="s" s="8">
        <v>53</v>
      </c>
      <c r="H70" t="s" s="8">
        <v>54</v>
      </c>
      <c r="I70" t="s" s="8">
        <v>168</v>
      </c>
    </row>
    <row r="71" ht="16.0" customHeight="true">
      <c r="A71" t="n" s="7">
        <v>4.3416749E7</v>
      </c>
      <c r="B71" t="s" s="8">
        <v>51</v>
      </c>
      <c r="C71" t="n" s="8">
        <f>IF(false,"120921856", "120921856")</f>
      </c>
      <c r="D71" t="s" s="8">
        <v>169</v>
      </c>
      <c r="E71" t="n" s="8">
        <v>1.0</v>
      </c>
      <c r="F71" t="n" s="8">
        <v>724.0</v>
      </c>
      <c r="G71" t="s" s="8">
        <v>53</v>
      </c>
      <c r="H71" t="s" s="8">
        <v>54</v>
      </c>
      <c r="I71" t="s" s="8">
        <v>170</v>
      </c>
    </row>
    <row r="72" ht="16.0" customHeight="true">
      <c r="A72" t="n" s="7">
        <v>4.2402768E7</v>
      </c>
      <c r="B72" t="s" s="8">
        <v>107</v>
      </c>
      <c r="C72" t="n" s="8">
        <f>IF(false,"005-1516", "005-1516")</f>
      </c>
      <c r="D72" t="s" s="8">
        <v>67</v>
      </c>
      <c r="E72" t="n" s="8">
        <v>1.0</v>
      </c>
      <c r="F72" t="n" s="8">
        <v>905.0</v>
      </c>
      <c r="G72" t="s" s="8">
        <v>53</v>
      </c>
      <c r="H72" t="s" s="8">
        <v>54</v>
      </c>
      <c r="I72" t="s" s="8">
        <v>171</v>
      </c>
    </row>
    <row r="73" ht="16.0" customHeight="true">
      <c r="A73" t="n" s="7">
        <v>4.3228025E7</v>
      </c>
      <c r="B73" t="s" s="8">
        <v>58</v>
      </c>
      <c r="C73" t="n" s="8">
        <f>IF(false,"120921697", "120921697")</f>
      </c>
      <c r="D73" t="s" s="8">
        <v>172</v>
      </c>
      <c r="E73" t="n" s="8">
        <v>1.0</v>
      </c>
      <c r="F73" t="n" s="8">
        <v>2950.0</v>
      </c>
      <c r="G73" t="s" s="8">
        <v>53</v>
      </c>
      <c r="H73" t="s" s="8">
        <v>54</v>
      </c>
      <c r="I73" t="s" s="8">
        <v>173</v>
      </c>
    </row>
    <row r="74" ht="16.0" customHeight="true">
      <c r="A74" t="n" s="7">
        <v>3.9394731E7</v>
      </c>
      <c r="B74" t="s" s="8">
        <v>174</v>
      </c>
      <c r="C74" t="n" s="8">
        <f>IF(false,"120921939", "120921939")</f>
      </c>
      <c r="D74" t="s" s="8">
        <v>175</v>
      </c>
      <c r="E74" t="n" s="8">
        <v>2.0</v>
      </c>
      <c r="F74" t="n" s="8">
        <v>1582.0</v>
      </c>
      <c r="G74" t="s" s="8">
        <v>53</v>
      </c>
      <c r="H74" t="s" s="8">
        <v>54</v>
      </c>
      <c r="I74" t="s" s="8">
        <v>176</v>
      </c>
    </row>
    <row r="75" ht="16.0" customHeight="true">
      <c r="A75" t="n" s="7">
        <v>4.2955743E7</v>
      </c>
      <c r="B75" t="s" s="8">
        <v>98</v>
      </c>
      <c r="C75" t="n" s="8">
        <f>IF(false,"120922163", "120922163")</f>
      </c>
      <c r="D75" t="s" s="8">
        <v>112</v>
      </c>
      <c r="E75" t="n" s="8">
        <v>1.0</v>
      </c>
      <c r="F75" t="n" s="8">
        <v>777.0</v>
      </c>
      <c r="G75" t="s" s="8">
        <v>53</v>
      </c>
      <c r="H75" t="s" s="8">
        <v>54</v>
      </c>
      <c r="I75" t="s" s="8">
        <v>177</v>
      </c>
    </row>
    <row r="76" ht="16.0" customHeight="true">
      <c r="A76" t="n" s="7">
        <v>4.3385919E7</v>
      </c>
      <c r="B76" t="s" s="8">
        <v>51</v>
      </c>
      <c r="C76" t="n" s="8">
        <f>IF(false,"002-101", "002-101")</f>
      </c>
      <c r="D76" t="s" s="8">
        <v>72</v>
      </c>
      <c r="E76" t="n" s="8">
        <v>1.0</v>
      </c>
      <c r="F76" t="n" s="8">
        <v>1208.0</v>
      </c>
      <c r="G76" t="s" s="8">
        <v>53</v>
      </c>
      <c r="H76" t="s" s="8">
        <v>54</v>
      </c>
      <c r="I76" t="s" s="8">
        <v>178</v>
      </c>
    </row>
    <row r="77" ht="16.0" customHeight="true">
      <c r="A77" t="n" s="7">
        <v>4.3153945E7</v>
      </c>
      <c r="B77" t="s" s="8">
        <v>69</v>
      </c>
      <c r="C77" t="n" s="8">
        <f>IF(false,"002-101", "002-101")</f>
      </c>
      <c r="D77" t="s" s="8">
        <v>72</v>
      </c>
      <c r="E77" t="n" s="8">
        <v>1.0</v>
      </c>
      <c r="F77" t="n" s="8">
        <v>1208.0</v>
      </c>
      <c r="G77" t="s" s="8">
        <v>53</v>
      </c>
      <c r="H77" t="s" s="8">
        <v>54</v>
      </c>
      <c r="I77" t="s" s="8">
        <v>179</v>
      </c>
    </row>
    <row r="78" ht="16.0" customHeight="true">
      <c r="A78" t="n" s="7">
        <v>4.3437029E7</v>
      </c>
      <c r="B78" t="s" s="8">
        <v>66</v>
      </c>
      <c r="C78" t="n" s="8">
        <f>IF(false,"005-1516", "005-1516")</f>
      </c>
      <c r="D78" t="s" s="8">
        <v>67</v>
      </c>
      <c r="E78" t="n" s="8">
        <v>1.0</v>
      </c>
      <c r="F78" t="n" s="8">
        <v>966.0</v>
      </c>
      <c r="G78" t="s" s="8">
        <v>53</v>
      </c>
      <c r="H78" t="s" s="8">
        <v>54</v>
      </c>
      <c r="I78" t="s" s="8">
        <v>180</v>
      </c>
    </row>
    <row r="79" ht="16.0" customHeight="true">
      <c r="A79" t="n" s="7">
        <v>4.3190919E7</v>
      </c>
      <c r="B79" t="s" s="8">
        <v>69</v>
      </c>
      <c r="C79" t="n" s="8">
        <f>IF(false,"003-319", "003-319")</f>
      </c>
      <c r="D79" t="s" s="8">
        <v>158</v>
      </c>
      <c r="E79" t="n" s="8">
        <v>1.0</v>
      </c>
      <c r="F79" t="n" s="8">
        <v>1059.0</v>
      </c>
      <c r="G79" t="s" s="8">
        <v>53</v>
      </c>
      <c r="H79" t="s" s="8">
        <v>54</v>
      </c>
      <c r="I79" t="s" s="8">
        <v>181</v>
      </c>
    </row>
    <row r="80" ht="16.0" customHeight="true">
      <c r="A80" t="n" s="7">
        <v>4.3180361E7</v>
      </c>
      <c r="B80" t="s" s="8">
        <v>69</v>
      </c>
      <c r="C80" t="n" s="8">
        <f>IF(false,"120921853", "120921853")</f>
      </c>
      <c r="D80" t="s" s="8">
        <v>81</v>
      </c>
      <c r="E80" t="n" s="8">
        <v>1.0</v>
      </c>
      <c r="F80" t="n" s="8">
        <v>706.0</v>
      </c>
      <c r="G80" t="s" s="8">
        <v>53</v>
      </c>
      <c r="H80" t="s" s="8">
        <v>54</v>
      </c>
      <c r="I80" t="s" s="8">
        <v>182</v>
      </c>
    </row>
    <row r="81" ht="16.0" customHeight="true">
      <c r="A81" t="n" s="7">
        <v>4.3250422E7</v>
      </c>
      <c r="B81" t="s" s="8">
        <v>58</v>
      </c>
      <c r="C81" t="n" s="8">
        <f>IF(false,"01-004117", "01-004117")</f>
      </c>
      <c r="D81" t="s" s="8">
        <v>89</v>
      </c>
      <c r="E81" t="n" s="8">
        <v>2.0</v>
      </c>
      <c r="F81" t="n" s="8">
        <v>1764.0</v>
      </c>
      <c r="G81" t="s" s="8">
        <v>53</v>
      </c>
      <c r="H81" t="s" s="8">
        <v>54</v>
      </c>
      <c r="I81" t="s" s="8">
        <v>183</v>
      </c>
    </row>
    <row r="82" ht="16.0" customHeight="true">
      <c r="A82" t="n" s="7">
        <v>4.3153476E7</v>
      </c>
      <c r="B82" t="s" s="8">
        <v>69</v>
      </c>
      <c r="C82" t="n" s="8">
        <f>IF(false,"120922035", "120922035")</f>
      </c>
      <c r="D82" t="s" s="8">
        <v>184</v>
      </c>
      <c r="E82" t="n" s="8">
        <v>2.0</v>
      </c>
      <c r="F82" t="n" s="8">
        <v>1680.0</v>
      </c>
      <c r="G82" t="s" s="8">
        <v>53</v>
      </c>
      <c r="H82" t="s" s="8">
        <v>185</v>
      </c>
      <c r="I82" t="s" s="8">
        <v>186</v>
      </c>
    </row>
    <row r="83" ht="16.0" customHeight="true">
      <c r="A83" t="n" s="7">
        <v>4.304724E7</v>
      </c>
      <c r="B83" t="s" s="8">
        <v>98</v>
      </c>
      <c r="C83" t="n" s="8">
        <f>IF(false,"005-1039", "005-1039")</f>
      </c>
      <c r="D83" t="s" s="8">
        <v>187</v>
      </c>
      <c r="E83" t="n" s="8">
        <v>1.0</v>
      </c>
      <c r="F83" t="n" s="8">
        <v>1415.0</v>
      </c>
      <c r="G83" t="s" s="8">
        <v>53</v>
      </c>
      <c r="H83" t="s" s="8">
        <v>185</v>
      </c>
      <c r="I83" t="s" s="8">
        <v>188</v>
      </c>
    </row>
    <row r="84" ht="16.0" customHeight="true">
      <c r="A84" t="n" s="7">
        <v>4.3400824E7</v>
      </c>
      <c r="B84" t="s" s="8">
        <v>51</v>
      </c>
      <c r="C84" t="n" s="8">
        <f>IF(false,"005-1255", "005-1255")</f>
      </c>
      <c r="D84" t="s" s="8">
        <v>52</v>
      </c>
      <c r="E84" t="n" s="8">
        <v>1.0</v>
      </c>
      <c r="F84" t="n" s="8">
        <v>689.0</v>
      </c>
      <c r="G84" t="s" s="8">
        <v>53</v>
      </c>
      <c r="H84" t="s" s="8">
        <v>185</v>
      </c>
      <c r="I84" t="s" s="8">
        <v>189</v>
      </c>
    </row>
    <row r="85" ht="16.0" customHeight="true">
      <c r="A85" t="n" s="7">
        <v>4.3516624E7</v>
      </c>
      <c r="B85" t="s" s="8">
        <v>66</v>
      </c>
      <c r="C85" t="n" s="8">
        <f>IF(false,"120921903", "120921903")</f>
      </c>
      <c r="D85" t="s" s="8">
        <v>190</v>
      </c>
      <c r="E85" t="n" s="8">
        <v>1.0</v>
      </c>
      <c r="F85" t="n" s="8">
        <v>210.0</v>
      </c>
      <c r="G85" t="s" s="8">
        <v>53</v>
      </c>
      <c r="H85" t="s" s="8">
        <v>185</v>
      </c>
      <c r="I85" t="s" s="8">
        <v>191</v>
      </c>
    </row>
    <row r="86" ht="16.0" customHeight="true">
      <c r="A86" t="n" s="7">
        <v>4.3470157E7</v>
      </c>
      <c r="B86" t="s" s="8">
        <v>66</v>
      </c>
      <c r="C86" t="n" s="8">
        <f>IF(false,"003-318", "003-318")</f>
      </c>
      <c r="D86" t="s" s="8">
        <v>192</v>
      </c>
      <c r="E86" t="n" s="8">
        <v>1.0</v>
      </c>
      <c r="F86" t="n" s="8">
        <v>1579.0</v>
      </c>
      <c r="G86" t="s" s="8">
        <v>53</v>
      </c>
      <c r="H86" t="s" s="8">
        <v>185</v>
      </c>
      <c r="I86" t="s" s="8">
        <v>193</v>
      </c>
    </row>
    <row r="87" ht="16.0" customHeight="true">
      <c r="A87" t="n" s="7">
        <v>4.3584471E7</v>
      </c>
      <c r="B87" t="s" s="8">
        <v>54</v>
      </c>
      <c r="C87" t="n" s="8">
        <f>IF(false,"005-1273", "005-1273")</f>
      </c>
      <c r="D87" t="s" s="8">
        <v>114</v>
      </c>
      <c r="E87" t="n" s="8">
        <v>1.0</v>
      </c>
      <c r="F87" t="n" s="8">
        <v>868.0</v>
      </c>
      <c r="G87" t="s" s="8">
        <v>53</v>
      </c>
      <c r="H87" t="s" s="8">
        <v>185</v>
      </c>
      <c r="I87" t="s" s="8">
        <v>194</v>
      </c>
    </row>
    <row r="88" ht="16.0" customHeight="true">
      <c r="A88" t="n" s="7">
        <v>4.3527757E7</v>
      </c>
      <c r="B88" t="s" s="8">
        <v>66</v>
      </c>
      <c r="C88" t="n" s="8">
        <f>IF(false,"120921202", "120921202")</f>
      </c>
      <c r="D88" t="s" s="8">
        <v>195</v>
      </c>
      <c r="E88" t="n" s="8">
        <v>1.0</v>
      </c>
      <c r="F88" t="n" s="8">
        <v>1689.0</v>
      </c>
      <c r="G88" t="s" s="8">
        <v>53</v>
      </c>
      <c r="H88" t="s" s="8">
        <v>185</v>
      </c>
      <c r="I88" t="s" s="8">
        <v>196</v>
      </c>
    </row>
    <row r="89" ht="16.0" customHeight="true">
      <c r="A89" t="n" s="7">
        <v>4.355348E7</v>
      </c>
      <c r="B89" t="s" s="8">
        <v>54</v>
      </c>
      <c r="C89" t="n" s="8">
        <f>IF(false,"005-1519", "005-1519")</f>
      </c>
      <c r="D89" t="s" s="8">
        <v>197</v>
      </c>
      <c r="E89" t="n" s="8">
        <v>1.0</v>
      </c>
      <c r="F89" t="n" s="8">
        <v>1376.0</v>
      </c>
      <c r="G89" t="s" s="8">
        <v>53</v>
      </c>
      <c r="H89" t="s" s="8">
        <v>185</v>
      </c>
      <c r="I89" t="s" s="8">
        <v>198</v>
      </c>
    </row>
    <row r="90" ht="16.0" customHeight="true">
      <c r="A90" t="n" s="7">
        <v>4.3550195E7</v>
      </c>
      <c r="B90" t="s" s="8">
        <v>54</v>
      </c>
      <c r="C90" t="n" s="8">
        <f>IF(false,"120922390", "120922390")</f>
      </c>
      <c r="D90" t="s" s="8">
        <v>165</v>
      </c>
      <c r="E90" t="n" s="8">
        <v>1.0</v>
      </c>
      <c r="F90" t="n" s="8">
        <v>311.0</v>
      </c>
      <c r="G90" t="s" s="8">
        <v>53</v>
      </c>
      <c r="H90" t="s" s="8">
        <v>185</v>
      </c>
      <c r="I90" t="s" s="8">
        <v>199</v>
      </c>
    </row>
    <row r="91" ht="16.0" customHeight="true">
      <c r="A91" t="n" s="7">
        <v>4.3311824E7</v>
      </c>
      <c r="B91" t="s" s="8">
        <v>51</v>
      </c>
      <c r="C91" t="n" s="8">
        <f>IF(false,"120922769", "120922769")</f>
      </c>
      <c r="D91" t="s" s="8">
        <v>200</v>
      </c>
      <c r="E91" t="n" s="8">
        <v>1.0</v>
      </c>
      <c r="F91" t="n" s="8">
        <v>662.0</v>
      </c>
      <c r="G91" t="s" s="8">
        <v>53</v>
      </c>
      <c r="H91" t="s" s="8">
        <v>185</v>
      </c>
      <c r="I91" t="s" s="8">
        <v>201</v>
      </c>
    </row>
    <row r="92" ht="16.0" customHeight="true">
      <c r="A92" t="n" s="7">
        <v>4.3298249E7</v>
      </c>
      <c r="B92" t="s" s="8">
        <v>58</v>
      </c>
      <c r="C92" t="n" s="8">
        <f>IF(false,"01-004117", "01-004117")</f>
      </c>
      <c r="D92" t="s" s="8">
        <v>89</v>
      </c>
      <c r="E92" t="n" s="8">
        <v>2.0</v>
      </c>
      <c r="F92" t="n" s="8">
        <v>1918.0</v>
      </c>
      <c r="G92" t="s" s="8">
        <v>53</v>
      </c>
      <c r="H92" t="s" s="8">
        <v>185</v>
      </c>
      <c r="I92" t="s" s="8">
        <v>202</v>
      </c>
    </row>
    <row r="93" ht="16.0" customHeight="true">
      <c r="A93" t="n" s="7">
        <v>4.3266967E7</v>
      </c>
      <c r="B93" t="s" s="8">
        <v>58</v>
      </c>
      <c r="C93" t="n" s="8">
        <f>IF(false,"01-003810", "01-003810")</f>
      </c>
      <c r="D93" t="s" s="8">
        <v>203</v>
      </c>
      <c r="E93" t="n" s="8">
        <v>1.0</v>
      </c>
      <c r="F93" t="n" s="8">
        <v>296.0</v>
      </c>
      <c r="G93" t="s" s="8">
        <v>53</v>
      </c>
      <c r="H93" t="s" s="8">
        <v>185</v>
      </c>
      <c r="I93" t="s" s="8">
        <v>204</v>
      </c>
    </row>
    <row r="94" ht="16.0" customHeight="true">
      <c r="A94" t="n" s="7">
        <v>4.323495E7</v>
      </c>
      <c r="B94" t="s" s="8">
        <v>58</v>
      </c>
      <c r="C94" t="n" s="8">
        <f>IF(false,"120922090", "120922090")</f>
      </c>
      <c r="D94" t="s" s="8">
        <v>141</v>
      </c>
      <c r="E94" t="n" s="8">
        <v>5.0</v>
      </c>
      <c r="F94" t="n" s="8">
        <v>4105.0</v>
      </c>
      <c r="G94" t="s" s="8">
        <v>53</v>
      </c>
      <c r="H94" t="s" s="8">
        <v>185</v>
      </c>
      <c r="I94" t="s" s="8">
        <v>205</v>
      </c>
    </row>
    <row r="95" ht="16.0" customHeight="true">
      <c r="A95" t="n" s="7">
        <v>4.3230632E7</v>
      </c>
      <c r="B95" t="s" s="8">
        <v>58</v>
      </c>
      <c r="C95" t="n" s="8">
        <f>IF(false,"120922769", "120922769")</f>
      </c>
      <c r="D95" t="s" s="8">
        <v>200</v>
      </c>
      <c r="E95" t="n" s="8">
        <v>1.0</v>
      </c>
      <c r="F95" t="n" s="8">
        <v>858.0</v>
      </c>
      <c r="G95" t="s" s="8">
        <v>53</v>
      </c>
      <c r="H95" t="s" s="8">
        <v>185</v>
      </c>
      <c r="I95" t="s" s="8">
        <v>206</v>
      </c>
    </row>
    <row r="96" ht="16.0" customHeight="true">
      <c r="A96" t="n" s="7">
        <v>4.3525235E7</v>
      </c>
      <c r="B96" t="s" s="8">
        <v>66</v>
      </c>
      <c r="C96" t="n" s="8">
        <f>IF(false,"002-102", "002-102")</f>
      </c>
      <c r="D96" t="s" s="8">
        <v>207</v>
      </c>
      <c r="E96" t="n" s="8">
        <v>1.0</v>
      </c>
      <c r="F96" t="n" s="8">
        <v>1380.0</v>
      </c>
      <c r="G96" t="s" s="8">
        <v>53</v>
      </c>
      <c r="H96" t="s" s="8">
        <v>185</v>
      </c>
      <c r="I96" t="s" s="8">
        <v>208</v>
      </c>
    </row>
    <row r="97" ht="16.0" customHeight="true">
      <c r="A97" t="n" s="7">
        <v>4.3518741E7</v>
      </c>
      <c r="B97" t="s" s="8">
        <v>66</v>
      </c>
      <c r="C97" t="n" s="8">
        <f>IF(false,"005-1374", "005-1374")</f>
      </c>
      <c r="D97" t="s" s="8">
        <v>136</v>
      </c>
      <c r="E97" t="n" s="8">
        <v>1.0</v>
      </c>
      <c r="F97" t="n" s="8">
        <v>551.0</v>
      </c>
      <c r="G97" t="s" s="8">
        <v>53</v>
      </c>
      <c r="H97" t="s" s="8">
        <v>185</v>
      </c>
      <c r="I97" t="s" s="8">
        <v>209</v>
      </c>
    </row>
    <row r="98" ht="16.0" customHeight="true">
      <c r="A98" t="n" s="7">
        <v>4.334618E7</v>
      </c>
      <c r="B98" t="s" s="8">
        <v>51</v>
      </c>
      <c r="C98" t="n" s="8">
        <f>IF(false,"120921853", "120921853")</f>
      </c>
      <c r="D98" t="s" s="8">
        <v>81</v>
      </c>
      <c r="E98" t="n" s="8">
        <v>1.0</v>
      </c>
      <c r="F98" t="n" s="8">
        <v>833.0</v>
      </c>
      <c r="G98" t="s" s="8">
        <v>53</v>
      </c>
      <c r="H98" t="s" s="8">
        <v>185</v>
      </c>
      <c r="I98" t="s" s="8">
        <v>210</v>
      </c>
    </row>
    <row r="99" ht="16.0" customHeight="true">
      <c r="A99" t="n" s="7">
        <v>4.3259388E7</v>
      </c>
      <c r="B99" t="s" s="8">
        <v>58</v>
      </c>
      <c r="C99" t="n" s="8">
        <f>IF(false,"120922019", "120922019")</f>
      </c>
      <c r="D99" t="s" s="8">
        <v>211</v>
      </c>
      <c r="E99" t="n" s="8">
        <v>1.0</v>
      </c>
      <c r="F99" t="n" s="8">
        <v>443.0</v>
      </c>
      <c r="G99" t="s" s="8">
        <v>53</v>
      </c>
      <c r="H99" t="s" s="8">
        <v>185</v>
      </c>
      <c r="I99" t="s" s="8">
        <v>212</v>
      </c>
    </row>
    <row r="100" ht="16.0" customHeight="true">
      <c r="A100" t="n" s="7">
        <v>4.3588542E7</v>
      </c>
      <c r="B100" t="s" s="8">
        <v>54</v>
      </c>
      <c r="C100" t="n" s="8">
        <f>IF(false,"120921863", "120921863")</f>
      </c>
      <c r="D100" t="s" s="8">
        <v>213</v>
      </c>
      <c r="E100" t="n" s="8">
        <v>1.0</v>
      </c>
      <c r="F100" t="n" s="8">
        <v>388.0</v>
      </c>
      <c r="G100" t="s" s="8">
        <v>53</v>
      </c>
      <c r="H100" t="s" s="8">
        <v>185</v>
      </c>
      <c r="I100" t="s" s="8">
        <v>214</v>
      </c>
    </row>
    <row r="101" ht="16.0" customHeight="true">
      <c r="A101" t="n" s="7">
        <v>4.32631E7</v>
      </c>
      <c r="B101" t="s" s="8">
        <v>58</v>
      </c>
      <c r="C101" t="n" s="8">
        <f>IF(false,"005-1038", "005-1038")</f>
      </c>
      <c r="D101" t="s" s="8">
        <v>215</v>
      </c>
      <c r="E101" t="n" s="8">
        <v>2.0</v>
      </c>
      <c r="F101" t="n" s="8">
        <v>3436.0</v>
      </c>
      <c r="G101" t="s" s="8">
        <v>53</v>
      </c>
      <c r="H101" t="s" s="8">
        <v>185</v>
      </c>
      <c r="I101" t="s" s="8">
        <v>216</v>
      </c>
    </row>
    <row r="102" ht="16.0" customHeight="true">
      <c r="A102" t="n" s="7">
        <v>4.350802E7</v>
      </c>
      <c r="B102" t="s" s="8">
        <v>66</v>
      </c>
      <c r="C102" t="n" s="8">
        <f>IF(false,"005-1380", "005-1380")</f>
      </c>
      <c r="D102" t="s" s="8">
        <v>217</v>
      </c>
      <c r="E102" t="n" s="8">
        <v>1.0</v>
      </c>
      <c r="F102" t="n" s="8">
        <v>551.0</v>
      </c>
      <c r="G102" t="s" s="8">
        <v>53</v>
      </c>
      <c r="H102" t="s" s="8">
        <v>185</v>
      </c>
      <c r="I102" t="s" s="8">
        <v>218</v>
      </c>
    </row>
    <row r="103" ht="16.0" customHeight="true">
      <c r="A103" t="n" s="7">
        <v>4.3496547E7</v>
      </c>
      <c r="B103" t="s" s="8">
        <v>66</v>
      </c>
      <c r="C103" t="n" s="8">
        <f>IF(false,"120922035", "120922035")</f>
      </c>
      <c r="D103" t="s" s="8">
        <v>184</v>
      </c>
      <c r="E103" t="n" s="8">
        <v>1.0</v>
      </c>
      <c r="F103" t="n" s="8">
        <v>692.0</v>
      </c>
      <c r="G103" t="s" s="8">
        <v>53</v>
      </c>
      <c r="H103" t="s" s="8">
        <v>185</v>
      </c>
      <c r="I103" t="s" s="8">
        <v>219</v>
      </c>
    </row>
    <row r="104" ht="16.0" customHeight="true">
      <c r="A104" t="n" s="7">
        <v>4.3468548E7</v>
      </c>
      <c r="B104" t="s" s="8">
        <v>66</v>
      </c>
      <c r="C104" t="n" s="8">
        <f>IF(false,"005-1250", "005-1250")</f>
      </c>
      <c r="D104" t="s" s="8">
        <v>110</v>
      </c>
      <c r="E104" t="n" s="8">
        <v>1.0</v>
      </c>
      <c r="F104" t="n" s="8">
        <v>1.0</v>
      </c>
      <c r="G104" t="s" s="8">
        <v>53</v>
      </c>
      <c r="H104" t="s" s="8">
        <v>185</v>
      </c>
      <c r="I104" t="s" s="8">
        <v>220</v>
      </c>
    </row>
    <row r="105" ht="16.0" customHeight="true">
      <c r="A105" t="n" s="7">
        <v>4.3517002E7</v>
      </c>
      <c r="B105" t="s" s="8">
        <v>66</v>
      </c>
      <c r="C105" t="n" s="8">
        <f>IF(false,"120922388", "120922388")</f>
      </c>
      <c r="D105" t="s" s="8">
        <v>221</v>
      </c>
      <c r="E105" t="n" s="8">
        <v>1.0</v>
      </c>
      <c r="F105" t="n" s="8">
        <v>234.0</v>
      </c>
      <c r="G105" t="s" s="8">
        <v>53</v>
      </c>
      <c r="H105" t="s" s="8">
        <v>185</v>
      </c>
      <c r="I105" t="s" s="8">
        <v>222</v>
      </c>
    </row>
    <row r="106" ht="16.0" customHeight="true">
      <c r="A106" t="n" s="7">
        <v>4.3433723E7</v>
      </c>
      <c r="B106" t="s" s="8">
        <v>66</v>
      </c>
      <c r="C106" t="n" s="8">
        <f>IF(false,"005-1039", "005-1039")</f>
      </c>
      <c r="D106" t="s" s="8">
        <v>187</v>
      </c>
      <c r="E106" t="n" s="8">
        <v>1.0</v>
      </c>
      <c r="F106" t="n" s="8">
        <v>1769.0</v>
      </c>
      <c r="G106" t="s" s="8">
        <v>53</v>
      </c>
      <c r="H106" t="s" s="8">
        <v>185</v>
      </c>
      <c r="I106" t="s" s="8">
        <v>223</v>
      </c>
    </row>
    <row r="107" ht="16.0" customHeight="true">
      <c r="A107" t="n" s="7">
        <v>4.3537859E7</v>
      </c>
      <c r="B107" t="s" s="8">
        <v>54</v>
      </c>
      <c r="C107" t="n" s="8">
        <f>IF(false,"120922624", "120922624")</f>
      </c>
      <c r="D107" t="s" s="8">
        <v>224</v>
      </c>
      <c r="E107" t="n" s="8">
        <v>1.0</v>
      </c>
      <c r="F107" t="n" s="8">
        <v>1749.0</v>
      </c>
      <c r="G107" t="s" s="8">
        <v>53</v>
      </c>
      <c r="H107" t="s" s="8">
        <v>185</v>
      </c>
      <c r="I107" t="s" s="8">
        <v>225</v>
      </c>
    </row>
    <row r="108" ht="16.0" customHeight="true">
      <c r="A108" t="n" s="7">
        <v>4.3525255E7</v>
      </c>
      <c r="B108" t="s" s="8">
        <v>66</v>
      </c>
      <c r="C108" t="n" s="8">
        <f>IF(false,"120921573", "120921573")</f>
      </c>
      <c r="D108" t="s" s="8">
        <v>226</v>
      </c>
      <c r="E108" t="n" s="8">
        <v>1.0</v>
      </c>
      <c r="F108" t="n" s="8">
        <v>1.0</v>
      </c>
      <c r="G108" t="s" s="8">
        <v>53</v>
      </c>
      <c r="H108" t="s" s="8">
        <v>185</v>
      </c>
      <c r="I108" t="s" s="8">
        <v>227</v>
      </c>
    </row>
    <row r="109" ht="16.0" customHeight="true">
      <c r="A109" t="n" s="7">
        <v>4.3555783E7</v>
      </c>
      <c r="B109" t="s" s="8">
        <v>54</v>
      </c>
      <c r="C109" t="n" s="8">
        <f>IF(false,"120921897", "120921897")</f>
      </c>
      <c r="D109" t="s" s="8">
        <v>228</v>
      </c>
      <c r="E109" t="n" s="8">
        <v>1.0</v>
      </c>
      <c r="F109" t="n" s="8">
        <v>1183.0</v>
      </c>
      <c r="G109" t="s" s="8">
        <v>53</v>
      </c>
      <c r="H109" t="s" s="8">
        <v>185</v>
      </c>
      <c r="I109" t="s" s="8">
        <v>229</v>
      </c>
    </row>
    <row r="110" ht="16.0" customHeight="true">
      <c r="A110" t="n" s="7">
        <v>4.3536051E7</v>
      </c>
      <c r="B110" t="s" s="8">
        <v>54</v>
      </c>
      <c r="C110" t="n" s="8">
        <f>IF(false,"005-1357", "005-1357")</f>
      </c>
      <c r="D110" t="s" s="8">
        <v>230</v>
      </c>
      <c r="E110" t="n" s="8">
        <v>1.0</v>
      </c>
      <c r="F110" t="n" s="8">
        <v>799.0</v>
      </c>
      <c r="G110" t="s" s="8">
        <v>53</v>
      </c>
      <c r="H110" t="s" s="8">
        <v>185</v>
      </c>
      <c r="I110" t="s" s="8">
        <v>231</v>
      </c>
    </row>
    <row r="111" ht="16.0" customHeight="true">
      <c r="A111" t="n" s="7">
        <v>4.3594901E7</v>
      </c>
      <c r="B111" t="s" s="8">
        <v>54</v>
      </c>
      <c r="C111" t="n" s="8">
        <f>IF(false,"120921818", "120921818")</f>
      </c>
      <c r="D111" t="s" s="8">
        <v>232</v>
      </c>
      <c r="E111" t="n" s="8">
        <v>1.0</v>
      </c>
      <c r="F111" t="n" s="8">
        <v>735.0</v>
      </c>
      <c r="G111" t="s" s="8">
        <v>53</v>
      </c>
      <c r="H111" t="s" s="8">
        <v>185</v>
      </c>
      <c r="I111" t="s" s="8">
        <v>233</v>
      </c>
    </row>
    <row r="112" ht="16.0" customHeight="true">
      <c r="A112" t="n" s="7">
        <v>4.3526815E7</v>
      </c>
      <c r="B112" t="s" s="8">
        <v>66</v>
      </c>
      <c r="C112" t="n" s="8">
        <f>IF(false,"120921202", "120921202")</f>
      </c>
      <c r="D112" t="s" s="8">
        <v>195</v>
      </c>
      <c r="E112" t="n" s="8">
        <v>1.0</v>
      </c>
      <c r="F112" t="n" s="8">
        <v>1611.0</v>
      </c>
      <c r="G112" t="s" s="8">
        <v>53</v>
      </c>
      <c r="H112" t="s" s="8">
        <v>185</v>
      </c>
      <c r="I112" t="s" s="8">
        <v>234</v>
      </c>
    </row>
    <row r="113" ht="16.0" customHeight="true">
      <c r="A113" t="n" s="7">
        <v>4.3528008E7</v>
      </c>
      <c r="B113" t="s" s="8">
        <v>66</v>
      </c>
      <c r="C113" t="n" s="8">
        <f>IF(false,"120921942", "120921942")</f>
      </c>
      <c r="D113" t="s" s="8">
        <v>163</v>
      </c>
      <c r="E113" t="n" s="8">
        <v>1.0</v>
      </c>
      <c r="F113" t="n" s="8">
        <v>1521.0</v>
      </c>
      <c r="G113" t="s" s="8">
        <v>53</v>
      </c>
      <c r="H113" t="s" s="8">
        <v>185</v>
      </c>
      <c r="I113" t="s" s="8">
        <v>235</v>
      </c>
    </row>
    <row r="114" ht="16.0" customHeight="true">
      <c r="A114" t="n" s="7">
        <v>4.3519133E7</v>
      </c>
      <c r="B114" t="s" s="8">
        <v>66</v>
      </c>
      <c r="C114" t="n" s="8">
        <f>IF(false,"01-004117", "01-004117")</f>
      </c>
      <c r="D114" t="s" s="8">
        <v>89</v>
      </c>
      <c r="E114" t="n" s="8">
        <v>2.0</v>
      </c>
      <c r="F114" t="n" s="8">
        <v>1707.0</v>
      </c>
      <c r="G114" t="s" s="8">
        <v>53</v>
      </c>
      <c r="H114" t="s" s="8">
        <v>185</v>
      </c>
      <c r="I114" t="s" s="8">
        <v>236</v>
      </c>
    </row>
    <row r="115" ht="16.0" customHeight="true">
      <c r="A115" t="n" s="7">
        <v>4.3602975E7</v>
      </c>
      <c r="B115" t="s" s="8">
        <v>54</v>
      </c>
      <c r="C115" t="n" s="8">
        <f>IF(false,"120922389", "120922389")</f>
      </c>
      <c r="D115" t="s" s="8">
        <v>237</v>
      </c>
      <c r="E115" t="n" s="8">
        <v>1.0</v>
      </c>
      <c r="F115" t="n" s="8">
        <v>365.0</v>
      </c>
      <c r="G115" t="s" s="8">
        <v>53</v>
      </c>
      <c r="H115" t="s" s="8">
        <v>185</v>
      </c>
      <c r="I115" t="s" s="8">
        <v>238</v>
      </c>
    </row>
    <row r="116" ht="16.0" customHeight="true">
      <c r="A116" t="n" s="7">
        <v>4.3523395E7</v>
      </c>
      <c r="B116" t="s" s="8">
        <v>66</v>
      </c>
      <c r="C116" t="n" s="8">
        <f>IF(false,"120922392", "120922392")</f>
      </c>
      <c r="D116" t="s" s="8">
        <v>239</v>
      </c>
      <c r="E116" t="n" s="8">
        <v>1.0</v>
      </c>
      <c r="F116" t="n" s="8">
        <v>258.0</v>
      </c>
      <c r="G116" t="s" s="8">
        <v>53</v>
      </c>
      <c r="H116" t="s" s="8">
        <v>185</v>
      </c>
      <c r="I116" t="s" s="8">
        <v>240</v>
      </c>
    </row>
    <row r="117" ht="16.0" customHeight="true">
      <c r="A117" t="n" s="7">
        <v>4.3513806E7</v>
      </c>
      <c r="B117" t="s" s="8">
        <v>66</v>
      </c>
      <c r="C117" t="n" s="8">
        <f>IF(false,"120921942", "120921942")</f>
      </c>
      <c r="D117" t="s" s="8">
        <v>163</v>
      </c>
      <c r="E117" t="n" s="8">
        <v>1.0</v>
      </c>
      <c r="F117" t="n" s="8">
        <v>1686.0</v>
      </c>
      <c r="G117" t="s" s="8">
        <v>53</v>
      </c>
      <c r="H117" t="s" s="8">
        <v>185</v>
      </c>
      <c r="I117" t="s" s="8">
        <v>241</v>
      </c>
    </row>
    <row r="118" ht="16.0" customHeight="true">
      <c r="A118" t="n" s="7">
        <v>4.3526968E7</v>
      </c>
      <c r="B118" t="s" s="8">
        <v>66</v>
      </c>
      <c r="C118" t="n" s="8">
        <f>IF(false,"120922613", "120922613")</f>
      </c>
      <c r="D118" t="s" s="8">
        <v>242</v>
      </c>
      <c r="E118" t="n" s="8">
        <v>1.0</v>
      </c>
      <c r="F118" t="n" s="8">
        <v>620.0</v>
      </c>
      <c r="G118" t="s" s="8">
        <v>53</v>
      </c>
      <c r="H118" t="s" s="8">
        <v>185</v>
      </c>
      <c r="I118" t="s" s="8">
        <v>243</v>
      </c>
    </row>
    <row r="119" ht="16.0" customHeight="true">
      <c r="A119" t="n" s="7">
        <v>4.3502732E7</v>
      </c>
      <c r="B119" t="s" s="8">
        <v>66</v>
      </c>
      <c r="C119" t="n" s="8">
        <f>IF(false,"01-004117", "01-004117")</f>
      </c>
      <c r="D119" t="s" s="8">
        <v>89</v>
      </c>
      <c r="E119" t="n" s="8">
        <v>2.0</v>
      </c>
      <c r="F119" t="n" s="8">
        <v>1764.0</v>
      </c>
      <c r="G119" t="s" s="8">
        <v>53</v>
      </c>
      <c r="H119" t="s" s="8">
        <v>185</v>
      </c>
      <c r="I119" t="s" s="8">
        <v>244</v>
      </c>
    </row>
    <row r="120" ht="16.0" customHeight="true">
      <c r="A120" t="n" s="7">
        <v>4.3488794E7</v>
      </c>
      <c r="B120" t="s" s="8">
        <v>66</v>
      </c>
      <c r="C120" t="n" s="8">
        <f>IF(false,"1003320", "1003320")</f>
      </c>
      <c r="D120" t="s" s="8">
        <v>245</v>
      </c>
      <c r="E120" t="n" s="8">
        <v>1.0</v>
      </c>
      <c r="F120" t="n" s="8">
        <v>1109.0</v>
      </c>
      <c r="G120" t="s" s="8">
        <v>53</v>
      </c>
      <c r="H120" t="s" s="8">
        <v>185</v>
      </c>
      <c r="I120" t="s" s="8">
        <v>246</v>
      </c>
    </row>
    <row r="121" ht="16.0" customHeight="true">
      <c r="A121" t="n" s="7">
        <v>4.348464E7</v>
      </c>
      <c r="B121" t="s" s="8">
        <v>66</v>
      </c>
      <c r="C121" t="n" s="8">
        <f>IF(false,"008-577", "008-577")</f>
      </c>
      <c r="D121" t="s" s="8">
        <v>79</v>
      </c>
      <c r="E121" t="n" s="8">
        <v>1.0</v>
      </c>
      <c r="F121" t="n" s="8">
        <v>882.0</v>
      </c>
      <c r="G121" t="s" s="8">
        <v>53</v>
      </c>
      <c r="H121" t="s" s="8">
        <v>185</v>
      </c>
      <c r="I121" t="s" s="8">
        <v>247</v>
      </c>
    </row>
    <row r="122" ht="16.0" customHeight="true">
      <c r="A122" t="n" s="7">
        <v>4.3465638E7</v>
      </c>
      <c r="B122" t="s" s="8">
        <v>66</v>
      </c>
      <c r="C122" t="n" s="8">
        <f>IF(false,"120922769", "120922769")</f>
      </c>
      <c r="D122" t="s" s="8">
        <v>200</v>
      </c>
      <c r="E122" t="n" s="8">
        <v>1.0</v>
      </c>
      <c r="F122" t="n" s="8">
        <v>858.0</v>
      </c>
      <c r="G122" t="s" s="8">
        <v>53</v>
      </c>
      <c r="H122" t="s" s="8">
        <v>185</v>
      </c>
      <c r="I122" t="s" s="8">
        <v>248</v>
      </c>
    </row>
    <row r="123" ht="16.0" customHeight="true">
      <c r="A123" t="n" s="7">
        <v>4.3438093E7</v>
      </c>
      <c r="B123" t="s" s="8">
        <v>66</v>
      </c>
      <c r="C123" t="n" s="8">
        <f>IF(false,"120921942", "120921942")</f>
      </c>
      <c r="D123" t="s" s="8">
        <v>163</v>
      </c>
      <c r="E123" t="n" s="8">
        <v>1.0</v>
      </c>
      <c r="F123" t="n" s="8">
        <v>1686.0</v>
      </c>
      <c r="G123" t="s" s="8">
        <v>53</v>
      </c>
      <c r="H123" t="s" s="8">
        <v>185</v>
      </c>
      <c r="I123" t="s" s="8">
        <v>249</v>
      </c>
    </row>
    <row r="124" ht="16.0" customHeight="true">
      <c r="A124" t="n" s="7">
        <v>4.340109E7</v>
      </c>
      <c r="B124" t="s" s="8">
        <v>51</v>
      </c>
      <c r="C124" t="n" s="8">
        <f>IF(false,"120922352", "120922352")</f>
      </c>
      <c r="D124" t="s" s="8">
        <v>76</v>
      </c>
      <c r="E124" t="n" s="8">
        <v>3.0</v>
      </c>
      <c r="F124" t="n" s="8">
        <v>2201.0</v>
      </c>
      <c r="G124" t="s" s="8">
        <v>53</v>
      </c>
      <c r="H124" t="s" s="8">
        <v>185</v>
      </c>
      <c r="I124" t="s" s="8">
        <v>250</v>
      </c>
    </row>
    <row r="125" ht="16.0" customHeight="true">
      <c r="A125" t="n" s="7">
        <v>4.340055E7</v>
      </c>
      <c r="B125" t="s" s="8">
        <v>51</v>
      </c>
      <c r="C125" t="n" s="8">
        <f>IF(false,"120922351", "120922351")</f>
      </c>
      <c r="D125" t="s" s="8">
        <v>56</v>
      </c>
      <c r="E125" t="n" s="8">
        <v>1.0</v>
      </c>
      <c r="F125" t="n" s="8">
        <v>200.0</v>
      </c>
      <c r="G125" t="s" s="8">
        <v>53</v>
      </c>
      <c r="H125" t="s" s="8">
        <v>185</v>
      </c>
      <c r="I125" t="s" s="8">
        <v>251</v>
      </c>
    </row>
    <row r="126" ht="16.0" customHeight="true">
      <c r="A126" t="n" s="7">
        <v>4.3345163E7</v>
      </c>
      <c r="B126" t="s" s="8">
        <v>51</v>
      </c>
      <c r="C126" t="n" s="8">
        <f>IF(false,"005-1108", "005-1108")</f>
      </c>
      <c r="D126" t="s" s="8">
        <v>252</v>
      </c>
      <c r="E126" t="n" s="8">
        <v>1.0</v>
      </c>
      <c r="F126" t="n" s="8">
        <v>1.0</v>
      </c>
      <c r="G126" t="s" s="8">
        <v>53</v>
      </c>
      <c r="H126" t="s" s="8">
        <v>185</v>
      </c>
      <c r="I126" t="s" s="8">
        <v>253</v>
      </c>
    </row>
    <row r="127" ht="16.0" customHeight="true">
      <c r="A127" t="n" s="7">
        <v>4.3345163E7</v>
      </c>
      <c r="B127" t="s" s="8">
        <v>51</v>
      </c>
      <c r="C127" t="n" s="8">
        <f>IF(false,"005-1125", "005-1125")</f>
      </c>
      <c r="D127" t="s" s="8">
        <v>254</v>
      </c>
      <c r="E127" t="n" s="8">
        <v>1.0</v>
      </c>
      <c r="F127" t="n" s="8">
        <v>1.0</v>
      </c>
      <c r="G127" t="s" s="8">
        <v>53</v>
      </c>
      <c r="H127" t="s" s="8">
        <v>185</v>
      </c>
      <c r="I127" t="s" s="8">
        <v>253</v>
      </c>
    </row>
    <row r="128" ht="16.0" customHeight="true">
      <c r="A128" t="n" s="7">
        <v>4.3331137E7</v>
      </c>
      <c r="B128" t="s" s="8">
        <v>51</v>
      </c>
      <c r="C128" t="n" s="8">
        <f>IF(false,"120922351", "120922351")</f>
      </c>
      <c r="D128" t="s" s="8">
        <v>56</v>
      </c>
      <c r="E128" t="n" s="8">
        <v>2.0</v>
      </c>
      <c r="F128" t="n" s="8">
        <v>1426.0</v>
      </c>
      <c r="G128" t="s" s="8">
        <v>53</v>
      </c>
      <c r="H128" t="s" s="8">
        <v>185</v>
      </c>
      <c r="I128" t="s" s="8">
        <v>255</v>
      </c>
    </row>
    <row r="129" ht="16.0" customHeight="true">
      <c r="A129" t="n" s="7">
        <v>4.3311833E7</v>
      </c>
      <c r="B129" t="s" s="8">
        <v>51</v>
      </c>
      <c r="C129" t="n" s="8">
        <f>IF(false,"120921995", "120921995")</f>
      </c>
      <c r="D129" t="s" s="8">
        <v>256</v>
      </c>
      <c r="E129" t="n" s="8">
        <v>1.0</v>
      </c>
      <c r="F129" t="n" s="8">
        <v>578.0</v>
      </c>
      <c r="G129" t="s" s="8">
        <v>53</v>
      </c>
      <c r="H129" t="s" s="8">
        <v>185</v>
      </c>
      <c r="I129" t="s" s="8">
        <v>257</v>
      </c>
    </row>
    <row r="130" ht="16.0" customHeight="true">
      <c r="A130" t="n" s="7">
        <v>4.359341E7</v>
      </c>
      <c r="B130" t="s" s="8">
        <v>54</v>
      </c>
      <c r="C130" t="n" s="8">
        <f>IF(false,"120921202", "120921202")</f>
      </c>
      <c r="D130" t="s" s="8">
        <v>195</v>
      </c>
      <c r="E130" t="n" s="8">
        <v>2.0</v>
      </c>
      <c r="F130" t="n" s="8">
        <v>3378.0</v>
      </c>
      <c r="G130" t="s" s="8">
        <v>53</v>
      </c>
      <c r="H130" t="s" s="8">
        <v>185</v>
      </c>
      <c r="I130" t="s" s="8">
        <v>258</v>
      </c>
    </row>
    <row r="131" ht="16.0" customHeight="true">
      <c r="A131" t="n" s="7">
        <v>4.3255711E7</v>
      </c>
      <c r="B131" t="s" s="8">
        <v>58</v>
      </c>
      <c r="C131" t="n" s="8">
        <f>IF(false,"002-098", "002-098")</f>
      </c>
      <c r="D131" t="s" s="8">
        <v>128</v>
      </c>
      <c r="E131" t="n" s="8">
        <v>1.0</v>
      </c>
      <c r="F131" t="n" s="8">
        <v>1138.0</v>
      </c>
      <c r="G131" t="s" s="8">
        <v>53</v>
      </c>
      <c r="H131" t="s" s="8">
        <v>185</v>
      </c>
      <c r="I131" t="s" s="8">
        <v>259</v>
      </c>
    </row>
    <row r="132" ht="16.0" customHeight="true">
      <c r="A132" t="n" s="7">
        <v>4.3218383E7</v>
      </c>
      <c r="B132" t="s" s="8">
        <v>58</v>
      </c>
      <c r="C132" t="n" s="8">
        <f>IF(false,"01-003884", "01-003884")</f>
      </c>
      <c r="D132" t="s" s="8">
        <v>139</v>
      </c>
      <c r="E132" t="n" s="8">
        <v>2.0</v>
      </c>
      <c r="F132" t="n" s="8">
        <v>1727.0</v>
      </c>
      <c r="G132" t="s" s="8">
        <v>53</v>
      </c>
      <c r="H132" t="s" s="8">
        <v>185</v>
      </c>
      <c r="I132" t="s" s="8">
        <v>260</v>
      </c>
    </row>
    <row r="133" ht="16.0" customHeight="true">
      <c r="A133" t="n" s="7">
        <v>4.348204E7</v>
      </c>
      <c r="B133" t="s" s="8">
        <v>66</v>
      </c>
      <c r="C133" t="n" s="8">
        <f>IF(false,"002-098", "002-098")</f>
      </c>
      <c r="D133" t="s" s="8">
        <v>128</v>
      </c>
      <c r="E133" t="n" s="8">
        <v>1.0</v>
      </c>
      <c r="F133" t="n" s="8">
        <v>1138.0</v>
      </c>
      <c r="G133" t="s" s="8">
        <v>53</v>
      </c>
      <c r="H133" t="s" s="8">
        <v>185</v>
      </c>
      <c r="I133" t="s" s="8">
        <v>261</v>
      </c>
    </row>
    <row r="134" ht="16.0" customHeight="true">
      <c r="A134" t="n" s="7">
        <v>4.3482203E7</v>
      </c>
      <c r="B134" t="s" s="8">
        <v>66</v>
      </c>
      <c r="C134" t="n" s="8">
        <f>IF(false,"005-1112", "005-1112")</f>
      </c>
      <c r="D134" t="s" s="8">
        <v>262</v>
      </c>
      <c r="E134" t="n" s="8">
        <v>1.0</v>
      </c>
      <c r="F134" t="n" s="8">
        <v>1.0</v>
      </c>
      <c r="G134" t="s" s="8">
        <v>53</v>
      </c>
      <c r="H134" t="s" s="8">
        <v>185</v>
      </c>
      <c r="I134" t="s" s="8">
        <v>263</v>
      </c>
    </row>
    <row r="135" ht="16.0" customHeight="true">
      <c r="A135" t="n" s="7">
        <v>4.3528712E7</v>
      </c>
      <c r="B135" t="s" s="8">
        <v>66</v>
      </c>
      <c r="C135" t="n" s="8">
        <f>IF(false,"005-1312", "005-1312")</f>
      </c>
      <c r="D135" t="s" s="8">
        <v>160</v>
      </c>
      <c r="E135" t="n" s="8">
        <v>1.0</v>
      </c>
      <c r="F135" t="n" s="8">
        <v>553.0</v>
      </c>
      <c r="G135" t="s" s="8">
        <v>53</v>
      </c>
      <c r="H135" t="s" s="8">
        <v>185</v>
      </c>
      <c r="I135" t="s" s="8">
        <v>264</v>
      </c>
    </row>
    <row r="136" ht="16.0" customHeight="true">
      <c r="A136" t="n" s="7">
        <v>4.3017279E7</v>
      </c>
      <c r="B136" t="s" s="8">
        <v>98</v>
      </c>
      <c r="C136" t="n" s="8">
        <f>IF(false,"120921853", "120921853")</f>
      </c>
      <c r="D136" t="s" s="8">
        <v>81</v>
      </c>
      <c r="E136" t="n" s="8">
        <v>3.0</v>
      </c>
      <c r="F136" t="n" s="8">
        <v>2373.0</v>
      </c>
      <c r="G136" t="s" s="8">
        <v>53</v>
      </c>
      <c r="H136" t="s" s="8">
        <v>185</v>
      </c>
      <c r="I136" t="s" s="8">
        <v>265</v>
      </c>
    </row>
    <row r="137" ht="16.0" customHeight="true">
      <c r="A137" t="n" s="7">
        <v>4.3017279E7</v>
      </c>
      <c r="B137" t="s" s="8">
        <v>98</v>
      </c>
      <c r="C137" t="n" s="8">
        <f>IF(false,"01-003884", "01-003884")</f>
      </c>
      <c r="D137" t="s" s="8">
        <v>139</v>
      </c>
      <c r="E137" t="n" s="8">
        <v>1.0</v>
      </c>
      <c r="F137" t="n" s="8">
        <v>789.0</v>
      </c>
      <c r="G137" t="s" s="8">
        <v>53</v>
      </c>
      <c r="H137" t="s" s="8">
        <v>185</v>
      </c>
      <c r="I137" t="s" s="8">
        <v>265</v>
      </c>
    </row>
    <row r="138" ht="16.0" customHeight="true">
      <c r="A138" t="n" s="7">
        <v>4.350956E7</v>
      </c>
      <c r="B138" t="s" s="8">
        <v>66</v>
      </c>
      <c r="C138" t="n" s="8">
        <f>IF(false,"120921942", "120921942")</f>
      </c>
      <c r="D138" t="s" s="8">
        <v>163</v>
      </c>
      <c r="E138" t="n" s="8">
        <v>1.0</v>
      </c>
      <c r="F138" t="n" s="8">
        <v>1686.0</v>
      </c>
      <c r="G138" t="s" s="8">
        <v>53</v>
      </c>
      <c r="H138" t="s" s="8">
        <v>185</v>
      </c>
      <c r="I138" t="s" s="8">
        <v>266</v>
      </c>
    </row>
    <row r="139" ht="16.0" customHeight="true">
      <c r="A139" t="n" s="7">
        <v>4.3520471E7</v>
      </c>
      <c r="B139" t="s" s="8">
        <v>66</v>
      </c>
      <c r="C139" t="n" s="8">
        <f>IF(false,"003-318", "003-318")</f>
      </c>
      <c r="D139" t="s" s="8">
        <v>192</v>
      </c>
      <c r="E139" t="n" s="8">
        <v>3.0</v>
      </c>
      <c r="F139" t="n" s="8">
        <v>2731.0</v>
      </c>
      <c r="G139" t="s" s="8">
        <v>53</v>
      </c>
      <c r="H139" t="s" s="8">
        <v>185</v>
      </c>
      <c r="I139" t="s" s="8">
        <v>267</v>
      </c>
    </row>
    <row r="140" ht="16.0" customHeight="true">
      <c r="A140" t="n" s="7">
        <v>4.3549141E7</v>
      </c>
      <c r="B140" t="s" s="8">
        <v>54</v>
      </c>
      <c r="C140" t="n" s="8">
        <f>IF(false,"120906022", "120906022")</f>
      </c>
      <c r="D140" t="s" s="8">
        <v>93</v>
      </c>
      <c r="E140" t="n" s="8">
        <v>4.0</v>
      </c>
      <c r="F140" t="n" s="8">
        <v>3456.0</v>
      </c>
      <c r="G140" t="s" s="8">
        <v>53</v>
      </c>
      <c r="H140" t="s" s="8">
        <v>185</v>
      </c>
      <c r="I140" t="s" s="8">
        <v>268</v>
      </c>
    </row>
    <row r="141" ht="16.0" customHeight="true">
      <c r="A141" t="n" s="7">
        <v>4.344834E7</v>
      </c>
      <c r="B141" t="s" s="8">
        <v>66</v>
      </c>
      <c r="C141" t="n" s="8">
        <f>IF(false,"120922822", "120922822")</f>
      </c>
      <c r="D141" t="s" s="8">
        <v>269</v>
      </c>
      <c r="E141" t="n" s="8">
        <v>1.0</v>
      </c>
      <c r="F141" t="n" s="8">
        <v>1.0</v>
      </c>
      <c r="G141" t="s" s="8">
        <v>53</v>
      </c>
      <c r="H141" t="s" s="8">
        <v>185</v>
      </c>
      <c r="I141" t="s" s="8">
        <v>270</v>
      </c>
    </row>
    <row r="142" ht="16.0" customHeight="true">
      <c r="A142" t="n" s="7">
        <v>4.3457109E7</v>
      </c>
      <c r="B142" t="s" s="8">
        <v>66</v>
      </c>
      <c r="C142" t="n" s="8">
        <f>IF(false,"120921853", "120921853")</f>
      </c>
      <c r="D142" t="s" s="8">
        <v>81</v>
      </c>
      <c r="E142" t="n" s="8">
        <v>1.0</v>
      </c>
      <c r="F142" t="n" s="8">
        <v>620.0</v>
      </c>
      <c r="G142" t="s" s="8">
        <v>53</v>
      </c>
      <c r="H142" t="s" s="8">
        <v>185</v>
      </c>
      <c r="I142" t="s" s="8">
        <v>271</v>
      </c>
    </row>
    <row r="143" ht="16.0" customHeight="true">
      <c r="A143" t="n" s="7">
        <v>4.3470107E7</v>
      </c>
      <c r="B143" t="s" s="8">
        <v>66</v>
      </c>
      <c r="C143" t="n" s="8">
        <f>IF(false,"120921942", "120921942")</f>
      </c>
      <c r="D143" t="s" s="8">
        <v>163</v>
      </c>
      <c r="E143" t="n" s="8">
        <v>1.0</v>
      </c>
      <c r="F143" t="n" s="8">
        <v>1686.0</v>
      </c>
      <c r="G143" t="s" s="8">
        <v>53</v>
      </c>
      <c r="H143" t="s" s="8">
        <v>185</v>
      </c>
      <c r="I143" t="s" s="8">
        <v>272</v>
      </c>
    </row>
    <row r="144" ht="16.0" customHeight="true">
      <c r="A144" t="n" s="7">
        <v>4.3488561E7</v>
      </c>
      <c r="B144" t="s" s="8">
        <v>66</v>
      </c>
      <c r="C144" t="n" s="8">
        <f>IF(false,"120921957", "120921957")</f>
      </c>
      <c r="D144" t="s" s="8">
        <v>121</v>
      </c>
      <c r="E144" t="n" s="8">
        <v>1.0</v>
      </c>
      <c r="F144" t="n" s="8">
        <v>746.0</v>
      </c>
      <c r="G144" t="s" s="8">
        <v>53</v>
      </c>
      <c r="H144" t="s" s="8">
        <v>185</v>
      </c>
      <c r="I144" t="s" s="8">
        <v>273</v>
      </c>
    </row>
    <row r="145" ht="16.0" customHeight="true">
      <c r="A145" t="n" s="7">
        <v>4.3215483E7</v>
      </c>
      <c r="B145" t="s" s="8">
        <v>58</v>
      </c>
      <c r="C145" t="n" s="8">
        <f>IF(false,"120921957", "120921957")</f>
      </c>
      <c r="D145" t="s" s="8">
        <v>121</v>
      </c>
      <c r="E145" t="n" s="8">
        <v>1.0</v>
      </c>
      <c r="F145" t="n" s="8">
        <v>840.0</v>
      </c>
      <c r="G145" t="s" s="8">
        <v>53</v>
      </c>
      <c r="H145" t="s" s="8">
        <v>185</v>
      </c>
      <c r="I145" t="s" s="8">
        <v>274</v>
      </c>
    </row>
    <row r="146" ht="16.0" customHeight="true">
      <c r="A146" t="n" s="7">
        <v>4.2318446E7</v>
      </c>
      <c r="B146" t="s" s="8">
        <v>275</v>
      </c>
      <c r="C146" t="n" s="8">
        <f>IF(false,"005-1375", "005-1375")</f>
      </c>
      <c r="D146" t="s" s="8">
        <v>83</v>
      </c>
      <c r="E146" t="n" s="8">
        <v>1.0</v>
      </c>
      <c r="F146" t="n" s="8">
        <v>655.0</v>
      </c>
      <c r="G146" t="s" s="8">
        <v>53</v>
      </c>
      <c r="H146" t="s" s="8">
        <v>185</v>
      </c>
      <c r="I146" t="s" s="8">
        <v>276</v>
      </c>
    </row>
    <row r="147" ht="16.0" customHeight="true">
      <c r="A147" t="n" s="7">
        <v>4.3210866E7</v>
      </c>
      <c r="B147" t="s" s="8">
        <v>58</v>
      </c>
      <c r="C147" t="n" s="8">
        <f>IF(false,"005-1357", "005-1357")</f>
      </c>
      <c r="D147" t="s" s="8">
        <v>230</v>
      </c>
      <c r="E147" t="n" s="8">
        <v>2.0</v>
      </c>
      <c r="F147" t="n" s="8">
        <v>1072.0</v>
      </c>
      <c r="G147" t="s" s="8">
        <v>53</v>
      </c>
      <c r="H147" t="s" s="8">
        <v>185</v>
      </c>
      <c r="I147" t="s" s="8">
        <v>277</v>
      </c>
    </row>
    <row r="148" ht="16.0" customHeight="true">
      <c r="A148" t="n" s="7">
        <v>4.3561646E7</v>
      </c>
      <c r="B148" t="s" s="8">
        <v>54</v>
      </c>
      <c r="C148" t="n" s="8">
        <f>IF(false,"120921957", "120921957")</f>
      </c>
      <c r="D148" t="s" s="8">
        <v>121</v>
      </c>
      <c r="E148" t="n" s="8">
        <v>2.0</v>
      </c>
      <c r="F148" t="n" s="8">
        <v>533.0</v>
      </c>
      <c r="G148" t="s" s="8">
        <v>53</v>
      </c>
      <c r="H148" t="s" s="8">
        <v>185</v>
      </c>
      <c r="I148" t="s" s="8">
        <v>278</v>
      </c>
    </row>
    <row r="149" ht="16.0" customHeight="true">
      <c r="A149" t="n" s="7">
        <v>4.3185257E7</v>
      </c>
      <c r="B149" t="s" s="8">
        <v>69</v>
      </c>
      <c r="C149" t="n" s="8">
        <f>IF(false,"005-1038", "005-1038")</f>
      </c>
      <c r="D149" t="s" s="8">
        <v>215</v>
      </c>
      <c r="E149" t="n" s="8">
        <v>2.0</v>
      </c>
      <c r="F149" t="n" s="8">
        <v>2502.0</v>
      </c>
      <c r="G149" t="s" s="8">
        <v>53</v>
      </c>
      <c r="H149" t="s" s="8">
        <v>185</v>
      </c>
      <c r="I149" t="s" s="8">
        <v>279</v>
      </c>
    </row>
    <row r="150" ht="16.0" customHeight="true">
      <c r="A150" t="n" s="7">
        <v>4.3233632E7</v>
      </c>
      <c r="B150" t="s" s="8">
        <v>58</v>
      </c>
      <c r="C150" t="n" s="8">
        <f>IF(false,"005-1111", "005-1111")</f>
      </c>
      <c r="D150" t="s" s="8">
        <v>280</v>
      </c>
      <c r="E150" t="n" s="8">
        <v>1.0</v>
      </c>
      <c r="F150" t="n" s="8">
        <v>1597.0</v>
      </c>
      <c r="G150" t="s" s="8">
        <v>53</v>
      </c>
      <c r="H150" t="s" s="8">
        <v>185</v>
      </c>
      <c r="I150" t="s" s="8">
        <v>281</v>
      </c>
    </row>
    <row r="151" ht="16.0" customHeight="true">
      <c r="A151" t="n" s="7">
        <v>4.3164197E7</v>
      </c>
      <c r="B151" t="s" s="8">
        <v>69</v>
      </c>
      <c r="C151" t="n" s="8">
        <f>IF(false,"120921726", "120921726")</f>
      </c>
      <c r="D151" t="s" s="8">
        <v>282</v>
      </c>
      <c r="E151" t="n" s="8">
        <v>1.0</v>
      </c>
      <c r="F151" t="n" s="8">
        <v>1213.0</v>
      </c>
      <c r="G151" t="s" s="8">
        <v>53</v>
      </c>
      <c r="H151" t="s" s="8">
        <v>185</v>
      </c>
      <c r="I151" t="s" s="8">
        <v>283</v>
      </c>
    </row>
    <row r="152" ht="16.0" customHeight="true">
      <c r="A152" t="n" s="7">
        <v>4.3229009E7</v>
      </c>
      <c r="B152" t="s" s="8">
        <v>58</v>
      </c>
      <c r="C152" t="n" s="8">
        <f>IF(false,"1003343", "1003343")</f>
      </c>
      <c r="D152" t="s" s="8">
        <v>284</v>
      </c>
      <c r="E152" t="n" s="8">
        <v>1.0</v>
      </c>
      <c r="F152" t="n" s="8">
        <v>212.0</v>
      </c>
      <c r="G152" t="s" s="8">
        <v>53</v>
      </c>
      <c r="H152" t="s" s="8">
        <v>185</v>
      </c>
      <c r="I152" t="s" s="8">
        <v>285</v>
      </c>
    </row>
    <row r="153" ht="16.0" customHeight="true">
      <c r="A153" t="n" s="7">
        <v>4.3252816E7</v>
      </c>
      <c r="B153" t="s" s="8">
        <v>58</v>
      </c>
      <c r="C153" t="n" s="8">
        <f>IF(false,"120922799", "120922799")</f>
      </c>
      <c r="D153" t="s" s="8">
        <v>286</v>
      </c>
      <c r="E153" t="n" s="8">
        <v>1.0</v>
      </c>
      <c r="F153" t="n" s="8">
        <v>1785.0</v>
      </c>
      <c r="G153" t="s" s="8">
        <v>53</v>
      </c>
      <c r="H153" t="s" s="8">
        <v>185</v>
      </c>
      <c r="I153" t="s" s="8">
        <v>287</v>
      </c>
    </row>
    <row r="154" ht="16.0" customHeight="true">
      <c r="A154" t="n" s="7">
        <v>4.3177427E7</v>
      </c>
      <c r="B154" t="s" s="8">
        <v>69</v>
      </c>
      <c r="C154" t="n" s="8">
        <f>IF(false,"005-1039", "005-1039")</f>
      </c>
      <c r="D154" t="s" s="8">
        <v>187</v>
      </c>
      <c r="E154" t="n" s="8">
        <v>5.0</v>
      </c>
      <c r="F154" t="n" s="8">
        <v>6915.0</v>
      </c>
      <c r="G154" t="s" s="8">
        <v>53</v>
      </c>
      <c r="H154" t="s" s="8">
        <v>185</v>
      </c>
      <c r="I154" t="s" s="8">
        <v>288</v>
      </c>
    </row>
    <row r="155" ht="16.0" customHeight="true">
      <c r="A155" t="n" s="7">
        <v>4.3262191E7</v>
      </c>
      <c r="B155" t="s" s="8">
        <v>58</v>
      </c>
      <c r="C155" t="n" s="8">
        <f>IF(false,"01-004117", "01-004117")</f>
      </c>
      <c r="D155" t="s" s="8">
        <v>89</v>
      </c>
      <c r="E155" t="n" s="8">
        <v>3.0</v>
      </c>
      <c r="F155" t="n" s="8">
        <v>2646.0</v>
      </c>
      <c r="G155" t="s" s="8">
        <v>53</v>
      </c>
      <c r="H155" t="s" s="8">
        <v>185</v>
      </c>
      <c r="I155" t="s" s="8">
        <v>289</v>
      </c>
    </row>
    <row r="156" ht="16.0" customHeight="true">
      <c r="A156" t="n" s="7">
        <v>4.3102226E7</v>
      </c>
      <c r="B156" t="s" s="8">
        <v>69</v>
      </c>
      <c r="C156" t="n" s="8">
        <f>IF(false,"005-1119", "005-1119")</f>
      </c>
      <c r="D156" t="s" s="8">
        <v>290</v>
      </c>
      <c r="E156" t="n" s="8">
        <v>1.0</v>
      </c>
      <c r="F156" t="n" s="8">
        <v>1199.0</v>
      </c>
      <c r="G156" t="s" s="8">
        <v>53</v>
      </c>
      <c r="H156" t="s" s="8">
        <v>185</v>
      </c>
      <c r="I156" t="s" s="8">
        <v>291</v>
      </c>
    </row>
    <row r="157" ht="16.0" customHeight="true">
      <c r="A157" t="n" s="7">
        <v>4.3505264E7</v>
      </c>
      <c r="B157" t="s" s="8">
        <v>66</v>
      </c>
      <c r="C157" t="n" s="8">
        <f>IF(false,"005-1518", "005-1518")</f>
      </c>
      <c r="D157" t="s" s="8">
        <v>143</v>
      </c>
      <c r="E157" t="n" s="8">
        <v>1.0</v>
      </c>
      <c r="F157" t="n" s="8">
        <v>1175.0</v>
      </c>
      <c r="G157" t="s" s="8">
        <v>53</v>
      </c>
      <c r="H157" t="s" s="8">
        <v>185</v>
      </c>
      <c r="I157" t="s" s="8">
        <v>292</v>
      </c>
    </row>
    <row r="158" ht="16.0" customHeight="true">
      <c r="A158" t="n" s="7">
        <v>4.3433803E7</v>
      </c>
      <c r="B158" t="s" s="8">
        <v>66</v>
      </c>
      <c r="C158" t="n" s="8">
        <f>IF(false,"008-577", "008-577")</f>
      </c>
      <c r="D158" t="s" s="8">
        <v>79</v>
      </c>
      <c r="E158" t="n" s="8">
        <v>3.0</v>
      </c>
      <c r="F158" t="n" s="8">
        <v>2646.0</v>
      </c>
      <c r="G158" t="s" s="8">
        <v>53</v>
      </c>
      <c r="H158" t="s" s="8">
        <v>185</v>
      </c>
      <c r="I158" t="s" s="8">
        <v>293</v>
      </c>
    </row>
    <row r="159" ht="16.0" customHeight="true">
      <c r="A159" t="n" s="7">
        <v>4.3428076E7</v>
      </c>
      <c r="B159" t="s" s="8">
        <v>66</v>
      </c>
      <c r="C159" t="n" s="8">
        <f>IF(false,"120921853", "120921853")</f>
      </c>
      <c r="D159" t="s" s="8">
        <v>81</v>
      </c>
      <c r="E159" t="n" s="8">
        <v>1.0</v>
      </c>
      <c r="F159" t="n" s="8">
        <v>1.0</v>
      </c>
      <c r="G159" t="s" s="8">
        <v>53</v>
      </c>
      <c r="H159" t="s" s="8">
        <v>185</v>
      </c>
      <c r="I159" t="s" s="8">
        <v>294</v>
      </c>
    </row>
    <row r="160" ht="16.0" customHeight="true">
      <c r="A160" t="n" s="7">
        <v>4.3516359E7</v>
      </c>
      <c r="B160" t="s" s="8">
        <v>66</v>
      </c>
      <c r="C160" t="n" s="8">
        <f>IF(false,"120922352", "120922352")</f>
      </c>
      <c r="D160" t="s" s="8">
        <v>76</v>
      </c>
      <c r="E160" t="n" s="8">
        <v>2.0</v>
      </c>
      <c r="F160" t="n" s="8">
        <v>1510.0</v>
      </c>
      <c r="G160" t="s" s="8">
        <v>53</v>
      </c>
      <c r="H160" t="s" s="8">
        <v>185</v>
      </c>
      <c r="I160" t="s" s="8">
        <v>295</v>
      </c>
    </row>
    <row r="161" ht="16.0" customHeight="true">
      <c r="A161" t="n" s="7">
        <v>4.3529104E7</v>
      </c>
      <c r="B161" t="s" s="8">
        <v>66</v>
      </c>
      <c r="C161" t="n" s="8">
        <f>IF(false,"005-1516", "005-1516")</f>
      </c>
      <c r="D161" t="s" s="8">
        <v>67</v>
      </c>
      <c r="E161" t="n" s="8">
        <v>1.0</v>
      </c>
      <c r="F161" t="n" s="8">
        <v>1.0</v>
      </c>
      <c r="G161" t="s" s="8">
        <v>53</v>
      </c>
      <c r="H161" t="s" s="8">
        <v>185</v>
      </c>
      <c r="I161" t="s" s="8">
        <v>296</v>
      </c>
    </row>
    <row r="162" ht="16.0" customHeight="true">
      <c r="A162" t="n" s="7">
        <v>4.3528019E7</v>
      </c>
      <c r="B162" t="s" s="8">
        <v>66</v>
      </c>
      <c r="C162" t="n" s="8">
        <f>IF(false,"120921853", "120921853")</f>
      </c>
      <c r="D162" t="s" s="8">
        <v>81</v>
      </c>
      <c r="E162" t="n" s="8">
        <v>1.0</v>
      </c>
      <c r="F162" t="n" s="8">
        <v>939.0</v>
      </c>
      <c r="G162" t="s" s="8">
        <v>53</v>
      </c>
      <c r="H162" t="s" s="8">
        <v>185</v>
      </c>
      <c r="I162" t="s" s="8">
        <v>297</v>
      </c>
    </row>
    <row r="163" ht="16.0" customHeight="true">
      <c r="A163" t="n" s="7">
        <v>4.3421714E7</v>
      </c>
      <c r="B163" t="s" s="8">
        <v>66</v>
      </c>
      <c r="C163" t="n" s="8">
        <f>IF(false,"120906022", "120906022")</f>
      </c>
      <c r="D163" t="s" s="8">
        <v>93</v>
      </c>
      <c r="E163" t="n" s="8">
        <v>1.0</v>
      </c>
      <c r="F163" t="n" s="8">
        <v>1019.0</v>
      </c>
      <c r="G163" t="s" s="8">
        <v>53</v>
      </c>
      <c r="H163" t="s" s="8">
        <v>185</v>
      </c>
      <c r="I163" t="s" s="8">
        <v>298</v>
      </c>
    </row>
    <row r="164" ht="16.0" customHeight="true">
      <c r="A164" t="n" s="7">
        <v>4.3254983E7</v>
      </c>
      <c r="B164" t="s" s="8">
        <v>58</v>
      </c>
      <c r="C164" t="n" s="8">
        <f>IF(false,"120921995", "120921995")</f>
      </c>
      <c r="D164" t="s" s="8">
        <v>256</v>
      </c>
      <c r="E164" t="n" s="8">
        <v>1.0</v>
      </c>
      <c r="F164" t="n" s="8">
        <v>890.0</v>
      </c>
      <c r="G164" t="s" s="8">
        <v>53</v>
      </c>
      <c r="H164" t="s" s="8">
        <v>185</v>
      </c>
      <c r="I164" t="s" s="8">
        <v>299</v>
      </c>
    </row>
    <row r="165" ht="16.0" customHeight="true">
      <c r="A165" t="n" s="7">
        <v>4.3470172E7</v>
      </c>
      <c r="B165" t="s" s="8">
        <v>66</v>
      </c>
      <c r="C165" t="n" s="8">
        <f>IF(false,"120922390", "120922390")</f>
      </c>
      <c r="D165" t="s" s="8">
        <v>165</v>
      </c>
      <c r="E165" t="n" s="8">
        <v>1.0</v>
      </c>
      <c r="F165" t="n" s="8">
        <v>243.0</v>
      </c>
      <c r="G165" t="s" s="8">
        <v>53</v>
      </c>
      <c r="H165" t="s" s="8">
        <v>185</v>
      </c>
      <c r="I165" t="s" s="8">
        <v>300</v>
      </c>
    </row>
    <row r="166" ht="16.0" customHeight="true">
      <c r="A166" t="n" s="7">
        <v>4.3466341E7</v>
      </c>
      <c r="B166" t="s" s="8">
        <v>66</v>
      </c>
      <c r="C166" t="n" s="8">
        <f>IF(false,"000-631", "000-631")</f>
      </c>
      <c r="D166" t="s" s="8">
        <v>91</v>
      </c>
      <c r="E166" t="n" s="8">
        <v>2.0</v>
      </c>
      <c r="F166" t="n" s="8">
        <v>634.0</v>
      </c>
      <c r="G166" t="s" s="8">
        <v>53</v>
      </c>
      <c r="H166" t="s" s="8">
        <v>185</v>
      </c>
      <c r="I166" t="s" s="8">
        <v>301</v>
      </c>
    </row>
    <row r="167" ht="16.0" customHeight="true">
      <c r="A167" t="n" s="7">
        <v>4.3524109E7</v>
      </c>
      <c r="B167" t="s" s="8">
        <v>66</v>
      </c>
      <c r="C167" t="n" s="8">
        <f>IF(false,"000-631", "000-631")</f>
      </c>
      <c r="D167" t="s" s="8">
        <v>91</v>
      </c>
      <c r="E167" t="n" s="8">
        <v>2.0</v>
      </c>
      <c r="F167" t="n" s="8">
        <v>5.0</v>
      </c>
      <c r="G167" t="s" s="8">
        <v>53</v>
      </c>
      <c r="H167" t="s" s="8">
        <v>185</v>
      </c>
      <c r="I167" t="s" s="8">
        <v>302</v>
      </c>
    </row>
    <row r="168" ht="16.0" customHeight="true">
      <c r="A168" t="n" s="7">
        <v>4.3649419E7</v>
      </c>
      <c r="B168" t="s" s="8">
        <v>185</v>
      </c>
      <c r="C168" t="n" s="8">
        <f>IF(false,"120921947", "120921947")</f>
      </c>
      <c r="D168" t="s" s="8">
        <v>150</v>
      </c>
      <c r="E168" t="n" s="8">
        <v>1.0</v>
      </c>
      <c r="F168" t="n" s="8">
        <v>599.0</v>
      </c>
      <c r="G168" t="s" s="8">
        <v>53</v>
      </c>
      <c r="H168" t="s" s="8">
        <v>185</v>
      </c>
      <c r="I168" t="s" s="8">
        <v>303</v>
      </c>
    </row>
    <row r="169" ht="16.0" customHeight="true">
      <c r="A169" t="n" s="7">
        <v>4.3258257E7</v>
      </c>
      <c r="B169" t="s" s="8">
        <v>58</v>
      </c>
      <c r="C169" t="n" s="8">
        <f>IF(false,"120922351", "120922351")</f>
      </c>
      <c r="D169" t="s" s="8">
        <v>56</v>
      </c>
      <c r="E169" t="n" s="8">
        <v>2.0</v>
      </c>
      <c r="F169" t="n" s="8">
        <v>1344.0</v>
      </c>
      <c r="G169" t="s" s="8">
        <v>53</v>
      </c>
      <c r="H169" t="s" s="8">
        <v>185</v>
      </c>
      <c r="I169" t="s" s="8">
        <v>304</v>
      </c>
    </row>
    <row r="170" ht="16.0" customHeight="true">
      <c r="A170" t="n" s="7">
        <v>4.3529603E7</v>
      </c>
      <c r="B170" t="s" s="8">
        <v>66</v>
      </c>
      <c r="C170" t="n" s="8">
        <f>IF(false,"120922652", "120922652")</f>
      </c>
      <c r="D170" t="s" s="8">
        <v>305</v>
      </c>
      <c r="E170" t="n" s="8">
        <v>1.0</v>
      </c>
      <c r="F170" t="n" s="8">
        <v>559.0</v>
      </c>
      <c r="G170" t="s" s="8">
        <v>53</v>
      </c>
      <c r="H170" t="s" s="8">
        <v>185</v>
      </c>
      <c r="I170" t="s" s="8">
        <v>306</v>
      </c>
    </row>
    <row r="171" ht="16.0" customHeight="true">
      <c r="A171" t="n" s="7">
        <v>4.3329397E7</v>
      </c>
      <c r="B171" t="s" s="8">
        <v>51</v>
      </c>
      <c r="C171" t="n" s="8">
        <f>IF(false,"120922035", "120922035")</f>
      </c>
      <c r="D171" t="s" s="8">
        <v>184</v>
      </c>
      <c r="E171" t="n" s="8">
        <v>2.0</v>
      </c>
      <c r="F171" t="n" s="8">
        <v>1680.0</v>
      </c>
      <c r="G171" t="s" s="8">
        <v>53</v>
      </c>
      <c r="H171" t="s" s="8">
        <v>185</v>
      </c>
      <c r="I171" t="s" s="8">
        <v>307</v>
      </c>
    </row>
    <row r="172" ht="16.0" customHeight="true">
      <c r="A172" t="n" s="7">
        <v>4.3668407E7</v>
      </c>
      <c r="B172" t="s" s="8">
        <v>185</v>
      </c>
      <c r="C172" t="n" s="8">
        <f>IF(false,"000-631", "000-631")</f>
      </c>
      <c r="D172" t="s" s="8">
        <v>91</v>
      </c>
      <c r="E172" t="n" s="8">
        <v>2.0</v>
      </c>
      <c r="F172" t="n" s="8">
        <v>1010.0</v>
      </c>
      <c r="G172" t="s" s="8">
        <v>53</v>
      </c>
      <c r="H172" t="s" s="8">
        <v>185</v>
      </c>
      <c r="I172" t="s" s="8">
        <v>308</v>
      </c>
    </row>
    <row r="173" ht="16.0" customHeight="true">
      <c r="A173" t="n" s="7">
        <v>4.3540412E7</v>
      </c>
      <c r="B173" t="s" s="8">
        <v>54</v>
      </c>
      <c r="C173" t="n" s="8">
        <f>IF(false,"008-577", "008-577")</f>
      </c>
      <c r="D173" t="s" s="8">
        <v>79</v>
      </c>
      <c r="E173" t="n" s="8">
        <v>3.0</v>
      </c>
      <c r="F173" t="n" s="8">
        <v>2427.0</v>
      </c>
      <c r="G173" t="s" s="8">
        <v>53</v>
      </c>
      <c r="H173" t="s" s="8">
        <v>185</v>
      </c>
      <c r="I173" t="s" s="8">
        <v>309</v>
      </c>
    </row>
    <row r="174" ht="16.0" customHeight="true">
      <c r="A174" t="n" s="7">
        <v>4.3323927E7</v>
      </c>
      <c r="B174" t="s" s="8">
        <v>51</v>
      </c>
      <c r="C174" t="n" s="8">
        <f>IF(false,"005-1113", "005-1113")</f>
      </c>
      <c r="D174" t="s" s="8">
        <v>310</v>
      </c>
      <c r="E174" t="n" s="8">
        <v>2.0</v>
      </c>
      <c r="F174" t="n" s="8">
        <v>2982.0</v>
      </c>
      <c r="G174" t="s" s="8">
        <v>53</v>
      </c>
      <c r="H174" t="s" s="8">
        <v>185</v>
      </c>
      <c r="I174" t="s" s="8">
        <v>311</v>
      </c>
    </row>
    <row r="175" ht="16.0" customHeight="true">
      <c r="A175" t="n" s="7">
        <v>4.3524249E7</v>
      </c>
      <c r="B175" t="s" s="8">
        <v>66</v>
      </c>
      <c r="C175" t="n" s="8">
        <f>IF(false,"005-1110", "005-1110")</f>
      </c>
      <c r="D175" t="s" s="8">
        <v>65</v>
      </c>
      <c r="E175" t="n" s="8">
        <v>2.0</v>
      </c>
      <c r="F175" t="n" s="8">
        <v>2412.0</v>
      </c>
      <c r="G175" t="s" s="8">
        <v>53</v>
      </c>
      <c r="H175" t="s" s="8">
        <v>185</v>
      </c>
      <c r="I175" t="s" s="8">
        <v>312</v>
      </c>
    </row>
    <row r="176" ht="16.0" customHeight="true">
      <c r="A176" t="n" s="7">
        <v>4.2382379E7</v>
      </c>
      <c r="B176" t="s" s="8">
        <v>107</v>
      </c>
      <c r="C176" t="n" s="8">
        <f>IF(false,"002-098", "002-098")</f>
      </c>
      <c r="D176" t="s" s="8">
        <v>128</v>
      </c>
      <c r="E176" t="n" s="8">
        <v>1.0</v>
      </c>
      <c r="F176" t="n" s="8">
        <v>1389.0</v>
      </c>
      <c r="G176" t="s" s="8">
        <v>53</v>
      </c>
      <c r="H176" t="s" s="8">
        <v>185</v>
      </c>
      <c r="I176" t="s" s="8">
        <v>313</v>
      </c>
    </row>
    <row r="177" ht="16.0" customHeight="true">
      <c r="A177" t="n" s="7">
        <v>4.273247E7</v>
      </c>
      <c r="B177" t="s" s="8">
        <v>109</v>
      </c>
      <c r="C177" t="n" s="8">
        <f>IF(false,"005-1111", "005-1111")</f>
      </c>
      <c r="D177" t="s" s="8">
        <v>280</v>
      </c>
      <c r="E177" t="n" s="8">
        <v>1.0</v>
      </c>
      <c r="F177" t="n" s="8">
        <v>1546.0</v>
      </c>
      <c r="G177" t="s" s="8">
        <v>53</v>
      </c>
      <c r="H177" t="s" s="8">
        <v>185</v>
      </c>
      <c r="I177" t="s" s="8">
        <v>314</v>
      </c>
    </row>
    <row r="178" ht="16.0" customHeight="true">
      <c r="A178" t="n" s="7">
        <v>4.3534116E7</v>
      </c>
      <c r="B178" t="s" s="8">
        <v>66</v>
      </c>
      <c r="C178" t="n" s="8">
        <f>IF(false,"120921202", "120921202")</f>
      </c>
      <c r="D178" t="s" s="8">
        <v>195</v>
      </c>
      <c r="E178" t="n" s="8">
        <v>1.0</v>
      </c>
      <c r="F178" t="n" s="8">
        <v>1689.0</v>
      </c>
      <c r="G178" t="s" s="8">
        <v>53</v>
      </c>
      <c r="H178" t="s" s="8">
        <v>185</v>
      </c>
      <c r="I178" t="s" s="8">
        <v>315</v>
      </c>
    </row>
    <row r="179" ht="16.0" customHeight="true">
      <c r="A179" t="n" s="7">
        <v>4.3534116E7</v>
      </c>
      <c r="B179" t="s" s="8">
        <v>66</v>
      </c>
      <c r="C179" t="n" s="8">
        <f>IF(false,"005-1038", "005-1038")</f>
      </c>
      <c r="D179" t="s" s="8">
        <v>215</v>
      </c>
      <c r="E179" t="n" s="8">
        <v>1.0</v>
      </c>
      <c r="F179" t="n" s="8">
        <v>1681.0</v>
      </c>
      <c r="G179" t="s" s="8">
        <v>53</v>
      </c>
      <c r="H179" t="s" s="8">
        <v>185</v>
      </c>
      <c r="I179" t="s" s="8">
        <v>315</v>
      </c>
    </row>
    <row r="180" ht="16.0" customHeight="true">
      <c r="A180" t="n" s="7">
        <v>4.333001E7</v>
      </c>
      <c r="B180" t="s" s="8">
        <v>51</v>
      </c>
      <c r="C180" t="n" s="8">
        <f>IF(false,"120922209", "120922209")</f>
      </c>
      <c r="D180" t="s" s="8">
        <v>316</v>
      </c>
      <c r="E180" t="n" s="8">
        <v>1.0</v>
      </c>
      <c r="F180" t="n" s="8">
        <v>725.0</v>
      </c>
      <c r="G180" t="s" s="8">
        <v>53</v>
      </c>
      <c r="H180" t="s" s="8">
        <v>185</v>
      </c>
      <c r="I180" t="s" s="8">
        <v>317</v>
      </c>
    </row>
    <row r="181" ht="16.0" customHeight="true">
      <c r="A181" t="n" s="7">
        <v>4.3299125E7</v>
      </c>
      <c r="B181" t="s" s="8">
        <v>58</v>
      </c>
      <c r="C181" t="n" s="8">
        <f>IF(false,"005-1312", "005-1312")</f>
      </c>
      <c r="D181" t="s" s="8">
        <v>160</v>
      </c>
      <c r="E181" t="n" s="8">
        <v>3.0</v>
      </c>
      <c r="F181" t="n" s="8">
        <v>1659.0</v>
      </c>
      <c r="G181" t="s" s="8">
        <v>53</v>
      </c>
      <c r="H181" t="s" s="8">
        <v>185</v>
      </c>
      <c r="I181" t="s" s="8">
        <v>318</v>
      </c>
    </row>
    <row r="182" ht="16.0" customHeight="true">
      <c r="A182" t="n" s="7">
        <v>4.362729E7</v>
      </c>
      <c r="B182" t="s" s="8">
        <v>54</v>
      </c>
      <c r="C182" t="n" s="8">
        <f>IF(false,"000-631", "000-631")</f>
      </c>
      <c r="D182" t="s" s="8">
        <v>91</v>
      </c>
      <c r="E182" t="n" s="8">
        <v>1.0</v>
      </c>
      <c r="F182" t="n" s="8">
        <v>451.0</v>
      </c>
      <c r="G182" t="s" s="8">
        <v>53</v>
      </c>
      <c r="H182" t="s" s="8">
        <v>185</v>
      </c>
      <c r="I182" t="s" s="8">
        <v>319</v>
      </c>
    </row>
    <row r="183" ht="16.0" customHeight="true">
      <c r="A183" t="n" s="7">
        <v>4.3529256E7</v>
      </c>
      <c r="B183" t="s" s="8">
        <v>66</v>
      </c>
      <c r="C183" t="n" s="8">
        <f>IF(false,"120922769", "120922769")</f>
      </c>
      <c r="D183" t="s" s="8">
        <v>200</v>
      </c>
      <c r="E183" t="n" s="8">
        <v>1.0</v>
      </c>
      <c r="F183" t="n" s="8">
        <v>858.0</v>
      </c>
      <c r="G183" t="s" s="8">
        <v>53</v>
      </c>
      <c r="H183" t="s" s="8">
        <v>185</v>
      </c>
      <c r="I183" t="s" s="8">
        <v>320</v>
      </c>
    </row>
    <row r="184" ht="16.0" customHeight="true">
      <c r="A184" t="n" s="7">
        <v>4.3422677E7</v>
      </c>
      <c r="B184" t="s" s="8">
        <v>66</v>
      </c>
      <c r="C184" t="n" s="8">
        <f>IF(false,"120922351", "120922351")</f>
      </c>
      <c r="D184" t="s" s="8">
        <v>56</v>
      </c>
      <c r="E184" t="n" s="8">
        <v>1.0</v>
      </c>
      <c r="F184" t="n" s="8">
        <v>721.0</v>
      </c>
      <c r="G184" t="s" s="8">
        <v>53</v>
      </c>
      <c r="H184" t="s" s="8">
        <v>185</v>
      </c>
      <c r="I184" t="s" s="8">
        <v>321</v>
      </c>
    </row>
    <row r="185" ht="16.0" customHeight="true">
      <c r="A185" t="n" s="7">
        <v>4.338184E7</v>
      </c>
      <c r="B185" t="s" s="8">
        <v>51</v>
      </c>
      <c r="C185" t="n" s="8">
        <f>IF(false,"120922351", "120922351")</f>
      </c>
      <c r="D185" t="s" s="8">
        <v>56</v>
      </c>
      <c r="E185" t="n" s="8">
        <v>1.0</v>
      </c>
      <c r="F185" t="n" s="8">
        <v>713.0</v>
      </c>
      <c r="G185" t="s" s="8">
        <v>53</v>
      </c>
      <c r="H185" t="s" s="8">
        <v>185</v>
      </c>
      <c r="I185" t="s" s="8">
        <v>322</v>
      </c>
    </row>
    <row r="186" ht="16.0" customHeight="true">
      <c r="A186" t="n" s="7">
        <v>4.3333434E7</v>
      </c>
      <c r="B186" t="s" s="8">
        <v>51</v>
      </c>
      <c r="C186" t="n" s="8">
        <f>IF(false,"120921939", "120921939")</f>
      </c>
      <c r="D186" t="s" s="8">
        <v>175</v>
      </c>
      <c r="E186" t="n" s="8">
        <v>1.0</v>
      </c>
      <c r="F186" t="n" s="8">
        <v>840.0</v>
      </c>
      <c r="G186" t="s" s="8">
        <v>53</v>
      </c>
      <c r="H186" t="s" s="8">
        <v>185</v>
      </c>
      <c r="I186" t="s" s="8">
        <v>323</v>
      </c>
    </row>
    <row r="187" ht="16.0" customHeight="true">
      <c r="A187" t="n" s="7">
        <v>4.3297525E7</v>
      </c>
      <c r="B187" t="s" s="8">
        <v>58</v>
      </c>
      <c r="C187" t="n" s="8">
        <f>IF(false,"120922204", "120922204")</f>
      </c>
      <c r="D187" t="s" s="8">
        <v>324</v>
      </c>
      <c r="E187" t="n" s="8">
        <v>1.0</v>
      </c>
      <c r="F187" t="n" s="8">
        <v>295.0</v>
      </c>
      <c r="G187" t="s" s="8">
        <v>53</v>
      </c>
      <c r="H187" t="s" s="8">
        <v>185</v>
      </c>
      <c r="I187" t="s" s="8">
        <v>325</v>
      </c>
    </row>
    <row r="188" ht="16.0" customHeight="true">
      <c r="A188" t="n" s="7">
        <v>4.3299997E7</v>
      </c>
      <c r="B188" t="s" s="8">
        <v>58</v>
      </c>
      <c r="C188" t="n" s="8">
        <f>IF(false,"005-1111", "005-1111")</f>
      </c>
      <c r="D188" t="s" s="8">
        <v>280</v>
      </c>
      <c r="E188" t="n" s="8">
        <v>1.0</v>
      </c>
      <c r="F188" t="n" s="8">
        <v>1369.0</v>
      </c>
      <c r="G188" t="s" s="8">
        <v>53</v>
      </c>
      <c r="H188" t="s" s="8">
        <v>185</v>
      </c>
      <c r="I188" t="s" s="8">
        <v>326</v>
      </c>
    </row>
    <row r="189" ht="16.0" customHeight="true">
      <c r="A189" t="n" s="7">
        <v>4.3029127E7</v>
      </c>
      <c r="B189" t="s" s="8">
        <v>98</v>
      </c>
      <c r="C189" t="n" s="8">
        <f>IF(false,"120922158", "120922158")</f>
      </c>
      <c r="D189" t="s" s="8">
        <v>152</v>
      </c>
      <c r="E189" t="n" s="8">
        <v>1.0</v>
      </c>
      <c r="F189" t="n" s="8">
        <v>599.0</v>
      </c>
      <c r="G189" t="s" s="8">
        <v>53</v>
      </c>
      <c r="H189" t="s" s="8">
        <v>327</v>
      </c>
      <c r="I189" t="s" s="8">
        <v>328</v>
      </c>
    </row>
    <row r="190" ht="16.0" customHeight="true">
      <c r="A190" t="n" s="7">
        <v>4.3627928E7</v>
      </c>
      <c r="B190" t="s" s="8">
        <v>54</v>
      </c>
      <c r="C190" t="n" s="8">
        <f>IF(false,"120921202", "120921202")</f>
      </c>
      <c r="D190" t="s" s="8">
        <v>195</v>
      </c>
      <c r="E190" t="n" s="8">
        <v>1.0</v>
      </c>
      <c r="F190" t="n" s="8">
        <v>1689.0</v>
      </c>
      <c r="G190" t="s" s="8">
        <v>53</v>
      </c>
      <c r="H190" t="s" s="8">
        <v>327</v>
      </c>
      <c r="I190" t="s" s="8">
        <v>329</v>
      </c>
    </row>
    <row r="191" ht="16.0" customHeight="true">
      <c r="A191" t="n" s="7">
        <v>4.3368941E7</v>
      </c>
      <c r="B191" t="s" s="8">
        <v>51</v>
      </c>
      <c r="C191" t="n" s="8">
        <f>IF(false,"120921957", "120921957")</f>
      </c>
      <c r="D191" t="s" s="8">
        <v>121</v>
      </c>
      <c r="E191" t="n" s="8">
        <v>1.0</v>
      </c>
      <c r="F191" t="n" s="8">
        <v>840.0</v>
      </c>
      <c r="G191" t="s" s="8">
        <v>53</v>
      </c>
      <c r="H191" t="s" s="8">
        <v>327</v>
      </c>
      <c r="I191" t="s" s="8">
        <v>330</v>
      </c>
    </row>
    <row r="192" ht="16.0" customHeight="true">
      <c r="A192" t="n" s="7">
        <v>4.3668075E7</v>
      </c>
      <c r="B192" t="s" s="8">
        <v>185</v>
      </c>
      <c r="C192" t="n" s="8">
        <f>IF(false,"120921432", "120921432")</f>
      </c>
      <c r="D192" t="s" s="8">
        <v>331</v>
      </c>
      <c r="E192" t="n" s="8">
        <v>1.0</v>
      </c>
      <c r="F192" t="n" s="8">
        <v>1.0</v>
      </c>
      <c r="G192" t="s" s="8">
        <v>53</v>
      </c>
      <c r="H192" t="s" s="8">
        <v>327</v>
      </c>
      <c r="I192" t="s" s="8">
        <v>332</v>
      </c>
    </row>
    <row r="193" ht="16.0" customHeight="true">
      <c r="A193" t="n" s="7">
        <v>4.3567373E7</v>
      </c>
      <c r="B193" t="s" s="8">
        <v>54</v>
      </c>
      <c r="C193" t="n" s="8">
        <f>IF(false,"005-1256", "005-1256")</f>
      </c>
      <c r="D193" t="s" s="8">
        <v>333</v>
      </c>
      <c r="E193" t="n" s="8">
        <v>1.0</v>
      </c>
      <c r="F193" t="n" s="8">
        <v>528.0</v>
      </c>
      <c r="G193" t="s" s="8">
        <v>53</v>
      </c>
      <c r="H193" t="s" s="8">
        <v>327</v>
      </c>
      <c r="I193" t="s" s="8">
        <v>334</v>
      </c>
    </row>
    <row r="194" ht="16.0" customHeight="true">
      <c r="A194" t="n" s="7">
        <v>4.3718032E7</v>
      </c>
      <c r="B194" t="s" s="8">
        <v>185</v>
      </c>
      <c r="C194" t="n" s="8">
        <f>IF(false,"120922844", "120922844")</f>
      </c>
      <c r="D194" t="s" s="8">
        <v>335</v>
      </c>
      <c r="E194" t="n" s="8">
        <v>1.0</v>
      </c>
      <c r="F194" t="n" s="8">
        <v>326.0</v>
      </c>
      <c r="G194" t="s" s="8">
        <v>53</v>
      </c>
      <c r="H194" t="s" s="8">
        <v>327</v>
      </c>
      <c r="I194" t="s" s="8">
        <v>336</v>
      </c>
    </row>
    <row r="195" ht="16.0" customHeight="true">
      <c r="A195" t="n" s="7">
        <v>4.3637129E7</v>
      </c>
      <c r="B195" t="s" s="8">
        <v>54</v>
      </c>
      <c r="C195" t="n" s="8">
        <f>IF(false,"000-631", "000-631")</f>
      </c>
      <c r="D195" t="s" s="8">
        <v>91</v>
      </c>
      <c r="E195" t="n" s="8">
        <v>2.0</v>
      </c>
      <c r="F195" t="n" s="8">
        <v>846.0</v>
      </c>
      <c r="G195" t="s" s="8">
        <v>53</v>
      </c>
      <c r="H195" t="s" s="8">
        <v>327</v>
      </c>
      <c r="I195" t="s" s="8">
        <v>337</v>
      </c>
    </row>
    <row r="196" ht="16.0" customHeight="true">
      <c r="A196" t="n" s="7">
        <v>4.3654688E7</v>
      </c>
      <c r="B196" t="s" s="8">
        <v>185</v>
      </c>
      <c r="C196" t="n" s="8">
        <f>IF(false,"120921202", "120921202")</f>
      </c>
      <c r="D196" t="s" s="8">
        <v>195</v>
      </c>
      <c r="E196" t="n" s="8">
        <v>1.0</v>
      </c>
      <c r="F196" t="n" s="8">
        <v>1689.0</v>
      </c>
      <c r="G196" t="s" s="8">
        <v>53</v>
      </c>
      <c r="H196" t="s" s="8">
        <v>327</v>
      </c>
      <c r="I196" t="s" s="8">
        <v>338</v>
      </c>
    </row>
    <row r="197" ht="16.0" customHeight="true">
      <c r="A197" t="n" s="7">
        <v>4.3646453E7</v>
      </c>
      <c r="B197" t="s" s="8">
        <v>185</v>
      </c>
      <c r="C197" t="n" s="8">
        <f>IF(false,"005-1515", "005-1515")</f>
      </c>
      <c r="D197" t="s" s="8">
        <v>132</v>
      </c>
      <c r="E197" t="n" s="8">
        <v>2.0</v>
      </c>
      <c r="F197" t="n" s="8">
        <v>1898.0</v>
      </c>
      <c r="G197" t="s" s="8">
        <v>53</v>
      </c>
      <c r="H197" t="s" s="8">
        <v>327</v>
      </c>
      <c r="I197" t="s" s="8">
        <v>339</v>
      </c>
    </row>
    <row r="198" ht="16.0" customHeight="true">
      <c r="A198" t="n" s="7">
        <v>4.3679922E7</v>
      </c>
      <c r="B198" t="s" s="8">
        <v>185</v>
      </c>
      <c r="C198" t="n" s="8">
        <f>IF(false,"120922207", "120922207")</f>
      </c>
      <c r="D198" t="s" s="8">
        <v>340</v>
      </c>
      <c r="E198" t="n" s="8">
        <v>1.0</v>
      </c>
      <c r="F198" t="n" s="8">
        <v>8.0</v>
      </c>
      <c r="G198" t="s" s="8">
        <v>53</v>
      </c>
      <c r="H198" t="s" s="8">
        <v>327</v>
      </c>
      <c r="I198" t="s" s="8">
        <v>341</v>
      </c>
    </row>
    <row r="199" ht="16.0" customHeight="true">
      <c r="A199" t="n" s="7">
        <v>4.3735333E7</v>
      </c>
      <c r="B199" t="s" s="8">
        <v>185</v>
      </c>
      <c r="C199" t="n" s="8">
        <f>IF(false,"005-1515", "005-1515")</f>
      </c>
      <c r="D199" t="s" s="8">
        <v>132</v>
      </c>
      <c r="E199" t="n" s="8">
        <v>2.0</v>
      </c>
      <c r="F199" t="n" s="8">
        <v>1898.0</v>
      </c>
      <c r="G199" t="s" s="8">
        <v>53</v>
      </c>
      <c r="H199" t="s" s="8">
        <v>327</v>
      </c>
      <c r="I199" t="s" s="8">
        <v>342</v>
      </c>
    </row>
    <row r="200" ht="16.0" customHeight="true">
      <c r="A200" t="n" s="7">
        <v>4.3654977E7</v>
      </c>
      <c r="B200" t="s" s="8">
        <v>185</v>
      </c>
      <c r="C200" t="n" s="8">
        <f>IF(false,"000-631", "000-631")</f>
      </c>
      <c r="D200" t="s" s="8">
        <v>91</v>
      </c>
      <c r="E200" t="n" s="8">
        <v>1.0</v>
      </c>
      <c r="F200" t="n" s="8">
        <v>423.0</v>
      </c>
      <c r="G200" t="s" s="8">
        <v>53</v>
      </c>
      <c r="H200" t="s" s="8">
        <v>327</v>
      </c>
      <c r="I200" t="s" s="8">
        <v>343</v>
      </c>
    </row>
    <row r="201" ht="16.0" customHeight="true">
      <c r="A201" t="n" s="7">
        <v>4.3654192E7</v>
      </c>
      <c r="B201" t="s" s="8">
        <v>185</v>
      </c>
      <c r="C201" t="n" s="8">
        <f>IF(false,"120922354", "120922354")</f>
      </c>
      <c r="D201" t="s" s="8">
        <v>344</v>
      </c>
      <c r="E201" t="n" s="8">
        <v>1.0</v>
      </c>
      <c r="F201" t="n" s="8">
        <v>557.0</v>
      </c>
      <c r="G201" t="s" s="8">
        <v>53</v>
      </c>
      <c r="H201" t="s" s="8">
        <v>327</v>
      </c>
      <c r="I201" t="s" s="8">
        <v>345</v>
      </c>
    </row>
    <row r="202" ht="16.0" customHeight="true">
      <c r="A202" t="n" s="7">
        <v>4.3644728E7</v>
      </c>
      <c r="B202" t="s" s="8">
        <v>185</v>
      </c>
      <c r="C202" t="n" s="8">
        <f>IF(false,"120922352", "120922352")</f>
      </c>
      <c r="D202" t="s" s="8">
        <v>76</v>
      </c>
      <c r="E202" t="n" s="8">
        <v>3.0</v>
      </c>
      <c r="F202" t="n" s="8">
        <v>2034.0</v>
      </c>
      <c r="G202" t="s" s="8">
        <v>53</v>
      </c>
      <c r="H202" t="s" s="8">
        <v>327</v>
      </c>
      <c r="I202" t="s" s="8">
        <v>346</v>
      </c>
    </row>
    <row r="203" ht="16.0" customHeight="true">
      <c r="A203" t="n" s="7">
        <v>4.364411E7</v>
      </c>
      <c r="B203" t="s" s="8">
        <v>185</v>
      </c>
      <c r="C203" t="n" s="8">
        <f>IF(false,"005-1113", "005-1113")</f>
      </c>
      <c r="D203" t="s" s="8">
        <v>310</v>
      </c>
      <c r="E203" t="n" s="8">
        <v>1.0</v>
      </c>
      <c r="F203" t="n" s="8">
        <v>1478.0</v>
      </c>
      <c r="G203" t="s" s="8">
        <v>53</v>
      </c>
      <c r="H203" t="s" s="8">
        <v>327</v>
      </c>
      <c r="I203" t="s" s="8">
        <v>347</v>
      </c>
    </row>
    <row r="204" ht="16.0" customHeight="true">
      <c r="A204" t="n" s="7">
        <v>4.3642126E7</v>
      </c>
      <c r="B204" t="s" s="8">
        <v>185</v>
      </c>
      <c r="C204" t="n" s="8">
        <f>IF(false,"000-631", "000-631")</f>
      </c>
      <c r="D204" t="s" s="8">
        <v>91</v>
      </c>
      <c r="E204" t="n" s="8">
        <v>1.0</v>
      </c>
      <c r="F204" t="n" s="8">
        <v>206.0</v>
      </c>
      <c r="G204" t="s" s="8">
        <v>53</v>
      </c>
      <c r="H204" t="s" s="8">
        <v>327</v>
      </c>
      <c r="I204" t="s" s="8">
        <v>348</v>
      </c>
    </row>
    <row r="205" ht="16.0" customHeight="true">
      <c r="A205" t="n" s="7">
        <v>4.3659131E7</v>
      </c>
      <c r="B205" t="s" s="8">
        <v>185</v>
      </c>
      <c r="C205" t="n" s="8">
        <f>IF(false,"003-319", "003-319")</f>
      </c>
      <c r="D205" t="s" s="8">
        <v>158</v>
      </c>
      <c r="E205" t="n" s="8">
        <v>1.0</v>
      </c>
      <c r="F205" t="n" s="8">
        <v>1349.0</v>
      </c>
      <c r="G205" t="s" s="8">
        <v>53</v>
      </c>
      <c r="H205" t="s" s="8">
        <v>327</v>
      </c>
      <c r="I205" t="s" s="8">
        <v>349</v>
      </c>
    </row>
    <row r="206" ht="16.0" customHeight="true">
      <c r="A206" t="n" s="7">
        <v>4.3633165E7</v>
      </c>
      <c r="B206" t="s" s="8">
        <v>54</v>
      </c>
      <c r="C206" t="n" s="8">
        <f>IF(false,"120906022", "120906022")</f>
      </c>
      <c r="D206" t="s" s="8">
        <v>93</v>
      </c>
      <c r="E206" t="n" s="8">
        <v>1.0</v>
      </c>
      <c r="F206" t="n" s="8">
        <v>989.0</v>
      </c>
      <c r="G206" t="s" s="8">
        <v>53</v>
      </c>
      <c r="H206" t="s" s="8">
        <v>327</v>
      </c>
      <c r="I206" t="s" s="8">
        <v>350</v>
      </c>
    </row>
    <row r="207" ht="16.0" customHeight="true">
      <c r="A207" t="n" s="7">
        <v>4.3631611E7</v>
      </c>
      <c r="B207" t="s" s="8">
        <v>54</v>
      </c>
      <c r="C207" t="n" s="8">
        <f>IF(false,"008-577", "008-577")</f>
      </c>
      <c r="D207" t="s" s="8">
        <v>79</v>
      </c>
      <c r="E207" t="n" s="8">
        <v>1.0</v>
      </c>
      <c r="F207" t="n" s="8">
        <v>727.0</v>
      </c>
      <c r="G207" t="s" s="8">
        <v>53</v>
      </c>
      <c r="H207" t="s" s="8">
        <v>327</v>
      </c>
      <c r="I207" t="s" s="8">
        <v>351</v>
      </c>
    </row>
    <row r="208" ht="16.0" customHeight="true">
      <c r="A208" t="n" s="7">
        <v>4.3715259E7</v>
      </c>
      <c r="B208" t="s" s="8">
        <v>185</v>
      </c>
      <c r="C208" t="n" s="8">
        <f>IF(false,"01-004217", "01-004217")</f>
      </c>
      <c r="D208" t="s" s="8">
        <v>352</v>
      </c>
      <c r="E208" t="n" s="8">
        <v>1.0</v>
      </c>
      <c r="F208" t="n" s="8">
        <v>1983.0</v>
      </c>
      <c r="G208" t="s" s="8">
        <v>53</v>
      </c>
      <c r="H208" t="s" s="8">
        <v>327</v>
      </c>
      <c r="I208" t="s" s="8">
        <v>353</v>
      </c>
    </row>
    <row r="209" ht="16.0" customHeight="true">
      <c r="A209" t="n" s="7">
        <v>4.3625793E7</v>
      </c>
      <c r="B209" t="s" s="8">
        <v>54</v>
      </c>
      <c r="C209" t="n" s="8">
        <f>IF(false,"120921202", "120921202")</f>
      </c>
      <c r="D209" t="s" s="8">
        <v>195</v>
      </c>
      <c r="E209" t="n" s="8">
        <v>2.0</v>
      </c>
      <c r="F209" t="n" s="8">
        <v>1.0</v>
      </c>
      <c r="G209" t="s" s="8">
        <v>53</v>
      </c>
      <c r="H209" t="s" s="8">
        <v>327</v>
      </c>
      <c r="I209" t="s" s="8">
        <v>354</v>
      </c>
    </row>
    <row r="210" ht="16.0" customHeight="true">
      <c r="A210" t="n" s="7">
        <v>4.3621864E7</v>
      </c>
      <c r="B210" t="s" s="8">
        <v>54</v>
      </c>
      <c r="C210" t="n" s="8">
        <f>IF(false,"003-315", "003-315")</f>
      </c>
      <c r="D210" t="s" s="8">
        <v>355</v>
      </c>
      <c r="E210" t="n" s="8">
        <v>2.0</v>
      </c>
      <c r="F210" t="n" s="8">
        <v>2427.0</v>
      </c>
      <c r="G210" t="s" s="8">
        <v>53</v>
      </c>
      <c r="H210" t="s" s="8">
        <v>327</v>
      </c>
      <c r="I210" t="s" s="8">
        <v>356</v>
      </c>
    </row>
    <row r="211" ht="16.0" customHeight="true">
      <c r="A211" t="n" s="7">
        <v>4.3632741E7</v>
      </c>
      <c r="B211" t="s" s="8">
        <v>54</v>
      </c>
      <c r="C211" t="n" s="8">
        <f>IF(false,"005-1515", "005-1515")</f>
      </c>
      <c r="D211" t="s" s="8">
        <v>132</v>
      </c>
      <c r="E211" t="n" s="8">
        <v>1.0</v>
      </c>
      <c r="F211" t="n" s="8">
        <v>949.0</v>
      </c>
      <c r="G211" t="s" s="8">
        <v>53</v>
      </c>
      <c r="H211" t="s" s="8">
        <v>327</v>
      </c>
      <c r="I211" t="s" s="8">
        <v>357</v>
      </c>
    </row>
    <row r="212" ht="16.0" customHeight="true">
      <c r="A212" t="n" s="7">
        <v>4.3617092E7</v>
      </c>
      <c r="B212" t="s" s="8">
        <v>54</v>
      </c>
      <c r="C212" t="n" s="8">
        <f>IF(false,"120922351", "120922351")</f>
      </c>
      <c r="D212" t="s" s="8">
        <v>56</v>
      </c>
      <c r="E212" t="n" s="8">
        <v>4.0</v>
      </c>
      <c r="F212" t="n" s="8">
        <v>2465.0</v>
      </c>
      <c r="G212" t="s" s="8">
        <v>53</v>
      </c>
      <c r="H212" t="s" s="8">
        <v>327</v>
      </c>
      <c r="I212" t="s" s="8">
        <v>358</v>
      </c>
    </row>
    <row r="213" ht="16.0" customHeight="true">
      <c r="A213" t="n" s="7">
        <v>4.3611039E7</v>
      </c>
      <c r="B213" t="s" s="8">
        <v>54</v>
      </c>
      <c r="C213" t="n" s="8">
        <f>IF(false,"120922082", "120922082")</f>
      </c>
      <c r="D213" t="s" s="8">
        <v>359</v>
      </c>
      <c r="E213" t="n" s="8">
        <v>1.0</v>
      </c>
      <c r="F213" t="n" s="8">
        <v>1775.0</v>
      </c>
      <c r="G213" t="s" s="8">
        <v>53</v>
      </c>
      <c r="H213" t="s" s="8">
        <v>327</v>
      </c>
      <c r="I213" t="s" s="8">
        <v>360</v>
      </c>
    </row>
    <row r="214" ht="16.0" customHeight="true">
      <c r="A214" t="n" s="7">
        <v>4.3657301E7</v>
      </c>
      <c r="B214" t="s" s="8">
        <v>185</v>
      </c>
      <c r="C214" t="n" s="8">
        <f>IF(false,"120922351", "120922351")</f>
      </c>
      <c r="D214" t="s" s="8">
        <v>56</v>
      </c>
      <c r="E214" t="n" s="8">
        <v>2.0</v>
      </c>
      <c r="F214" t="n" s="8">
        <v>1330.0</v>
      </c>
      <c r="G214" t="s" s="8">
        <v>53</v>
      </c>
      <c r="H214" t="s" s="8">
        <v>327</v>
      </c>
      <c r="I214" t="s" s="8">
        <v>361</v>
      </c>
    </row>
    <row r="215" ht="16.0" customHeight="true">
      <c r="A215" t="n" s="7">
        <v>4.3655368E7</v>
      </c>
      <c r="B215" t="s" s="8">
        <v>185</v>
      </c>
      <c r="C215" t="n" s="8">
        <f>IF(false,"120921791", "120921791")</f>
      </c>
      <c r="D215" t="s" s="8">
        <v>74</v>
      </c>
      <c r="E215" t="n" s="8">
        <v>1.0</v>
      </c>
      <c r="F215" t="n" s="8">
        <v>1501.0</v>
      </c>
      <c r="G215" t="s" s="8">
        <v>53</v>
      </c>
      <c r="H215" t="s" s="8">
        <v>327</v>
      </c>
      <c r="I215" t="s" s="8">
        <v>362</v>
      </c>
    </row>
    <row r="216" ht="16.0" customHeight="true">
      <c r="A216" t="n" s="7">
        <v>4.3646867E7</v>
      </c>
      <c r="B216" t="s" s="8">
        <v>185</v>
      </c>
      <c r="C216" t="n" s="8">
        <f>IF(false,"01-003884", "01-003884")</f>
      </c>
      <c r="D216" t="s" s="8">
        <v>139</v>
      </c>
      <c r="E216" t="n" s="8">
        <v>1.0</v>
      </c>
      <c r="F216" t="n" s="8">
        <v>368.0</v>
      </c>
      <c r="G216" t="s" s="8">
        <v>53</v>
      </c>
      <c r="H216" t="s" s="8">
        <v>327</v>
      </c>
      <c r="I216" t="s" s="8">
        <v>363</v>
      </c>
    </row>
    <row r="217" ht="16.0" customHeight="true">
      <c r="A217" t="n" s="7">
        <v>4.3614276E7</v>
      </c>
      <c r="B217" t="s" s="8">
        <v>54</v>
      </c>
      <c r="C217" t="n" s="8">
        <f>IF(false,"120921543", "120921543")</f>
      </c>
      <c r="D217" t="s" s="8">
        <v>364</v>
      </c>
      <c r="E217" t="n" s="8">
        <v>1.0</v>
      </c>
      <c r="F217" t="n" s="8">
        <v>740.0</v>
      </c>
      <c r="G217" t="s" s="8">
        <v>53</v>
      </c>
      <c r="H217" t="s" s="8">
        <v>327</v>
      </c>
      <c r="I217" t="s" s="8">
        <v>365</v>
      </c>
    </row>
    <row r="218" ht="16.0" customHeight="true">
      <c r="A218" t="n" s="7">
        <v>4.3655061E7</v>
      </c>
      <c r="B218" t="s" s="8">
        <v>185</v>
      </c>
      <c r="C218" t="n" s="8">
        <f>IF(false,"01-004071", "01-004071")</f>
      </c>
      <c r="D218" t="s" s="8">
        <v>366</v>
      </c>
      <c r="E218" t="n" s="8">
        <v>1.0</v>
      </c>
      <c r="F218" t="n" s="8">
        <v>574.0</v>
      </c>
      <c r="G218" t="s" s="8">
        <v>53</v>
      </c>
      <c r="H218" t="s" s="8">
        <v>327</v>
      </c>
      <c r="I218" t="s" s="8">
        <v>367</v>
      </c>
    </row>
    <row r="219" ht="16.0" customHeight="true">
      <c r="A219" t="n" s="7">
        <v>4.3573982E7</v>
      </c>
      <c r="B219" t="s" s="8">
        <v>54</v>
      </c>
      <c r="C219" t="n" s="8">
        <f>IF(false,"120922836", "120922836")</f>
      </c>
      <c r="D219" t="s" s="8">
        <v>368</v>
      </c>
      <c r="E219" t="n" s="8">
        <v>1.0</v>
      </c>
      <c r="F219" t="n" s="8">
        <v>523.0</v>
      </c>
      <c r="G219" t="s" s="8">
        <v>53</v>
      </c>
      <c r="H219" t="s" s="8">
        <v>327</v>
      </c>
      <c r="I219" t="s" s="8">
        <v>369</v>
      </c>
    </row>
    <row r="220" ht="16.0" customHeight="true">
      <c r="A220" t="n" s="7">
        <v>4.3566077E7</v>
      </c>
      <c r="B220" t="s" s="8">
        <v>54</v>
      </c>
      <c r="C220" t="n" s="8">
        <f>IF(false,"01-003884", "01-003884")</f>
      </c>
      <c r="D220" t="s" s="8">
        <v>139</v>
      </c>
      <c r="E220" t="n" s="8">
        <v>3.0</v>
      </c>
      <c r="F220" t="n" s="8">
        <v>2541.0</v>
      </c>
      <c r="G220" t="s" s="8">
        <v>53</v>
      </c>
      <c r="H220" t="s" s="8">
        <v>327</v>
      </c>
      <c r="I220" t="s" s="8">
        <v>370</v>
      </c>
    </row>
    <row r="221" ht="16.0" customHeight="true">
      <c r="A221" t="n" s="7">
        <v>4.3555008E7</v>
      </c>
      <c r="B221" t="s" s="8">
        <v>54</v>
      </c>
      <c r="C221" t="n" s="8">
        <f>IF(false,"120921202", "120921202")</f>
      </c>
      <c r="D221" t="s" s="8">
        <v>195</v>
      </c>
      <c r="E221" t="n" s="8">
        <v>1.0</v>
      </c>
      <c r="F221" t="n" s="8">
        <v>1481.0</v>
      </c>
      <c r="G221" t="s" s="8">
        <v>53</v>
      </c>
      <c r="H221" t="s" s="8">
        <v>327</v>
      </c>
      <c r="I221" t="s" s="8">
        <v>371</v>
      </c>
    </row>
    <row r="222" ht="16.0" customHeight="true">
      <c r="A222" t="n" s="7">
        <v>4.3530409E7</v>
      </c>
      <c r="B222" t="s" s="8">
        <v>66</v>
      </c>
      <c r="C222" t="n" s="8">
        <f>IF(false,"120922817", "120922817")</f>
      </c>
      <c r="D222" t="s" s="8">
        <v>372</v>
      </c>
      <c r="E222" t="n" s="8">
        <v>1.0</v>
      </c>
      <c r="F222" t="n" s="8">
        <v>4490.0</v>
      </c>
      <c r="G222" t="s" s="8">
        <v>53</v>
      </c>
      <c r="H222" t="s" s="8">
        <v>327</v>
      </c>
      <c r="I222" t="s" s="8">
        <v>373</v>
      </c>
    </row>
    <row r="223" ht="16.0" customHeight="true">
      <c r="A223" t="n" s="7">
        <v>4.3653743E7</v>
      </c>
      <c r="B223" t="s" s="8">
        <v>185</v>
      </c>
      <c r="C223" t="n" s="8">
        <f>IF(false,"000-631", "000-631")</f>
      </c>
      <c r="D223" t="s" s="8">
        <v>91</v>
      </c>
      <c r="E223" t="n" s="8">
        <v>1.0</v>
      </c>
      <c r="F223" t="n" s="8">
        <v>505.0</v>
      </c>
      <c r="G223" t="s" s="8">
        <v>53</v>
      </c>
      <c r="H223" t="s" s="8">
        <v>327</v>
      </c>
      <c r="I223" t="s" s="8">
        <v>374</v>
      </c>
    </row>
    <row r="224" ht="16.0" customHeight="true">
      <c r="A224" t="n" s="7">
        <v>4.3516532E7</v>
      </c>
      <c r="B224" t="s" s="8">
        <v>66</v>
      </c>
      <c r="C224" t="n" s="8">
        <f>IF(false,"120922551", "120922551")</f>
      </c>
      <c r="D224" t="s" s="8">
        <v>117</v>
      </c>
      <c r="E224" t="n" s="8">
        <v>1.0</v>
      </c>
      <c r="F224" t="n" s="8">
        <v>444.0</v>
      </c>
      <c r="G224" t="s" s="8">
        <v>53</v>
      </c>
      <c r="H224" t="s" s="8">
        <v>327</v>
      </c>
      <c r="I224" t="s" s="8">
        <v>375</v>
      </c>
    </row>
    <row r="225" ht="16.0" customHeight="true">
      <c r="A225" t="n" s="7">
        <v>4.3510936E7</v>
      </c>
      <c r="B225" t="s" s="8">
        <v>66</v>
      </c>
      <c r="C225" t="n" s="8">
        <f>IF(false,"120921942", "120921942")</f>
      </c>
      <c r="D225" t="s" s="8">
        <v>163</v>
      </c>
      <c r="E225" t="n" s="8">
        <v>1.0</v>
      </c>
      <c r="F225" t="n" s="8">
        <v>1686.0</v>
      </c>
      <c r="G225" t="s" s="8">
        <v>53</v>
      </c>
      <c r="H225" t="s" s="8">
        <v>327</v>
      </c>
      <c r="I225" t="s" s="8">
        <v>376</v>
      </c>
    </row>
    <row r="226" ht="16.0" customHeight="true">
      <c r="A226" t="n" s="7">
        <v>4.3627482E7</v>
      </c>
      <c r="B226" t="s" s="8">
        <v>54</v>
      </c>
      <c r="C226" t="n" s="8">
        <f>IF(false,"005-1080", "005-1080")</f>
      </c>
      <c r="D226" t="s" s="8">
        <v>377</v>
      </c>
      <c r="E226" t="n" s="8">
        <v>2.0</v>
      </c>
      <c r="F226" t="n" s="8">
        <v>1.0</v>
      </c>
      <c r="G226" t="s" s="8">
        <v>53</v>
      </c>
      <c r="H226" t="s" s="8">
        <v>327</v>
      </c>
      <c r="I226" t="s" s="8">
        <v>378</v>
      </c>
    </row>
    <row r="227" ht="16.0" customHeight="true">
      <c r="A227" t="n" s="7">
        <v>4.3627046E7</v>
      </c>
      <c r="B227" t="s" s="8">
        <v>54</v>
      </c>
      <c r="C227" t="n" s="8">
        <f>IF(false,"005-1080", "005-1080")</f>
      </c>
      <c r="D227" t="s" s="8">
        <v>377</v>
      </c>
      <c r="E227" t="n" s="8">
        <v>1.0</v>
      </c>
      <c r="F227" t="n" s="8">
        <v>666.0</v>
      </c>
      <c r="G227" t="s" s="8">
        <v>53</v>
      </c>
      <c r="H227" t="s" s="8">
        <v>327</v>
      </c>
      <c r="I227" t="s" s="8">
        <v>379</v>
      </c>
    </row>
    <row r="228" ht="16.0" customHeight="true">
      <c r="A228" t="n" s="7">
        <v>4.3623424E7</v>
      </c>
      <c r="B228" t="s" s="8">
        <v>54</v>
      </c>
      <c r="C228" t="n" s="8">
        <f>IF(false,"008-575", "008-575")</f>
      </c>
      <c r="D228" t="s" s="8">
        <v>99</v>
      </c>
      <c r="E228" t="n" s="8">
        <v>1.0</v>
      </c>
      <c r="F228" t="n" s="8">
        <v>898.0</v>
      </c>
      <c r="G228" t="s" s="8">
        <v>53</v>
      </c>
      <c r="H228" t="s" s="8">
        <v>327</v>
      </c>
      <c r="I228" t="s" s="8">
        <v>380</v>
      </c>
    </row>
    <row r="229" ht="16.0" customHeight="true">
      <c r="A229" t="n" s="7">
        <v>4.3627089E7</v>
      </c>
      <c r="B229" t="s" s="8">
        <v>54</v>
      </c>
      <c r="C229" t="n" s="8">
        <f>IF(false,"120922092", "120922092")</f>
      </c>
      <c r="D229" t="s" s="8">
        <v>381</v>
      </c>
      <c r="E229" t="n" s="8">
        <v>1.0</v>
      </c>
      <c r="F229" t="n" s="8">
        <v>1.0</v>
      </c>
      <c r="G229" t="s" s="8">
        <v>53</v>
      </c>
      <c r="H229" t="s" s="8">
        <v>327</v>
      </c>
      <c r="I229" t="s" s="8">
        <v>382</v>
      </c>
    </row>
    <row r="230" ht="16.0" customHeight="true">
      <c r="A230" t="n" s="7">
        <v>4.36508E7</v>
      </c>
      <c r="B230" t="s" s="8">
        <v>185</v>
      </c>
      <c r="C230" t="n" s="8">
        <f>IF(false,"01-004117", "01-004117")</f>
      </c>
      <c r="D230" t="s" s="8">
        <v>89</v>
      </c>
      <c r="E230" t="n" s="8">
        <v>1.0</v>
      </c>
      <c r="F230" t="n" s="8">
        <v>959.0</v>
      </c>
      <c r="G230" t="s" s="8">
        <v>53</v>
      </c>
      <c r="H230" t="s" s="8">
        <v>327</v>
      </c>
      <c r="I230" t="s" s="8">
        <v>383</v>
      </c>
    </row>
    <row r="231" ht="16.0" customHeight="true">
      <c r="A231" t="n" s="7">
        <v>4.3569292E7</v>
      </c>
      <c r="B231" t="s" s="8">
        <v>54</v>
      </c>
      <c r="C231" t="n" s="8">
        <f>IF(false,"120906022", "120906022")</f>
      </c>
      <c r="D231" t="s" s="8">
        <v>93</v>
      </c>
      <c r="E231" t="n" s="8">
        <v>1.0</v>
      </c>
      <c r="F231" t="n" s="8">
        <v>963.0</v>
      </c>
      <c r="G231" t="s" s="8">
        <v>53</v>
      </c>
      <c r="H231" t="s" s="8">
        <v>327</v>
      </c>
      <c r="I231" t="s" s="8">
        <v>384</v>
      </c>
    </row>
    <row r="232" ht="16.0" customHeight="true">
      <c r="A232" t="n" s="7">
        <v>4.3571346E7</v>
      </c>
      <c r="B232" t="s" s="8">
        <v>54</v>
      </c>
      <c r="C232" t="n" s="8">
        <f>IF(false,"005-1113", "005-1113")</f>
      </c>
      <c r="D232" t="s" s="8">
        <v>310</v>
      </c>
      <c r="E232" t="n" s="8">
        <v>2.0</v>
      </c>
      <c r="F232" t="n" s="8">
        <v>2778.0</v>
      </c>
      <c r="G232" t="s" s="8">
        <v>53</v>
      </c>
      <c r="H232" t="s" s="8">
        <v>327</v>
      </c>
      <c r="I232" t="s" s="8">
        <v>385</v>
      </c>
    </row>
    <row r="233" ht="16.0" customHeight="true">
      <c r="A233" t="n" s="7">
        <v>4.3639901E7</v>
      </c>
      <c r="B233" t="s" s="8">
        <v>54</v>
      </c>
      <c r="C233" t="n" s="8">
        <f>IF(false,"005-1517", "005-1517")</f>
      </c>
      <c r="D233" t="s" s="8">
        <v>386</v>
      </c>
      <c r="E233" t="n" s="8">
        <v>1.0</v>
      </c>
      <c r="F233" t="n" s="8">
        <v>949.0</v>
      </c>
      <c r="G233" t="s" s="8">
        <v>53</v>
      </c>
      <c r="H233" t="s" s="8">
        <v>327</v>
      </c>
      <c r="I233" t="s" s="8">
        <v>387</v>
      </c>
    </row>
    <row r="234" ht="16.0" customHeight="true">
      <c r="A234" t="n" s="7">
        <v>4.3553782E7</v>
      </c>
      <c r="B234" t="s" s="8">
        <v>54</v>
      </c>
      <c r="C234" t="n" s="8">
        <f>IF(false,"120921202", "120921202")</f>
      </c>
      <c r="D234" t="s" s="8">
        <v>195</v>
      </c>
      <c r="E234" t="n" s="8">
        <v>1.0</v>
      </c>
      <c r="F234" t="n" s="8">
        <v>1164.0</v>
      </c>
      <c r="G234" t="s" s="8">
        <v>53</v>
      </c>
      <c r="H234" t="s" s="8">
        <v>327</v>
      </c>
      <c r="I234" t="s" s="8">
        <v>388</v>
      </c>
    </row>
    <row r="235" ht="16.0" customHeight="true">
      <c r="A235" t="n" s="7">
        <v>4.3557093E7</v>
      </c>
      <c r="B235" t="s" s="8">
        <v>54</v>
      </c>
      <c r="C235" t="n" s="8">
        <f>IF(false,"005-1359", "005-1359")</f>
      </c>
      <c r="D235" t="s" s="8">
        <v>389</v>
      </c>
      <c r="E235" t="n" s="8">
        <v>3.0</v>
      </c>
      <c r="F235" t="n" s="8">
        <v>2.0</v>
      </c>
      <c r="G235" t="s" s="8">
        <v>53</v>
      </c>
      <c r="H235" t="s" s="8">
        <v>327</v>
      </c>
      <c r="I235" t="s" s="8">
        <v>390</v>
      </c>
    </row>
    <row r="236" ht="16.0" customHeight="true">
      <c r="A236" t="n" s="7">
        <v>4.3553419E7</v>
      </c>
      <c r="B236" t="s" s="8">
        <v>54</v>
      </c>
      <c r="C236" t="n" s="8">
        <f>IF(false,"120921431", "120921431")</f>
      </c>
      <c r="D236" t="s" s="8">
        <v>391</v>
      </c>
      <c r="E236" t="n" s="8">
        <v>2.0</v>
      </c>
      <c r="F236" t="n" s="8">
        <v>945.0</v>
      </c>
      <c r="G236" t="s" s="8">
        <v>53</v>
      </c>
      <c r="H236" t="s" s="8">
        <v>327</v>
      </c>
      <c r="I236" t="s" s="8">
        <v>392</v>
      </c>
    </row>
    <row r="237" ht="16.0" customHeight="true">
      <c r="A237" t="n" s="7">
        <v>4.3659192E7</v>
      </c>
      <c r="B237" t="s" s="8">
        <v>185</v>
      </c>
      <c r="C237" t="n" s="8">
        <f>IF(false,"01-003884", "01-003884")</f>
      </c>
      <c r="D237" t="s" s="8">
        <v>139</v>
      </c>
      <c r="E237" t="n" s="8">
        <v>2.0</v>
      </c>
      <c r="F237" t="n" s="8">
        <v>1488.0</v>
      </c>
      <c r="G237" t="s" s="8">
        <v>53</v>
      </c>
      <c r="H237" t="s" s="8">
        <v>327</v>
      </c>
      <c r="I237" t="s" s="8">
        <v>393</v>
      </c>
    </row>
    <row r="238" ht="16.0" customHeight="true">
      <c r="A238" t="n" s="7">
        <v>4.3659192E7</v>
      </c>
      <c r="B238" t="s" s="8">
        <v>185</v>
      </c>
      <c r="C238" t="n" s="8">
        <f>IF(false,"008-576", "008-576")</f>
      </c>
      <c r="D238" t="s" s="8">
        <v>61</v>
      </c>
      <c r="E238" t="n" s="8">
        <v>1.0</v>
      </c>
      <c r="F238" t="n" s="8">
        <v>759.0</v>
      </c>
      <c r="G238" t="s" s="8">
        <v>53</v>
      </c>
      <c r="H238" t="s" s="8">
        <v>327</v>
      </c>
      <c r="I238" t="s" s="8">
        <v>393</v>
      </c>
    </row>
    <row r="239" ht="16.0" customHeight="true">
      <c r="A239" t="n" s="7">
        <v>4.3532789E7</v>
      </c>
      <c r="B239" t="s" s="8">
        <v>66</v>
      </c>
      <c r="C239" t="n" s="8">
        <f>IF(false,"120921202", "120921202")</f>
      </c>
      <c r="D239" t="s" s="8">
        <v>195</v>
      </c>
      <c r="E239" t="n" s="8">
        <v>1.0</v>
      </c>
      <c r="F239" t="n" s="8">
        <v>1689.0</v>
      </c>
      <c r="G239" t="s" s="8">
        <v>53</v>
      </c>
      <c r="H239" t="s" s="8">
        <v>327</v>
      </c>
      <c r="I239" t="s" s="8">
        <v>394</v>
      </c>
    </row>
    <row r="240" ht="16.0" customHeight="true">
      <c r="A240" t="n" s="7">
        <v>4.3520826E7</v>
      </c>
      <c r="B240" t="s" s="8">
        <v>66</v>
      </c>
      <c r="C240" t="n" s="8">
        <f>IF(false,"120922035", "120922035")</f>
      </c>
      <c r="D240" t="s" s="8">
        <v>184</v>
      </c>
      <c r="E240" t="n" s="8">
        <v>1.0</v>
      </c>
      <c r="F240" t="n" s="8">
        <v>806.0</v>
      </c>
      <c r="G240" t="s" s="8">
        <v>53</v>
      </c>
      <c r="H240" t="s" s="8">
        <v>327</v>
      </c>
      <c r="I240" t="s" s="8">
        <v>395</v>
      </c>
    </row>
    <row r="241" ht="16.0" customHeight="true">
      <c r="A241" t="n" s="7">
        <v>4.3724047E7</v>
      </c>
      <c r="B241" t="s" s="8">
        <v>185</v>
      </c>
      <c r="C241" t="n" s="8">
        <f>IF(false,"01-004217", "01-004217")</f>
      </c>
      <c r="D241" t="s" s="8">
        <v>352</v>
      </c>
      <c r="E241" t="n" s="8">
        <v>1.0</v>
      </c>
      <c r="F241" t="n" s="8">
        <v>2001.0</v>
      </c>
      <c r="G241" t="s" s="8">
        <v>53</v>
      </c>
      <c r="H241" t="s" s="8">
        <v>327</v>
      </c>
      <c r="I241" t="s" s="8">
        <v>396</v>
      </c>
    </row>
    <row r="242" ht="16.0" customHeight="true">
      <c r="A242" t="n" s="7">
        <v>4.3489653E7</v>
      </c>
      <c r="B242" t="s" s="8">
        <v>66</v>
      </c>
      <c r="C242" t="n" s="8">
        <f>IF(false,"120922351", "120922351")</f>
      </c>
      <c r="D242" t="s" s="8">
        <v>56</v>
      </c>
      <c r="E242" t="n" s="8">
        <v>1.0</v>
      </c>
      <c r="F242" t="n" s="8">
        <v>713.0</v>
      </c>
      <c r="G242" t="s" s="8">
        <v>53</v>
      </c>
      <c r="H242" t="s" s="8">
        <v>327</v>
      </c>
      <c r="I242" t="s" s="8">
        <v>397</v>
      </c>
    </row>
    <row r="243" ht="16.0" customHeight="true">
      <c r="A243" t="n" s="7">
        <v>4.3477156E7</v>
      </c>
      <c r="B243" t="s" s="8">
        <v>66</v>
      </c>
      <c r="C243" t="n" s="8">
        <f>IF(false,"120921815", "120921815")</f>
      </c>
      <c r="D243" t="s" s="8">
        <v>398</v>
      </c>
      <c r="E243" t="n" s="8">
        <v>1.0</v>
      </c>
      <c r="F243" t="n" s="8">
        <v>205.0</v>
      </c>
      <c r="G243" t="s" s="8">
        <v>53</v>
      </c>
      <c r="H243" t="s" s="8">
        <v>327</v>
      </c>
      <c r="I243" t="s" s="8">
        <v>399</v>
      </c>
    </row>
    <row r="244" ht="16.0" customHeight="true">
      <c r="A244" t="n" s="7">
        <v>4.3682534E7</v>
      </c>
      <c r="B244" t="s" s="8">
        <v>185</v>
      </c>
      <c r="C244" t="n" s="8">
        <f>IF(false,"120922769", "120922769")</f>
      </c>
      <c r="D244" t="s" s="8">
        <v>200</v>
      </c>
      <c r="E244" t="n" s="8">
        <v>2.0</v>
      </c>
      <c r="F244" t="n" s="8">
        <v>1669.0</v>
      </c>
      <c r="G244" t="s" s="8">
        <v>53</v>
      </c>
      <c r="H244" t="s" s="8">
        <v>327</v>
      </c>
      <c r="I244" t="s" s="8">
        <v>400</v>
      </c>
    </row>
    <row r="245" ht="16.0" customHeight="true">
      <c r="A245" t="n" s="7">
        <v>4.3654838E7</v>
      </c>
      <c r="B245" t="s" s="8">
        <v>185</v>
      </c>
      <c r="C245" t="n" s="8">
        <f>IF(false,"003-318", "003-318")</f>
      </c>
      <c r="D245" t="s" s="8">
        <v>192</v>
      </c>
      <c r="E245" t="n" s="8">
        <v>1.0</v>
      </c>
      <c r="F245" t="n" s="8">
        <v>1141.0</v>
      </c>
      <c r="G245" t="s" s="8">
        <v>53</v>
      </c>
      <c r="H245" t="s" s="8">
        <v>327</v>
      </c>
      <c r="I245" t="s" s="8">
        <v>401</v>
      </c>
    </row>
    <row r="246" ht="16.0" customHeight="true">
      <c r="A246" t="n" s="7">
        <v>4.2710475E7</v>
      </c>
      <c r="B246" t="s" s="8">
        <v>109</v>
      </c>
      <c r="C246" t="n" s="8">
        <f>IF(false,"120921202", "120921202")</f>
      </c>
      <c r="D246" t="s" s="8">
        <v>195</v>
      </c>
      <c r="E246" t="n" s="8">
        <v>3.0</v>
      </c>
      <c r="F246" t="n" s="8">
        <v>4053.0</v>
      </c>
      <c r="G246" t="s" s="8">
        <v>53</v>
      </c>
      <c r="H246" t="s" s="8">
        <v>327</v>
      </c>
      <c r="I246" t="s" s="8">
        <v>402</v>
      </c>
    </row>
    <row r="247" ht="16.0" customHeight="true">
      <c r="A247" t="n" s="7">
        <v>4.3356039E7</v>
      </c>
      <c r="B247" t="s" s="8">
        <v>51</v>
      </c>
      <c r="C247" t="n" s="8">
        <f>IF(false,"120922035", "120922035")</f>
      </c>
      <c r="D247" t="s" s="8">
        <v>184</v>
      </c>
      <c r="E247" t="n" s="8">
        <v>2.0</v>
      </c>
      <c r="F247" t="n" s="8">
        <v>1680.0</v>
      </c>
      <c r="G247" t="s" s="8">
        <v>53</v>
      </c>
      <c r="H247" t="s" s="8">
        <v>327</v>
      </c>
      <c r="I247" t="s" s="8">
        <v>403</v>
      </c>
    </row>
    <row r="248" ht="16.0" customHeight="true">
      <c r="A248" t="n" s="7">
        <v>4.3408911E7</v>
      </c>
      <c r="B248" t="s" s="8">
        <v>51</v>
      </c>
      <c r="C248" t="n" s="8">
        <f>IF(false,"005-1038", "005-1038")</f>
      </c>
      <c r="D248" t="s" s="8">
        <v>215</v>
      </c>
      <c r="E248" t="n" s="8">
        <v>2.0</v>
      </c>
      <c r="F248" t="n" s="8">
        <v>3538.0</v>
      </c>
      <c r="G248" t="s" s="8">
        <v>53</v>
      </c>
      <c r="H248" t="s" s="8">
        <v>327</v>
      </c>
      <c r="I248" t="s" s="8">
        <v>404</v>
      </c>
    </row>
    <row r="249" ht="16.0" customHeight="true">
      <c r="A249" t="n" s="7">
        <v>4.3387981E7</v>
      </c>
      <c r="B249" t="s" s="8">
        <v>51</v>
      </c>
      <c r="C249" t="n" s="8">
        <f>IF(false,"120921408", "120921408")</f>
      </c>
      <c r="D249" t="s" s="8">
        <v>405</v>
      </c>
      <c r="E249" t="n" s="8">
        <v>1.0</v>
      </c>
      <c r="F249" t="n" s="8">
        <v>445.0</v>
      </c>
      <c r="G249" t="s" s="8">
        <v>53</v>
      </c>
      <c r="H249" t="s" s="8">
        <v>327</v>
      </c>
      <c r="I249" t="s" s="8">
        <v>406</v>
      </c>
    </row>
    <row r="250" ht="16.0" customHeight="true">
      <c r="A250" t="n" s="7">
        <v>4.3073852E7</v>
      </c>
      <c r="B250" t="s" s="8">
        <v>69</v>
      </c>
      <c r="C250" t="n" s="8">
        <f>IF(false,"120921957", "120921957")</f>
      </c>
      <c r="D250" t="s" s="8">
        <v>121</v>
      </c>
      <c r="E250" t="n" s="8">
        <v>1.0</v>
      </c>
      <c r="F250" t="n" s="8">
        <v>806.0</v>
      </c>
      <c r="G250" t="s" s="8">
        <v>53</v>
      </c>
      <c r="H250" t="s" s="8">
        <v>327</v>
      </c>
      <c r="I250" t="s" s="8">
        <v>407</v>
      </c>
    </row>
    <row r="251" ht="16.0" customHeight="true">
      <c r="A251" t="n" s="7">
        <v>4.2885578E7</v>
      </c>
      <c r="B251" t="s" s="8">
        <v>408</v>
      </c>
      <c r="C251" t="n" s="8">
        <f>IF(false,"005-1375", "005-1375")</f>
      </c>
      <c r="D251" t="s" s="8">
        <v>83</v>
      </c>
      <c r="E251" t="n" s="8">
        <v>1.0</v>
      </c>
      <c r="F251" t="n" s="8">
        <v>829.0</v>
      </c>
      <c r="G251" t="s" s="8">
        <v>53</v>
      </c>
      <c r="H251" t="s" s="8">
        <v>327</v>
      </c>
      <c r="I251" t="s" s="8">
        <v>409</v>
      </c>
    </row>
    <row r="252" ht="16.0" customHeight="true">
      <c r="A252" t="n" s="7">
        <v>4.2694612E7</v>
      </c>
      <c r="B252" t="s" s="8">
        <v>127</v>
      </c>
      <c r="C252" t="n" s="8">
        <f>IF(false,"120921202", "120921202")</f>
      </c>
      <c r="D252" t="s" s="8">
        <v>195</v>
      </c>
      <c r="E252" t="n" s="8">
        <v>1.0</v>
      </c>
      <c r="F252" t="n" s="8">
        <v>1346.0</v>
      </c>
      <c r="G252" t="s" s="8">
        <v>53</v>
      </c>
      <c r="H252" t="s" s="8">
        <v>327</v>
      </c>
      <c r="I252" t="s" s="8">
        <v>410</v>
      </c>
    </row>
    <row r="253" ht="16.0" customHeight="true">
      <c r="A253" t="n" s="7">
        <v>4.2946246E7</v>
      </c>
      <c r="B253" t="s" s="8">
        <v>98</v>
      </c>
      <c r="C253" t="n" s="8">
        <f>IF(false,"005-1375", "005-1375")</f>
      </c>
      <c r="D253" t="s" s="8">
        <v>83</v>
      </c>
      <c r="E253" t="n" s="8">
        <v>1.0</v>
      </c>
      <c r="F253" t="n" s="8">
        <v>563.0</v>
      </c>
      <c r="G253" t="s" s="8">
        <v>53</v>
      </c>
      <c r="H253" t="s" s="8">
        <v>327</v>
      </c>
      <c r="I253" t="s" s="8">
        <v>411</v>
      </c>
    </row>
    <row r="254" ht="16.0" customHeight="true">
      <c r="A254" t="n" s="7">
        <v>4.3407436E7</v>
      </c>
      <c r="B254" t="s" s="8">
        <v>51</v>
      </c>
      <c r="C254" t="n" s="8">
        <f>IF(false,"003-318", "003-318")</f>
      </c>
      <c r="D254" t="s" s="8">
        <v>192</v>
      </c>
      <c r="E254" t="n" s="8">
        <v>1.0</v>
      </c>
      <c r="F254" t="n" s="8">
        <v>1451.0</v>
      </c>
      <c r="G254" t="s" s="8">
        <v>53</v>
      </c>
      <c r="H254" t="s" s="8">
        <v>327</v>
      </c>
      <c r="I254" t="s" s="8">
        <v>412</v>
      </c>
    </row>
    <row r="255" ht="16.0" customHeight="true">
      <c r="A255" t="n" s="7">
        <v>4.331416E7</v>
      </c>
      <c r="B255" t="s" s="8">
        <v>51</v>
      </c>
      <c r="C255" t="n" s="8">
        <f>IF(false,"120922582", "120922582")</f>
      </c>
      <c r="D255" t="s" s="8">
        <v>413</v>
      </c>
      <c r="E255" t="n" s="8">
        <v>2.0</v>
      </c>
      <c r="F255" t="n" s="8">
        <v>344.0</v>
      </c>
      <c r="G255" t="s" s="8">
        <v>53</v>
      </c>
      <c r="H255" t="s" s="8">
        <v>327</v>
      </c>
      <c r="I255" t="s" s="8">
        <v>414</v>
      </c>
    </row>
    <row r="256" ht="16.0" customHeight="true">
      <c r="A256" t="n" s="7">
        <v>4.3503082E7</v>
      </c>
      <c r="B256" t="s" s="8">
        <v>66</v>
      </c>
      <c r="C256" t="n" s="8">
        <f>IF(false,"120921202", "120921202")</f>
      </c>
      <c r="D256" t="s" s="8">
        <v>195</v>
      </c>
      <c r="E256" t="n" s="8">
        <v>1.0</v>
      </c>
      <c r="F256" t="n" s="8">
        <v>1689.0</v>
      </c>
      <c r="G256" t="s" s="8">
        <v>53</v>
      </c>
      <c r="H256" t="s" s="8">
        <v>327</v>
      </c>
      <c r="I256" t="s" s="8">
        <v>415</v>
      </c>
    </row>
    <row r="257" ht="16.0" customHeight="true">
      <c r="A257" t="n" s="7">
        <v>4.3277303E7</v>
      </c>
      <c r="B257" t="s" s="8">
        <v>58</v>
      </c>
      <c r="C257" t="n" s="8">
        <f>IF(false,"120921808", "120921808")</f>
      </c>
      <c r="D257" t="s" s="8">
        <v>125</v>
      </c>
      <c r="E257" t="n" s="8">
        <v>1.0</v>
      </c>
      <c r="F257" t="n" s="8">
        <v>1589.0</v>
      </c>
      <c r="G257" t="s" s="8">
        <v>53</v>
      </c>
      <c r="H257" t="s" s="8">
        <v>327</v>
      </c>
      <c r="I257" t="s" s="8">
        <v>416</v>
      </c>
    </row>
    <row r="258" ht="16.0" customHeight="true">
      <c r="A258" t="n" s="7">
        <v>4.3286849E7</v>
      </c>
      <c r="B258" t="s" s="8">
        <v>58</v>
      </c>
      <c r="C258" t="n" s="8">
        <f>IF(false,"120921853", "120921853")</f>
      </c>
      <c r="D258" t="s" s="8">
        <v>81</v>
      </c>
      <c r="E258" t="n" s="8">
        <v>1.0</v>
      </c>
      <c r="F258" t="n" s="8">
        <v>956.0</v>
      </c>
      <c r="G258" t="s" s="8">
        <v>53</v>
      </c>
      <c r="H258" t="s" s="8">
        <v>327</v>
      </c>
      <c r="I258" t="s" s="8">
        <v>417</v>
      </c>
    </row>
    <row r="259" ht="16.0" customHeight="true">
      <c r="A259" t="n" s="7">
        <v>4.3286849E7</v>
      </c>
      <c r="B259" t="s" s="8">
        <v>58</v>
      </c>
      <c r="C259" t="n" s="8">
        <f>IF(false,"120922351", "120922351")</f>
      </c>
      <c r="D259" t="s" s="8">
        <v>56</v>
      </c>
      <c r="E259" t="n" s="8">
        <v>1.0</v>
      </c>
      <c r="F259" t="n" s="8">
        <v>811.0</v>
      </c>
      <c r="G259" t="s" s="8">
        <v>53</v>
      </c>
      <c r="H259" t="s" s="8">
        <v>327</v>
      </c>
      <c r="I259" t="s" s="8">
        <v>417</v>
      </c>
    </row>
    <row r="260" ht="16.0" customHeight="true">
      <c r="A260" t="n" s="7">
        <v>4.3634053E7</v>
      </c>
      <c r="B260" t="s" s="8">
        <v>54</v>
      </c>
      <c r="C260" t="n" s="8">
        <f>IF(false,"120921853", "120921853")</f>
      </c>
      <c r="D260" t="s" s="8">
        <v>81</v>
      </c>
      <c r="E260" t="n" s="8">
        <v>4.0</v>
      </c>
      <c r="F260" t="n" s="8">
        <v>3256.0</v>
      </c>
      <c r="G260" t="s" s="8">
        <v>53</v>
      </c>
      <c r="H260" t="s" s="8">
        <v>327</v>
      </c>
      <c r="I260" t="s" s="8">
        <v>418</v>
      </c>
    </row>
    <row r="261" ht="16.0" customHeight="true">
      <c r="A261" t="n" s="7">
        <v>4.363807E7</v>
      </c>
      <c r="B261" t="s" s="8">
        <v>54</v>
      </c>
      <c r="C261" t="n" s="8">
        <f>IF(false,"003-319", "003-319")</f>
      </c>
      <c r="D261" t="s" s="8">
        <v>158</v>
      </c>
      <c r="E261" t="n" s="8">
        <v>2.0</v>
      </c>
      <c r="F261" t="n" s="8">
        <v>2280.0</v>
      </c>
      <c r="G261" t="s" s="8">
        <v>53</v>
      </c>
      <c r="H261" t="s" s="8">
        <v>327</v>
      </c>
      <c r="I261" t="s" s="8">
        <v>419</v>
      </c>
    </row>
    <row r="262" ht="16.0" customHeight="true">
      <c r="A262" t="n" s="7">
        <v>4.3545205E7</v>
      </c>
      <c r="B262" t="s" s="8">
        <v>54</v>
      </c>
      <c r="C262" t="n" s="8">
        <f>IF(false,"120921202", "120921202")</f>
      </c>
      <c r="D262" t="s" s="8">
        <v>195</v>
      </c>
      <c r="E262" t="n" s="8">
        <v>2.0</v>
      </c>
      <c r="F262" t="n" s="8">
        <v>1.0</v>
      </c>
      <c r="G262" t="s" s="8">
        <v>53</v>
      </c>
      <c r="H262" t="s" s="8">
        <v>327</v>
      </c>
      <c r="I262" t="s" s="8">
        <v>420</v>
      </c>
    </row>
    <row r="263" ht="16.0" customHeight="true">
      <c r="A263" t="n" s="7">
        <v>4.3476818E7</v>
      </c>
      <c r="B263" t="s" s="8">
        <v>66</v>
      </c>
      <c r="C263" t="n" s="8">
        <f>IF(false,"120921202", "120921202")</f>
      </c>
      <c r="D263" t="s" s="8">
        <v>195</v>
      </c>
      <c r="E263" t="n" s="8">
        <v>1.0</v>
      </c>
      <c r="F263" t="n" s="8">
        <v>1689.0</v>
      </c>
      <c r="G263" t="s" s="8">
        <v>53</v>
      </c>
      <c r="H263" t="s" s="8">
        <v>327</v>
      </c>
      <c r="I263" t="s" s="8">
        <v>421</v>
      </c>
    </row>
    <row r="264" ht="16.0" customHeight="true">
      <c r="A264" t="n" s="7">
        <v>4.3452436E7</v>
      </c>
      <c r="B264" t="s" s="8">
        <v>66</v>
      </c>
      <c r="C264" t="n" s="8">
        <f>IF(false,"120921853", "120921853")</f>
      </c>
      <c r="D264" t="s" s="8">
        <v>81</v>
      </c>
      <c r="E264" t="n" s="8">
        <v>2.0</v>
      </c>
      <c r="F264" t="n" s="8">
        <v>1670.0</v>
      </c>
      <c r="G264" t="s" s="8">
        <v>53</v>
      </c>
      <c r="H264" t="s" s="8">
        <v>327</v>
      </c>
      <c r="I264" t="s" s="8">
        <v>422</v>
      </c>
    </row>
    <row r="265" ht="16.0" customHeight="true">
      <c r="A265" t="n" s="7">
        <v>4.3373566E7</v>
      </c>
      <c r="B265" t="s" s="8">
        <v>51</v>
      </c>
      <c r="C265" t="n" s="8">
        <f>IF(false,"01-003884", "01-003884")</f>
      </c>
      <c r="D265" t="s" s="8">
        <v>139</v>
      </c>
      <c r="E265" t="n" s="8">
        <v>1.0</v>
      </c>
      <c r="F265" t="n" s="8">
        <v>989.0</v>
      </c>
      <c r="G265" t="s" s="8">
        <v>53</v>
      </c>
      <c r="H265" t="s" s="8">
        <v>327</v>
      </c>
      <c r="I265" t="s" s="8">
        <v>423</v>
      </c>
    </row>
    <row r="266" ht="16.0" customHeight="true">
      <c r="A266" t="n" s="7">
        <v>4.2926703E7</v>
      </c>
      <c r="B266" t="s" s="8">
        <v>408</v>
      </c>
      <c r="C266" t="n" s="8">
        <f>IF(false,"120922351", "120922351")</f>
      </c>
      <c r="D266" t="s" s="8">
        <v>56</v>
      </c>
      <c r="E266" t="n" s="8">
        <v>1.0</v>
      </c>
      <c r="F266" t="n" s="8">
        <v>670.0</v>
      </c>
      <c r="G266" t="s" s="8">
        <v>53</v>
      </c>
      <c r="H266" t="s" s="8">
        <v>327</v>
      </c>
      <c r="I266" t="s" s="8">
        <v>424</v>
      </c>
    </row>
    <row r="267" ht="16.0" customHeight="true">
      <c r="A267" t="n" s="7">
        <v>4.3296857E7</v>
      </c>
      <c r="B267" t="s" s="8">
        <v>58</v>
      </c>
      <c r="C267" t="n" s="8">
        <f>IF(false,"005-1515", "005-1515")</f>
      </c>
      <c r="D267" t="s" s="8">
        <v>132</v>
      </c>
      <c r="E267" t="n" s="8">
        <v>1.0</v>
      </c>
      <c r="F267" t="n" s="8">
        <v>966.0</v>
      </c>
      <c r="G267" t="s" s="8">
        <v>53</v>
      </c>
      <c r="H267" t="s" s="8">
        <v>327</v>
      </c>
      <c r="I267" t="s" s="8">
        <v>425</v>
      </c>
    </row>
    <row r="268" ht="16.0" customHeight="true">
      <c r="A268" t="n" s="7">
        <v>4.3762305E7</v>
      </c>
      <c r="B268" t="s" s="8">
        <v>327</v>
      </c>
      <c r="C268" t="n" s="8">
        <f>IF(false,"120921942", "120921942")</f>
      </c>
      <c r="D268" t="s" s="8">
        <v>163</v>
      </c>
      <c r="E268" t="n" s="8">
        <v>1.0</v>
      </c>
      <c r="F268" t="n" s="8">
        <v>1686.0</v>
      </c>
      <c r="G268" t="s" s="8">
        <v>53</v>
      </c>
      <c r="H268" t="s" s="8">
        <v>327</v>
      </c>
      <c r="I268" t="s" s="8">
        <v>426</v>
      </c>
    </row>
    <row r="269" ht="16.0" customHeight="true">
      <c r="A269" t="n" s="7">
        <v>4.3738224E7</v>
      </c>
      <c r="B269" t="s" s="8">
        <v>185</v>
      </c>
      <c r="C269" t="n" s="8">
        <f>IF(false,"000-631", "000-631")</f>
      </c>
      <c r="D269" t="s" s="8">
        <v>91</v>
      </c>
      <c r="E269" t="n" s="8">
        <v>3.0</v>
      </c>
      <c r="F269" t="n" s="8">
        <v>1221.0</v>
      </c>
      <c r="G269" t="s" s="8">
        <v>53</v>
      </c>
      <c r="H269" t="s" s="8">
        <v>327</v>
      </c>
      <c r="I269" t="s" s="8">
        <v>427</v>
      </c>
    </row>
    <row r="270" ht="16.0" customHeight="true">
      <c r="A270" t="n" s="7">
        <v>3.8658503E7</v>
      </c>
      <c r="B270" t="s" s="8">
        <v>428</v>
      </c>
      <c r="C270" t="n" s="8">
        <f>IF(false,"120921875", "120921875")</f>
      </c>
      <c r="D270" t="s" s="8">
        <v>429</v>
      </c>
      <c r="E270" t="n" s="8">
        <v>1.0</v>
      </c>
      <c r="F270" t="n" s="8">
        <v>465.0</v>
      </c>
      <c r="G270" t="s" s="8">
        <v>53</v>
      </c>
      <c r="H270" t="s" s="8">
        <v>327</v>
      </c>
      <c r="I270" t="s" s="8">
        <v>430</v>
      </c>
    </row>
    <row r="271" ht="16.0" customHeight="true">
      <c r="A271" t="n" s="7">
        <v>4.330027E7</v>
      </c>
      <c r="B271" t="s" s="8">
        <v>58</v>
      </c>
      <c r="C271" t="n" s="8">
        <f>IF(false,"008-577", "008-577")</f>
      </c>
      <c r="D271" t="s" s="8">
        <v>79</v>
      </c>
      <c r="E271" t="n" s="8">
        <v>1.0</v>
      </c>
      <c r="F271" t="n" s="8">
        <v>882.0</v>
      </c>
      <c r="G271" t="s" s="8">
        <v>53</v>
      </c>
      <c r="H271" t="s" s="8">
        <v>327</v>
      </c>
      <c r="I271" t="s" s="8">
        <v>431</v>
      </c>
    </row>
    <row r="272" ht="16.0" customHeight="true">
      <c r="A272" t="n" s="7">
        <v>4.3397581E7</v>
      </c>
      <c r="B272" t="s" s="8">
        <v>51</v>
      </c>
      <c r="C272" t="n" s="8">
        <f>IF(false,"008-577", "008-577")</f>
      </c>
      <c r="D272" t="s" s="8">
        <v>79</v>
      </c>
      <c r="E272" t="n" s="8">
        <v>2.0</v>
      </c>
      <c r="F272" t="n" s="8">
        <v>1764.0</v>
      </c>
      <c r="G272" t="s" s="8">
        <v>53</v>
      </c>
      <c r="H272" t="s" s="8">
        <v>327</v>
      </c>
      <c r="I272" t="s" s="8">
        <v>432</v>
      </c>
    </row>
    <row r="273" ht="16.0" customHeight="true">
      <c r="A273" t="n" s="7">
        <v>4.2854143E7</v>
      </c>
      <c r="B273" t="s" s="8">
        <v>408</v>
      </c>
      <c r="C273" t="n" s="8">
        <f>IF(false,"005-1515", "005-1515")</f>
      </c>
      <c r="D273" t="s" s="8">
        <v>132</v>
      </c>
      <c r="E273" t="n" s="8">
        <v>1.0</v>
      </c>
      <c r="F273" t="n" s="8">
        <v>780.0</v>
      </c>
      <c r="G273" t="s" s="8">
        <v>53</v>
      </c>
      <c r="H273" t="s" s="8">
        <v>327</v>
      </c>
      <c r="I273" t="s" s="8">
        <v>433</v>
      </c>
    </row>
    <row r="274" ht="16.0" customHeight="true">
      <c r="A274" t="n" s="7">
        <v>4.3390305E7</v>
      </c>
      <c r="B274" t="s" s="8">
        <v>51</v>
      </c>
      <c r="C274" t="n" s="8">
        <f>IF(false,"002-098", "002-098")</f>
      </c>
      <c r="D274" t="s" s="8">
        <v>128</v>
      </c>
      <c r="E274" t="n" s="8">
        <v>1.0</v>
      </c>
      <c r="F274" t="n" s="8">
        <v>1138.0</v>
      </c>
      <c r="G274" t="s" s="8">
        <v>53</v>
      </c>
      <c r="H274" t="s" s="8">
        <v>327</v>
      </c>
      <c r="I274" t="s" s="8">
        <v>434</v>
      </c>
    </row>
    <row r="275" ht="16.0" customHeight="true">
      <c r="A275" t="n" s="7">
        <v>4.3410511E7</v>
      </c>
      <c r="B275" t="s" s="8">
        <v>51</v>
      </c>
      <c r="C275" t="n" s="8">
        <f>IF(false,"005-1037", "005-1037")</f>
      </c>
      <c r="D275" t="s" s="8">
        <v>95</v>
      </c>
      <c r="E275" t="n" s="8">
        <v>1.0</v>
      </c>
      <c r="F275" t="n" s="8">
        <v>1769.0</v>
      </c>
      <c r="G275" t="s" s="8">
        <v>53</v>
      </c>
      <c r="H275" t="s" s="8">
        <v>327</v>
      </c>
      <c r="I275" t="s" s="8">
        <v>435</v>
      </c>
    </row>
    <row r="276" ht="16.0" customHeight="true">
      <c r="A276" t="n" s="7">
        <v>4.3543677E7</v>
      </c>
      <c r="B276" t="s" s="8">
        <v>54</v>
      </c>
      <c r="C276" t="n" s="8">
        <f>IF(false,"005-1255", "005-1255")</f>
      </c>
      <c r="D276" t="s" s="8">
        <v>52</v>
      </c>
      <c r="E276" t="n" s="8">
        <v>1.0</v>
      </c>
      <c r="F276" t="n" s="8">
        <v>689.0</v>
      </c>
      <c r="G276" t="s" s="8">
        <v>53</v>
      </c>
      <c r="H276" t="s" s="8">
        <v>327</v>
      </c>
      <c r="I276" t="s" s="8">
        <v>436</v>
      </c>
    </row>
    <row r="277" ht="16.0" customHeight="true">
      <c r="A277" t="n" s="7">
        <v>4.3630897E7</v>
      </c>
      <c r="B277" t="s" s="8">
        <v>54</v>
      </c>
      <c r="C277" t="n" s="8">
        <f>IF(false,"005-1516", "005-1516")</f>
      </c>
      <c r="D277" t="s" s="8">
        <v>67</v>
      </c>
      <c r="E277" t="n" s="8">
        <v>1.0</v>
      </c>
      <c r="F277" t="n" s="8">
        <v>949.0</v>
      </c>
      <c r="G277" t="s" s="8">
        <v>53</v>
      </c>
      <c r="H277" t="s" s="8">
        <v>327</v>
      </c>
      <c r="I277" t="s" s="8">
        <v>437</v>
      </c>
    </row>
    <row r="278" ht="16.0" customHeight="true">
      <c r="A278" t="n" s="7">
        <v>4.3822038E7</v>
      </c>
      <c r="B278" t="s" s="8">
        <v>327</v>
      </c>
      <c r="C278" t="n" s="8">
        <f>IF(false,"120922352", "120922352")</f>
      </c>
      <c r="D278" t="s" s="8">
        <v>76</v>
      </c>
      <c r="E278" t="n" s="8">
        <v>1.0</v>
      </c>
      <c r="F278" t="n" s="8">
        <v>487.0</v>
      </c>
      <c r="G278" t="s" s="8">
        <v>53</v>
      </c>
      <c r="H278" t="s" s="8">
        <v>327</v>
      </c>
      <c r="I278" t="s" s="8">
        <v>438</v>
      </c>
    </row>
    <row r="279" ht="16.0" customHeight="true">
      <c r="A279" t="n" s="7">
        <v>4.3741248E7</v>
      </c>
      <c r="B279" t="s" s="8">
        <v>185</v>
      </c>
      <c r="C279" t="n" s="8">
        <f>IF(false,"120922390", "120922390")</f>
      </c>
      <c r="D279" t="s" s="8">
        <v>165</v>
      </c>
      <c r="E279" t="n" s="8">
        <v>1.0</v>
      </c>
      <c r="F279" t="n" s="8">
        <v>345.0</v>
      </c>
      <c r="G279" t="s" s="8">
        <v>53</v>
      </c>
      <c r="H279" t="s" s="8">
        <v>327</v>
      </c>
      <c r="I279" t="s" s="8">
        <v>439</v>
      </c>
    </row>
    <row r="280" ht="16.0" customHeight="true">
      <c r="A280" t="n" s="7">
        <v>4.351428E7</v>
      </c>
      <c r="B280" t="s" s="8">
        <v>66</v>
      </c>
      <c r="C280" t="n" s="8">
        <f>IF(false,"000-631", "000-631")</f>
      </c>
      <c r="D280" t="s" s="8">
        <v>91</v>
      </c>
      <c r="E280" t="n" s="8">
        <v>1.0</v>
      </c>
      <c r="F280" t="n" s="8">
        <v>398.0</v>
      </c>
      <c r="G280" t="s" s="8">
        <v>53</v>
      </c>
      <c r="H280" t="s" s="8">
        <v>327</v>
      </c>
      <c r="I280" t="s" s="8">
        <v>440</v>
      </c>
    </row>
    <row r="281" ht="16.0" customHeight="true">
      <c r="A281" t="n" s="7">
        <v>4.3390455E7</v>
      </c>
      <c r="B281" t="s" s="8">
        <v>51</v>
      </c>
      <c r="C281" t="n" s="8">
        <f>IF(false,"000-631", "000-631")</f>
      </c>
      <c r="D281" t="s" s="8">
        <v>91</v>
      </c>
      <c r="E281" t="n" s="8">
        <v>4.0</v>
      </c>
      <c r="F281" t="n" s="8">
        <v>1592.0</v>
      </c>
      <c r="G281" t="s" s="8">
        <v>53</v>
      </c>
      <c r="H281" t="s" s="8">
        <v>327</v>
      </c>
      <c r="I281" t="s" s="8">
        <v>441</v>
      </c>
    </row>
    <row r="282" ht="16.0" customHeight="true">
      <c r="A282" t="n" s="7">
        <v>4.3583394E7</v>
      </c>
      <c r="B282" t="s" s="8">
        <v>54</v>
      </c>
      <c r="C282" t="n" s="8">
        <f>IF(false,"005-1113", "005-1113")</f>
      </c>
      <c r="D282" t="s" s="8">
        <v>310</v>
      </c>
      <c r="E282" t="n" s="8">
        <v>2.0</v>
      </c>
      <c r="F282" t="n" s="8">
        <v>2778.0</v>
      </c>
      <c r="G282" t="s" s="8">
        <v>53</v>
      </c>
      <c r="H282" t="s" s="8">
        <v>327</v>
      </c>
      <c r="I282" t="s" s="8">
        <v>442</v>
      </c>
    </row>
    <row r="283" ht="16.0" customHeight="true">
      <c r="A283" t="n" s="7">
        <v>4.3644581E7</v>
      </c>
      <c r="B283" t="s" s="8">
        <v>185</v>
      </c>
      <c r="C283" t="n" s="8">
        <f>IF(false,"120922090", "120922090")</f>
      </c>
      <c r="D283" t="s" s="8">
        <v>141</v>
      </c>
      <c r="E283" t="n" s="8">
        <v>2.0</v>
      </c>
      <c r="F283" t="n" s="8">
        <v>1798.0</v>
      </c>
      <c r="G283" t="s" s="8">
        <v>53</v>
      </c>
      <c r="H283" t="s" s="8">
        <v>327</v>
      </c>
      <c r="I283" t="s" s="8">
        <v>443</v>
      </c>
    </row>
    <row r="284" ht="16.0" customHeight="true">
      <c r="A284" t="n" s="7">
        <v>4.373161E7</v>
      </c>
      <c r="B284" t="s" s="8">
        <v>185</v>
      </c>
      <c r="C284" t="n" s="8">
        <f>IF(false,"120921370", "120921370")</f>
      </c>
      <c r="D284" t="s" s="8">
        <v>130</v>
      </c>
      <c r="E284" t="n" s="8">
        <v>1.0</v>
      </c>
      <c r="F284" t="n" s="8">
        <v>1522.0</v>
      </c>
      <c r="G284" t="s" s="8">
        <v>53</v>
      </c>
      <c r="H284" t="s" s="8">
        <v>327</v>
      </c>
      <c r="I284" t="s" s="8">
        <v>444</v>
      </c>
    </row>
    <row r="285" ht="16.0" customHeight="true">
      <c r="A285" t="n" s="7">
        <v>4.3411309E7</v>
      </c>
      <c r="B285" t="s" s="8">
        <v>51</v>
      </c>
      <c r="C285" t="n" s="8">
        <f>IF(false,"120922551", "120922551")</f>
      </c>
      <c r="D285" t="s" s="8">
        <v>117</v>
      </c>
      <c r="E285" t="n" s="8">
        <v>1.0</v>
      </c>
      <c r="F285" t="n" s="8">
        <v>444.0</v>
      </c>
      <c r="G285" t="s" s="8">
        <v>53</v>
      </c>
      <c r="H285" t="s" s="8">
        <v>327</v>
      </c>
      <c r="I285" t="s" s="8">
        <v>445</v>
      </c>
    </row>
    <row r="286" ht="16.0" customHeight="true">
      <c r="A286" t="n" s="7">
        <v>4.36783E7</v>
      </c>
      <c r="B286" t="s" s="8">
        <v>185</v>
      </c>
      <c r="C286" t="n" s="8">
        <f>IF(false,"120906022", "120906022")</f>
      </c>
      <c r="D286" t="s" s="8">
        <v>93</v>
      </c>
      <c r="E286" t="n" s="8">
        <v>3.0</v>
      </c>
      <c r="F286" t="n" s="8">
        <v>2490.0</v>
      </c>
      <c r="G286" t="s" s="8">
        <v>53</v>
      </c>
      <c r="H286" t="s" s="8">
        <v>327</v>
      </c>
      <c r="I286" t="s" s="8">
        <v>446</v>
      </c>
    </row>
    <row r="287" ht="16.0" customHeight="true">
      <c r="A287" t="n" s="7">
        <v>4.3637636E7</v>
      </c>
      <c r="B287" t="s" s="8">
        <v>54</v>
      </c>
      <c r="C287" t="n" s="8">
        <f>IF(false,"120921544", "120921544")</f>
      </c>
      <c r="D287" t="s" s="8">
        <v>447</v>
      </c>
      <c r="E287" t="n" s="8">
        <v>2.0</v>
      </c>
      <c r="F287" t="n" s="8">
        <v>1758.0</v>
      </c>
      <c r="G287" t="s" s="8">
        <v>53</v>
      </c>
      <c r="H287" t="s" s="8">
        <v>327</v>
      </c>
      <c r="I287" t="s" s="8">
        <v>448</v>
      </c>
    </row>
    <row r="288" ht="16.0" customHeight="true">
      <c r="A288" t="n" s="7">
        <v>4.341247E7</v>
      </c>
      <c r="B288" t="s" s="8">
        <v>51</v>
      </c>
      <c r="C288" t="n" s="8">
        <f>IF(false,"000-631", "000-631")</f>
      </c>
      <c r="D288" t="s" s="8">
        <v>91</v>
      </c>
      <c r="E288" t="n" s="8">
        <v>2.0</v>
      </c>
      <c r="F288" t="n" s="8">
        <v>796.0</v>
      </c>
      <c r="G288" t="s" s="8">
        <v>53</v>
      </c>
      <c r="H288" t="s" s="8">
        <v>327</v>
      </c>
      <c r="I288" t="s" s="8">
        <v>449</v>
      </c>
    </row>
    <row r="289" ht="16.0" customHeight="true">
      <c r="A289" t="n" s="7">
        <v>4.3738149E7</v>
      </c>
      <c r="B289" t="s" s="8">
        <v>185</v>
      </c>
      <c r="C289" t="n" s="8">
        <f>IF(false,"120922844", "120922844")</f>
      </c>
      <c r="D289" t="s" s="8">
        <v>335</v>
      </c>
      <c r="E289" t="n" s="8">
        <v>1.0</v>
      </c>
      <c r="F289" t="n" s="8">
        <v>265.0</v>
      </c>
      <c r="G289" t="s" s="8">
        <v>53</v>
      </c>
      <c r="H289" t="s" s="8">
        <v>327</v>
      </c>
      <c r="I289" t="s" s="8">
        <v>450</v>
      </c>
    </row>
    <row r="290" ht="16.0" customHeight="true">
      <c r="A290" t="n" s="7">
        <v>4.373688E7</v>
      </c>
      <c r="B290" t="s" s="8">
        <v>185</v>
      </c>
      <c r="C290" t="n" s="8">
        <f>IF(false,"120921202", "120921202")</f>
      </c>
      <c r="D290" t="s" s="8">
        <v>195</v>
      </c>
      <c r="E290" t="n" s="8">
        <v>2.0</v>
      </c>
      <c r="F290" t="n" s="8">
        <v>2616.0</v>
      </c>
      <c r="G290" t="s" s="8">
        <v>53</v>
      </c>
      <c r="H290" t="s" s="8">
        <v>50</v>
      </c>
      <c r="I290" t="s" s="8">
        <v>451</v>
      </c>
    </row>
    <row r="291" ht="16.0" customHeight="true">
      <c r="A291" t="n" s="7">
        <v>4.328753E7</v>
      </c>
      <c r="B291" t="s" s="8">
        <v>58</v>
      </c>
      <c r="C291" t="n" s="8">
        <f>IF(false,"120921568", "120921568")</f>
      </c>
      <c r="D291" t="s" s="8">
        <v>452</v>
      </c>
      <c r="E291" t="n" s="8">
        <v>1.0</v>
      </c>
      <c r="F291" t="n" s="8">
        <v>1409.0</v>
      </c>
      <c r="G291" t="s" s="8">
        <v>53</v>
      </c>
      <c r="H291" t="s" s="8">
        <v>50</v>
      </c>
      <c r="I291" t="s" s="8">
        <v>453</v>
      </c>
    </row>
    <row r="292" ht="16.0" customHeight="true">
      <c r="A292" t="n" s="7">
        <v>4.328753E7</v>
      </c>
      <c r="B292" t="s" s="8">
        <v>58</v>
      </c>
      <c r="C292" t="n" s="8">
        <f>IF(false,"120922019", "120922019")</f>
      </c>
      <c r="D292" t="s" s="8">
        <v>211</v>
      </c>
      <c r="E292" t="n" s="8">
        <v>1.0</v>
      </c>
      <c r="F292" t="n" s="8">
        <v>853.0</v>
      </c>
      <c r="G292" t="s" s="8">
        <v>53</v>
      </c>
      <c r="H292" t="s" s="8">
        <v>50</v>
      </c>
      <c r="I292" t="s" s="8">
        <v>453</v>
      </c>
    </row>
    <row r="293" ht="16.0" customHeight="true">
      <c r="A293" t="n" s="7">
        <v>4.328753E7</v>
      </c>
      <c r="B293" t="s" s="8">
        <v>58</v>
      </c>
      <c r="C293" t="n" s="8">
        <f>IF(false,"120921606", "120921606")</f>
      </c>
      <c r="D293" t="s" s="8">
        <v>454</v>
      </c>
      <c r="E293" t="n" s="8">
        <v>1.0</v>
      </c>
      <c r="F293" t="n" s="8">
        <v>262.0</v>
      </c>
      <c r="G293" t="s" s="8">
        <v>53</v>
      </c>
      <c r="H293" t="s" s="8">
        <v>50</v>
      </c>
      <c r="I293" t="s" s="8">
        <v>453</v>
      </c>
    </row>
    <row r="294" ht="16.0" customHeight="true">
      <c r="A294" t="n" s="7">
        <v>4.3620677E7</v>
      </c>
      <c r="B294" t="s" s="8">
        <v>54</v>
      </c>
      <c r="C294" t="n" s="8">
        <f>IF(false,"120922768", "120922768")</f>
      </c>
      <c r="D294" t="s" s="8">
        <v>455</v>
      </c>
      <c r="E294" t="n" s="8">
        <v>1.0</v>
      </c>
      <c r="F294" t="n" s="8">
        <v>858.0</v>
      </c>
      <c r="G294" t="s" s="8">
        <v>53</v>
      </c>
      <c r="H294" t="s" s="8">
        <v>50</v>
      </c>
      <c r="I294" t="s" s="8">
        <v>456</v>
      </c>
    </row>
    <row r="295" ht="16.0" customHeight="true">
      <c r="A295" t="n" s="7">
        <v>4.3813709E7</v>
      </c>
      <c r="B295" t="s" s="8">
        <v>327</v>
      </c>
      <c r="C295" t="n" s="8">
        <f>IF(false,"005-1255", "005-1255")</f>
      </c>
      <c r="D295" t="s" s="8">
        <v>52</v>
      </c>
      <c r="E295" t="n" s="8">
        <v>1.0</v>
      </c>
      <c r="F295" t="n" s="8">
        <v>1.0</v>
      </c>
      <c r="G295" t="s" s="8">
        <v>53</v>
      </c>
      <c r="H295" t="s" s="8">
        <v>50</v>
      </c>
      <c r="I295" t="s" s="8">
        <v>457</v>
      </c>
    </row>
    <row r="296" ht="16.0" customHeight="true">
      <c r="A296" t="n" s="7">
        <v>4.3793732E7</v>
      </c>
      <c r="B296" t="s" s="8">
        <v>327</v>
      </c>
      <c r="C296" t="n" s="8">
        <f>IF(false,"005-1273", "005-1273")</f>
      </c>
      <c r="D296" t="s" s="8">
        <v>114</v>
      </c>
      <c r="E296" t="n" s="8">
        <v>1.0</v>
      </c>
      <c r="F296" t="n" s="8">
        <v>1.0</v>
      </c>
      <c r="G296" t="s" s="8">
        <v>53</v>
      </c>
      <c r="H296" t="s" s="8">
        <v>50</v>
      </c>
      <c r="I296" t="s" s="8">
        <v>458</v>
      </c>
    </row>
    <row r="297" ht="16.0" customHeight="true">
      <c r="A297" t="n" s="7">
        <v>4.3766175E7</v>
      </c>
      <c r="B297" t="s" s="8">
        <v>327</v>
      </c>
      <c r="C297" t="n" s="8">
        <f>IF(false,"120921506", "120921506")</f>
      </c>
      <c r="D297" t="s" s="8">
        <v>459</v>
      </c>
      <c r="E297" t="n" s="8">
        <v>1.0</v>
      </c>
      <c r="F297" t="n" s="8">
        <v>748.0</v>
      </c>
      <c r="G297" t="s" s="8">
        <v>53</v>
      </c>
      <c r="H297" t="s" s="8">
        <v>50</v>
      </c>
      <c r="I297" t="s" s="8">
        <v>460</v>
      </c>
    </row>
    <row r="298" ht="16.0" customHeight="true">
      <c r="A298" t="n" s="7">
        <v>4.3624141E7</v>
      </c>
      <c r="B298" t="s" s="8">
        <v>54</v>
      </c>
      <c r="C298" t="n" s="8">
        <f>IF(false,"120922164", "120922164")</f>
      </c>
      <c r="D298" t="s" s="8">
        <v>461</v>
      </c>
      <c r="E298" t="n" s="8">
        <v>1.0</v>
      </c>
      <c r="F298" t="n" s="8">
        <v>975.0</v>
      </c>
      <c r="G298" t="s" s="8">
        <v>53</v>
      </c>
      <c r="H298" t="s" s="8">
        <v>50</v>
      </c>
      <c r="I298" t="s" s="8">
        <v>462</v>
      </c>
    </row>
    <row r="299" ht="16.0" customHeight="true">
      <c r="A299" t="n" s="7">
        <v>4.3789986E7</v>
      </c>
      <c r="B299" t="s" s="8">
        <v>327</v>
      </c>
      <c r="C299" t="n" s="8">
        <f>IF(false,"120922352", "120922352")</f>
      </c>
      <c r="D299" t="s" s="8">
        <v>76</v>
      </c>
      <c r="E299" t="n" s="8">
        <v>1.0</v>
      </c>
      <c r="F299" t="n" s="8">
        <v>686.0</v>
      </c>
      <c r="G299" t="s" s="8">
        <v>53</v>
      </c>
      <c r="H299" t="s" s="8">
        <v>50</v>
      </c>
      <c r="I299" t="s" s="8">
        <v>463</v>
      </c>
    </row>
    <row r="300" ht="16.0" customHeight="true">
      <c r="A300" t="n" s="7">
        <v>4.3651551E7</v>
      </c>
      <c r="B300" t="s" s="8">
        <v>185</v>
      </c>
      <c r="C300" t="n" s="8">
        <f>IF(false,"008-577", "008-577")</f>
      </c>
      <c r="D300" t="s" s="8">
        <v>79</v>
      </c>
      <c r="E300" t="n" s="8">
        <v>1.0</v>
      </c>
      <c r="F300" t="n" s="8">
        <v>807.0</v>
      </c>
      <c r="G300" t="s" s="8">
        <v>53</v>
      </c>
      <c r="H300" t="s" s="8">
        <v>50</v>
      </c>
      <c r="I300" t="s" s="8">
        <v>464</v>
      </c>
    </row>
    <row r="301" ht="16.0" customHeight="true">
      <c r="A301" t="n" s="7">
        <v>4.3780536E7</v>
      </c>
      <c r="B301" t="s" s="8">
        <v>327</v>
      </c>
      <c r="C301" t="n" s="8">
        <f>IF(false,"008-576", "008-576")</f>
      </c>
      <c r="D301" t="s" s="8">
        <v>61</v>
      </c>
      <c r="E301" t="n" s="8">
        <v>4.0</v>
      </c>
      <c r="F301" t="n" s="8">
        <v>3836.0</v>
      </c>
      <c r="G301" t="s" s="8">
        <v>53</v>
      </c>
      <c r="H301" t="s" s="8">
        <v>50</v>
      </c>
      <c r="I301" t="s" s="8">
        <v>465</v>
      </c>
    </row>
    <row r="302" ht="16.0" customHeight="true">
      <c r="A302" t="n" s="7">
        <v>4.3770982E7</v>
      </c>
      <c r="B302" t="s" s="8">
        <v>327</v>
      </c>
      <c r="C302" t="n" s="8">
        <f>IF(false,"01-004215", "01-004215")</f>
      </c>
      <c r="D302" t="s" s="8">
        <v>466</v>
      </c>
      <c r="E302" t="n" s="8">
        <v>2.0</v>
      </c>
      <c r="F302" t="n" s="8">
        <v>3730.0</v>
      </c>
      <c r="G302" t="s" s="8">
        <v>53</v>
      </c>
      <c r="H302" t="s" s="8">
        <v>50</v>
      </c>
      <c r="I302" t="s" s="8">
        <v>467</v>
      </c>
    </row>
    <row r="303" ht="16.0" customHeight="true">
      <c r="A303" t="n" s="7">
        <v>4.3739744E7</v>
      </c>
      <c r="B303" t="s" s="8">
        <v>185</v>
      </c>
      <c r="C303" t="n" s="8">
        <f>IF(false,"005-1273", "005-1273")</f>
      </c>
      <c r="D303" t="s" s="8">
        <v>114</v>
      </c>
      <c r="E303" t="n" s="8">
        <v>1.0</v>
      </c>
      <c r="F303" t="n" s="8">
        <v>748.0</v>
      </c>
      <c r="G303" t="s" s="8">
        <v>53</v>
      </c>
      <c r="H303" t="s" s="8">
        <v>50</v>
      </c>
      <c r="I303" t="s" s="8">
        <v>468</v>
      </c>
    </row>
    <row r="304" ht="16.0" customHeight="true">
      <c r="A304" t="n" s="7">
        <v>4.3759969E7</v>
      </c>
      <c r="B304" t="s" s="8">
        <v>327</v>
      </c>
      <c r="C304" t="n" s="8">
        <f>IF(false,"005-1375", "005-1375")</f>
      </c>
      <c r="D304" t="s" s="8">
        <v>83</v>
      </c>
      <c r="E304" t="n" s="8">
        <v>1.0</v>
      </c>
      <c r="F304" t="n" s="8">
        <v>754.0</v>
      </c>
      <c r="G304" t="s" s="8">
        <v>53</v>
      </c>
      <c r="H304" t="s" s="8">
        <v>50</v>
      </c>
      <c r="I304" t="s" s="8">
        <v>469</v>
      </c>
    </row>
    <row r="305" ht="16.0" customHeight="true">
      <c r="A305" t="n" s="7">
        <v>4.3494938E7</v>
      </c>
      <c r="B305" t="s" s="8">
        <v>66</v>
      </c>
      <c r="C305" t="n" s="8">
        <f>IF(false,"120922352", "120922352")</f>
      </c>
      <c r="D305" t="s" s="8">
        <v>76</v>
      </c>
      <c r="E305" t="n" s="8">
        <v>1.0</v>
      </c>
      <c r="F305" t="n" s="8">
        <v>755.0</v>
      </c>
      <c r="G305" t="s" s="8">
        <v>53</v>
      </c>
      <c r="H305" t="s" s="8">
        <v>50</v>
      </c>
      <c r="I305" t="s" s="8">
        <v>470</v>
      </c>
    </row>
    <row r="306" ht="16.0" customHeight="true">
      <c r="A306" t="n" s="7">
        <v>4.3442526E7</v>
      </c>
      <c r="B306" t="s" s="8">
        <v>66</v>
      </c>
      <c r="C306" t="n" s="8">
        <f>IF(false,"005-1312", "005-1312")</f>
      </c>
      <c r="D306" t="s" s="8">
        <v>160</v>
      </c>
      <c r="E306" t="n" s="8">
        <v>1.0</v>
      </c>
      <c r="F306" t="n" s="8">
        <v>553.0</v>
      </c>
      <c r="G306" t="s" s="8">
        <v>53</v>
      </c>
      <c r="H306" t="s" s="8">
        <v>50</v>
      </c>
      <c r="I306" t="s" s="8">
        <v>471</v>
      </c>
    </row>
    <row r="307" ht="16.0" customHeight="true">
      <c r="A307" t="n" s="7">
        <v>4.3740224E7</v>
      </c>
      <c r="B307" t="s" s="8">
        <v>185</v>
      </c>
      <c r="C307" t="n" s="8">
        <f>IF(false,"005-1558", "005-1558")</f>
      </c>
      <c r="D307" t="s" s="8">
        <v>472</v>
      </c>
      <c r="E307" t="n" s="8">
        <v>1.0</v>
      </c>
      <c r="F307" t="n" s="8">
        <v>303.0</v>
      </c>
      <c r="G307" t="s" s="8">
        <v>53</v>
      </c>
      <c r="H307" t="s" s="8">
        <v>50</v>
      </c>
      <c r="I307" t="s" s="8">
        <v>473</v>
      </c>
    </row>
    <row r="308" ht="16.0" customHeight="true">
      <c r="A308" t="n" s="7">
        <v>4.3816148E7</v>
      </c>
      <c r="B308" t="s" s="8">
        <v>327</v>
      </c>
      <c r="C308" t="n" s="8">
        <f>IF(false,"120921859", "120921859")</f>
      </c>
      <c r="D308" t="s" s="8">
        <v>474</v>
      </c>
      <c r="E308" t="n" s="8">
        <v>1.0</v>
      </c>
      <c r="F308" t="n" s="8">
        <v>443.0</v>
      </c>
      <c r="G308" t="s" s="8">
        <v>53</v>
      </c>
      <c r="H308" t="s" s="8">
        <v>50</v>
      </c>
      <c r="I308" t="s" s="8">
        <v>475</v>
      </c>
    </row>
    <row r="309" ht="16.0" customHeight="true">
      <c r="A309" t="n" s="7">
        <v>4.3744144E7</v>
      </c>
      <c r="B309" t="s" s="8">
        <v>185</v>
      </c>
      <c r="C309" t="n" s="8">
        <f>IF(false,"000-631", "000-631")</f>
      </c>
      <c r="D309" t="s" s="8">
        <v>91</v>
      </c>
      <c r="E309" t="n" s="8">
        <v>1.0</v>
      </c>
      <c r="F309" t="n" s="8">
        <v>463.0</v>
      </c>
      <c r="G309" t="s" s="8">
        <v>53</v>
      </c>
      <c r="H309" t="s" s="8">
        <v>50</v>
      </c>
      <c r="I309" t="s" s="8">
        <v>476</v>
      </c>
    </row>
    <row r="310" ht="16.0" customHeight="true">
      <c r="A310" t="n" s="7">
        <v>4.3766106E7</v>
      </c>
      <c r="B310" t="s" s="8">
        <v>327</v>
      </c>
      <c r="C310" t="n" s="8">
        <f>IF(false,"120922790", "120922790")</f>
      </c>
      <c r="D310" t="s" s="8">
        <v>477</v>
      </c>
      <c r="E310" t="n" s="8">
        <v>1.0</v>
      </c>
      <c r="F310" t="n" s="8">
        <v>272.0</v>
      </c>
      <c r="G310" t="s" s="8">
        <v>53</v>
      </c>
      <c r="H310" t="s" s="8">
        <v>50</v>
      </c>
      <c r="I310" t="s" s="8">
        <v>478</v>
      </c>
    </row>
    <row r="311" ht="16.0" customHeight="true">
      <c r="A311" t="n" s="7">
        <v>4.381123E7</v>
      </c>
      <c r="B311" t="s" s="8">
        <v>327</v>
      </c>
      <c r="C311" t="n" s="8">
        <f>IF(false,"005-1515", "005-1515")</f>
      </c>
      <c r="D311" t="s" s="8">
        <v>132</v>
      </c>
      <c r="E311" t="n" s="8">
        <v>1.0</v>
      </c>
      <c r="F311" t="n" s="8">
        <v>949.0</v>
      </c>
      <c r="G311" t="s" s="8">
        <v>53</v>
      </c>
      <c r="H311" t="s" s="8">
        <v>50</v>
      </c>
      <c r="I311" t="s" s="8">
        <v>479</v>
      </c>
    </row>
    <row r="312" ht="16.0" customHeight="true">
      <c r="A312" t="n" s="7">
        <v>4.3794128E7</v>
      </c>
      <c r="B312" t="s" s="8">
        <v>327</v>
      </c>
      <c r="C312" t="n" s="8">
        <f>IF(false,"01-004217", "01-004217")</f>
      </c>
      <c r="D312" t="s" s="8">
        <v>352</v>
      </c>
      <c r="E312" t="n" s="8">
        <v>1.0</v>
      </c>
      <c r="F312" t="n" s="8">
        <v>2098.0</v>
      </c>
      <c r="G312" t="s" s="8">
        <v>53</v>
      </c>
      <c r="H312" t="s" s="8">
        <v>50</v>
      </c>
      <c r="I312" t="s" s="8">
        <v>480</v>
      </c>
    </row>
    <row r="313" ht="16.0" customHeight="true">
      <c r="A313" t="n" s="7">
        <v>4.3776871E7</v>
      </c>
      <c r="B313" t="s" s="8">
        <v>327</v>
      </c>
      <c r="C313" t="n" s="8">
        <f>IF(false,"003-319", "003-319")</f>
      </c>
      <c r="D313" t="s" s="8">
        <v>158</v>
      </c>
      <c r="E313" t="n" s="8">
        <v>1.0</v>
      </c>
      <c r="F313" t="n" s="8">
        <v>1140.0</v>
      </c>
      <c r="G313" t="s" s="8">
        <v>53</v>
      </c>
      <c r="H313" t="s" s="8">
        <v>50</v>
      </c>
      <c r="I313" t="s" s="8">
        <v>481</v>
      </c>
    </row>
    <row r="314" ht="16.0" customHeight="true">
      <c r="A314" t="n" s="7">
        <v>4.3769091E7</v>
      </c>
      <c r="B314" t="s" s="8">
        <v>327</v>
      </c>
      <c r="C314" t="n" s="8">
        <f>IF(false,"120921942", "120921942")</f>
      </c>
      <c r="D314" t="s" s="8">
        <v>163</v>
      </c>
      <c r="E314" t="n" s="8">
        <v>1.0</v>
      </c>
      <c r="F314" t="n" s="8">
        <v>1686.0</v>
      </c>
      <c r="G314" t="s" s="8">
        <v>53</v>
      </c>
      <c r="H314" t="s" s="8">
        <v>50</v>
      </c>
      <c r="I314" t="s" s="8">
        <v>482</v>
      </c>
    </row>
    <row r="315" ht="16.0" customHeight="true">
      <c r="A315" t="n" s="7">
        <v>4.3769091E7</v>
      </c>
      <c r="B315" t="s" s="8">
        <v>327</v>
      </c>
      <c r="C315" t="n" s="8">
        <f>IF(false,"120921371", "120921371")</f>
      </c>
      <c r="D315" t="s" s="8">
        <v>483</v>
      </c>
      <c r="E315" t="n" s="8">
        <v>1.0</v>
      </c>
      <c r="F315" t="n" s="8">
        <v>892.0</v>
      </c>
      <c r="G315" t="s" s="8">
        <v>53</v>
      </c>
      <c r="H315" t="s" s="8">
        <v>50</v>
      </c>
      <c r="I315" t="s" s="8">
        <v>482</v>
      </c>
    </row>
    <row r="316" ht="16.0" customHeight="true">
      <c r="A316" t="n" s="7">
        <v>4.3810387E7</v>
      </c>
      <c r="B316" t="s" s="8">
        <v>327</v>
      </c>
      <c r="C316" t="n" s="8">
        <f>IF(false,"005-1515", "005-1515")</f>
      </c>
      <c r="D316" t="s" s="8">
        <v>132</v>
      </c>
      <c r="E316" t="n" s="8">
        <v>1.0</v>
      </c>
      <c r="F316" t="n" s="8">
        <v>949.0</v>
      </c>
      <c r="G316" t="s" s="8">
        <v>53</v>
      </c>
      <c r="H316" t="s" s="8">
        <v>50</v>
      </c>
      <c r="I316" t="s" s="8">
        <v>484</v>
      </c>
    </row>
    <row r="317" ht="16.0" customHeight="true">
      <c r="A317" t="n" s="7">
        <v>4.3806313E7</v>
      </c>
      <c r="B317" t="s" s="8">
        <v>327</v>
      </c>
      <c r="C317" t="n" s="8">
        <f>IF(false,"003-319", "003-319")</f>
      </c>
      <c r="D317" t="s" s="8">
        <v>158</v>
      </c>
      <c r="E317" t="n" s="8">
        <v>1.0</v>
      </c>
      <c r="F317" t="n" s="8">
        <v>1157.0</v>
      </c>
      <c r="G317" t="s" s="8">
        <v>53</v>
      </c>
      <c r="H317" t="s" s="8">
        <v>50</v>
      </c>
      <c r="I317" t="s" s="8">
        <v>485</v>
      </c>
    </row>
    <row r="318" ht="16.0" customHeight="true">
      <c r="A318" t="n" s="7">
        <v>4.3806794E7</v>
      </c>
      <c r="B318" t="s" s="8">
        <v>327</v>
      </c>
      <c r="C318" t="n" s="8">
        <f>IF(false,"120922352", "120922352")</f>
      </c>
      <c r="D318" t="s" s="8">
        <v>76</v>
      </c>
      <c r="E318" t="n" s="8">
        <v>1.0</v>
      </c>
      <c r="F318" t="n" s="8">
        <v>748.0</v>
      </c>
      <c r="G318" t="s" s="8">
        <v>53</v>
      </c>
      <c r="H318" t="s" s="8">
        <v>50</v>
      </c>
      <c r="I318" t="s" s="8">
        <v>486</v>
      </c>
    </row>
    <row r="319" ht="16.0" customHeight="true">
      <c r="A319" t="n" s="7">
        <v>4.3801848E7</v>
      </c>
      <c r="B319" t="s" s="8">
        <v>327</v>
      </c>
      <c r="C319" t="n" s="8">
        <f>IF(false,"005-1255", "005-1255")</f>
      </c>
      <c r="D319" t="s" s="8">
        <v>52</v>
      </c>
      <c r="E319" t="n" s="8">
        <v>1.0</v>
      </c>
      <c r="F319" t="n" s="8">
        <v>689.0</v>
      </c>
      <c r="G319" t="s" s="8">
        <v>53</v>
      </c>
      <c r="H319" t="s" s="8">
        <v>50</v>
      </c>
      <c r="I319" t="s" s="8">
        <v>487</v>
      </c>
    </row>
    <row r="320" ht="16.0" customHeight="true">
      <c r="A320" t="n" s="7">
        <v>4.3824169E7</v>
      </c>
      <c r="B320" t="s" s="8">
        <v>327</v>
      </c>
      <c r="C320" t="n" s="8">
        <f>IF(false,"120921544", "120921544")</f>
      </c>
      <c r="D320" t="s" s="8">
        <v>447</v>
      </c>
      <c r="E320" t="n" s="8">
        <v>1.0</v>
      </c>
      <c r="F320" t="n" s="8">
        <v>799.0</v>
      </c>
      <c r="G320" t="s" s="8">
        <v>53</v>
      </c>
      <c r="H320" t="s" s="8">
        <v>50</v>
      </c>
      <c r="I320" t="s" s="8">
        <v>488</v>
      </c>
    </row>
    <row r="321" ht="16.0" customHeight="true">
      <c r="A321" t="n" s="7">
        <v>4.3788606E7</v>
      </c>
      <c r="B321" t="s" s="8">
        <v>327</v>
      </c>
      <c r="C321" t="n" s="8">
        <f>IF(false,"120906022", "120906022")</f>
      </c>
      <c r="D321" t="s" s="8">
        <v>93</v>
      </c>
      <c r="E321" t="n" s="8">
        <v>6.0</v>
      </c>
      <c r="F321" t="n" s="8">
        <v>5934.0</v>
      </c>
      <c r="G321" t="s" s="8">
        <v>53</v>
      </c>
      <c r="H321" t="s" s="8">
        <v>50</v>
      </c>
      <c r="I321" t="s" s="8">
        <v>489</v>
      </c>
    </row>
    <row r="322" ht="16.0" customHeight="true">
      <c r="A322" t="n" s="7">
        <v>4.3788606E7</v>
      </c>
      <c r="B322" t="s" s="8">
        <v>327</v>
      </c>
      <c r="C322" t="n" s="8">
        <f>IF(false,"120906023", "120906023")</f>
      </c>
      <c r="D322" t="s" s="8">
        <v>490</v>
      </c>
      <c r="E322" t="n" s="8">
        <v>2.0</v>
      </c>
      <c r="F322" t="n" s="8">
        <v>1978.0</v>
      </c>
      <c r="G322" t="s" s="8">
        <v>53</v>
      </c>
      <c r="H322" t="s" s="8">
        <v>50</v>
      </c>
      <c r="I322" t="s" s="8">
        <v>489</v>
      </c>
    </row>
    <row r="323" ht="16.0" customHeight="true">
      <c r="A323" t="n" s="7">
        <v>4.383011E7</v>
      </c>
      <c r="B323" t="s" s="8">
        <v>327</v>
      </c>
      <c r="C323" t="n" s="8">
        <f>IF(false,"120921718", "120921718")</f>
      </c>
      <c r="D323" t="s" s="8">
        <v>491</v>
      </c>
      <c r="E323" t="n" s="8">
        <v>1.0</v>
      </c>
      <c r="F323" t="n" s="8">
        <v>1489.0</v>
      </c>
      <c r="G323" t="s" s="8">
        <v>53</v>
      </c>
      <c r="H323" t="s" s="8">
        <v>50</v>
      </c>
      <c r="I323" t="s" s="8">
        <v>492</v>
      </c>
    </row>
    <row r="324" ht="16.0" customHeight="true">
      <c r="A324" t="n" s="7">
        <v>4.3822562E7</v>
      </c>
      <c r="B324" t="s" s="8">
        <v>327</v>
      </c>
      <c r="C324" t="n" s="8">
        <f>IF(false,"005-1515", "005-1515")</f>
      </c>
      <c r="D324" t="s" s="8">
        <v>132</v>
      </c>
      <c r="E324" t="n" s="8">
        <v>2.0</v>
      </c>
      <c r="F324" t="n" s="8">
        <v>1898.0</v>
      </c>
      <c r="G324" t="s" s="8">
        <v>53</v>
      </c>
      <c r="H324" t="s" s="8">
        <v>50</v>
      </c>
      <c r="I324" t="s" s="8">
        <v>493</v>
      </c>
    </row>
    <row r="325" ht="16.0" customHeight="true">
      <c r="A325" t="n" s="7">
        <v>4.3782369E7</v>
      </c>
      <c r="B325" t="s" s="8">
        <v>327</v>
      </c>
      <c r="C325" t="n" s="8">
        <f>IF(false,"120922843", "120922843")</f>
      </c>
      <c r="D325" t="s" s="8">
        <v>494</v>
      </c>
      <c r="E325" t="n" s="8">
        <v>1.0</v>
      </c>
      <c r="F325" t="n" s="8">
        <v>425.0</v>
      </c>
      <c r="G325" t="s" s="8">
        <v>53</v>
      </c>
      <c r="H325" t="s" s="8">
        <v>50</v>
      </c>
      <c r="I325" t="s" s="8">
        <v>495</v>
      </c>
    </row>
    <row r="326" ht="16.0" customHeight="true">
      <c r="A326" t="n" s="7">
        <v>4.3726745E7</v>
      </c>
      <c r="B326" t="s" s="8">
        <v>185</v>
      </c>
      <c r="C326" t="n" s="8">
        <f>IF(false,"005-1517", "005-1517")</f>
      </c>
      <c r="D326" t="s" s="8">
        <v>386</v>
      </c>
      <c r="E326" t="n" s="8">
        <v>2.0</v>
      </c>
      <c r="F326" t="n" s="8">
        <v>1898.0</v>
      </c>
      <c r="G326" t="s" s="8">
        <v>53</v>
      </c>
      <c r="H326" t="s" s="8">
        <v>50</v>
      </c>
      <c r="I326" t="s" s="8">
        <v>496</v>
      </c>
    </row>
    <row r="327" ht="16.0" customHeight="true">
      <c r="A327" t="n" s="7">
        <v>4.3688519E7</v>
      </c>
      <c r="B327" t="s" s="8">
        <v>185</v>
      </c>
      <c r="C327" t="n" s="8">
        <f>IF(false,"01-004215", "01-004215")</f>
      </c>
      <c r="D327" t="s" s="8">
        <v>466</v>
      </c>
      <c r="E327" t="n" s="8">
        <v>2.0</v>
      </c>
      <c r="F327" t="n" s="8">
        <v>4566.0</v>
      </c>
      <c r="G327" t="s" s="8">
        <v>53</v>
      </c>
      <c r="H327" t="s" s="8">
        <v>50</v>
      </c>
      <c r="I327" t="s" s="8">
        <v>497</v>
      </c>
    </row>
    <row r="328" ht="16.0" customHeight="true">
      <c r="A328" t="n" s="7">
        <v>4.3672145E7</v>
      </c>
      <c r="B328" t="s" s="8">
        <v>185</v>
      </c>
      <c r="C328" t="n" s="8">
        <f>IF(false,"005-1519", "005-1519")</f>
      </c>
      <c r="D328" t="s" s="8">
        <v>197</v>
      </c>
      <c r="E328" t="n" s="8">
        <v>3.0</v>
      </c>
      <c r="F328" t="n" s="8">
        <v>3515.0</v>
      </c>
      <c r="G328" t="s" s="8">
        <v>53</v>
      </c>
      <c r="H328" t="s" s="8">
        <v>50</v>
      </c>
      <c r="I328" t="s" s="8">
        <v>498</v>
      </c>
    </row>
    <row r="329" ht="16.0" customHeight="true">
      <c r="A329" t="n" s="7">
        <v>4.3656506E7</v>
      </c>
      <c r="B329" t="s" s="8">
        <v>185</v>
      </c>
      <c r="C329" t="n" s="8">
        <f>IF(false,"005-1517", "005-1517")</f>
      </c>
      <c r="D329" t="s" s="8">
        <v>386</v>
      </c>
      <c r="E329" t="n" s="8">
        <v>1.0</v>
      </c>
      <c r="F329" t="n" s="8">
        <v>550.0</v>
      </c>
      <c r="G329" t="s" s="8">
        <v>53</v>
      </c>
      <c r="H329" t="s" s="8">
        <v>50</v>
      </c>
      <c r="I329" t="s" s="8">
        <v>499</v>
      </c>
    </row>
    <row r="330" ht="16.0" customHeight="true">
      <c r="A330" t="n" s="7">
        <v>4.362705E7</v>
      </c>
      <c r="B330" t="s" s="8">
        <v>54</v>
      </c>
      <c r="C330" t="n" s="8">
        <f>IF(false,"002-100", "002-100")</f>
      </c>
      <c r="D330" t="s" s="8">
        <v>500</v>
      </c>
      <c r="E330" t="n" s="8">
        <v>1.0</v>
      </c>
      <c r="F330" t="n" s="8">
        <v>205.0</v>
      </c>
      <c r="G330" t="s" s="8">
        <v>53</v>
      </c>
      <c r="H330" t="s" s="8">
        <v>50</v>
      </c>
      <c r="I330" t="s" s="8">
        <v>501</v>
      </c>
    </row>
    <row r="331" ht="16.0" customHeight="true">
      <c r="A331" t="n" s="7">
        <v>4.3792932E7</v>
      </c>
      <c r="B331" t="s" s="8">
        <v>327</v>
      </c>
      <c r="C331" t="n" s="8">
        <f>IF(false,"120921995", "120921995")</f>
      </c>
      <c r="D331" t="s" s="8">
        <v>256</v>
      </c>
      <c r="E331" t="n" s="8">
        <v>1.0</v>
      </c>
      <c r="F331" t="n" s="8">
        <v>1.0</v>
      </c>
      <c r="G331" t="s" s="8">
        <v>53</v>
      </c>
      <c r="H331" t="s" s="8">
        <v>50</v>
      </c>
      <c r="I331" t="s" s="8">
        <v>502</v>
      </c>
    </row>
    <row r="332" ht="16.0" customHeight="true"/>
    <row r="333" ht="16.0" customHeight="true">
      <c r="A333" t="s" s="1">
        <v>37</v>
      </c>
      <c r="B333" s="1"/>
      <c r="C333" s="1"/>
      <c r="D333" s="1"/>
      <c r="E333" s="1"/>
      <c r="F333" t="n" s="8">
        <v>387582.0</v>
      </c>
      <c r="G333" s="2"/>
    </row>
    <row r="334" ht="16.0" customHeight="true"/>
    <row r="335" ht="16.0" customHeight="true">
      <c r="A335" t="s" s="1">
        <v>36</v>
      </c>
    </row>
    <row r="336" ht="34.0" customHeight="true">
      <c r="A336" t="s" s="9">
        <v>38</v>
      </c>
      <c r="B336" t="s" s="9">
        <v>0</v>
      </c>
      <c r="C336" t="s" s="9">
        <v>43</v>
      </c>
      <c r="D336" t="s" s="9">
        <v>1</v>
      </c>
      <c r="E336" t="s" s="9">
        <v>2</v>
      </c>
      <c r="F336" t="s" s="9">
        <v>39</v>
      </c>
      <c r="G336" t="s" s="9">
        <v>5</v>
      </c>
      <c r="H336" t="s" s="9">
        <v>3</v>
      </c>
      <c r="I336" t="s" s="9">
        <v>4</v>
      </c>
    </row>
    <row r="337" ht="16.0" customHeight="true">
      <c r="A337" t="n" s="8">
        <v>4.2921982E7</v>
      </c>
      <c r="B337" t="s" s="8">
        <v>408</v>
      </c>
      <c r="C337" t="n" s="8">
        <f>IF(false,"005-1039", "005-1039")</f>
      </c>
      <c r="D337" t="s" s="8">
        <v>187</v>
      </c>
      <c r="E337" t="n" s="8">
        <v>1.0</v>
      </c>
      <c r="F337" t="n" s="8">
        <v>-1415.0</v>
      </c>
      <c r="G337" t="s" s="8">
        <v>503</v>
      </c>
      <c r="H337" t="s" s="8">
        <v>54</v>
      </c>
      <c r="I337" t="s" s="8">
        <v>504</v>
      </c>
    </row>
    <row r="338" ht="16.0" customHeight="true">
      <c r="A338" t="n" s="8">
        <v>4.2919068E7</v>
      </c>
      <c r="B338" t="s" s="8">
        <v>408</v>
      </c>
      <c r="C338" t="n" s="8">
        <f>IF(false,"120921902", "120921902")</f>
      </c>
      <c r="D338" t="s" s="8">
        <v>505</v>
      </c>
      <c r="E338" t="n" s="8">
        <v>1.0</v>
      </c>
      <c r="F338" t="n" s="8">
        <v>-628.0</v>
      </c>
      <c r="G338" t="s" s="8">
        <v>503</v>
      </c>
      <c r="H338" t="s" s="8">
        <v>54</v>
      </c>
      <c r="I338" t="s" s="8">
        <v>506</v>
      </c>
    </row>
    <row r="339" ht="16.0" customHeight="true">
      <c r="A339" t="n" s="8">
        <v>4.2813175E7</v>
      </c>
      <c r="B339" t="s" s="8">
        <v>109</v>
      </c>
      <c r="C339" t="n" s="8">
        <f>IF(false,"120921939", "120921939")</f>
      </c>
      <c r="D339" t="s" s="8">
        <v>175</v>
      </c>
      <c r="E339" t="n" s="8">
        <v>2.0</v>
      </c>
      <c r="F339" t="n" s="8">
        <v>-1842.0</v>
      </c>
      <c r="G339" t="s" s="8">
        <v>503</v>
      </c>
      <c r="H339" t="s" s="8">
        <v>54</v>
      </c>
      <c r="I339" t="s" s="8">
        <v>507</v>
      </c>
    </row>
    <row r="340" ht="16.0" customHeight="true">
      <c r="A340" t="n" s="8">
        <v>4.2867478E7</v>
      </c>
      <c r="B340" t="s" s="8">
        <v>408</v>
      </c>
      <c r="C340" t="n" s="8">
        <f>IF(false,"120921995", "120921995")</f>
      </c>
      <c r="D340" t="s" s="8">
        <v>256</v>
      </c>
      <c r="E340" t="n" s="8">
        <v>1.0</v>
      </c>
      <c r="F340" t="n" s="8">
        <v>-1.0</v>
      </c>
      <c r="G340" t="s" s="8">
        <v>503</v>
      </c>
      <c r="H340" t="s" s="8">
        <v>185</v>
      </c>
      <c r="I340" t="s" s="8">
        <v>508</v>
      </c>
    </row>
    <row r="341" ht="16.0" customHeight="true">
      <c r="A341" t="n" s="8">
        <v>4.3210866E7</v>
      </c>
      <c r="B341" t="s" s="8">
        <v>58</v>
      </c>
      <c r="C341" t="n" s="8">
        <f>IF(false,"005-1357", "005-1357")</f>
      </c>
      <c r="D341" t="s" s="8">
        <v>230</v>
      </c>
      <c r="E341" t="n" s="8">
        <v>2.0</v>
      </c>
      <c r="F341" t="n" s="8">
        <v>-1072.0</v>
      </c>
      <c r="G341" t="s" s="8">
        <v>503</v>
      </c>
      <c r="H341" t="s" s="8">
        <v>327</v>
      </c>
      <c r="I341" t="s" s="8">
        <v>509</v>
      </c>
    </row>
    <row r="342" ht="16.0" customHeight="true"/>
    <row r="343" ht="16.0" customHeight="true">
      <c r="A343" t="s" s="1">
        <v>37</v>
      </c>
      <c r="F343" t="n" s="8">
        <v>-4958.0</v>
      </c>
      <c r="G343" s="2"/>
      <c r="H343" s="0"/>
      <c r="I343" s="0"/>
    </row>
    <row r="344" ht="16.0" customHeight="true">
      <c r="A344" s="1"/>
      <c r="B344" s="1"/>
      <c r="C344" s="1"/>
      <c r="D344" s="1"/>
      <c r="E344" s="1"/>
      <c r="F344" s="1"/>
      <c r="G344" s="1"/>
      <c r="H344" s="1"/>
      <c r="I344" s="1"/>
    </row>
    <row r="345" ht="16.0" customHeight="true">
      <c r="A345" t="s" s="1">
        <v>40</v>
      </c>
    </row>
    <row r="346" ht="34.0" customHeight="true">
      <c r="A346" t="s" s="9">
        <v>47</v>
      </c>
      <c r="B346" t="s" s="9">
        <v>48</v>
      </c>
      <c r="C346" s="9"/>
      <c r="D346" s="9"/>
      <c r="E346" s="9"/>
      <c r="F346" t="s" s="9">
        <v>39</v>
      </c>
      <c r="G346" t="s" s="9">
        <v>5</v>
      </c>
      <c r="H346" t="s" s="9">
        <v>3</v>
      </c>
      <c r="I346" t="s" s="9">
        <v>4</v>
      </c>
    </row>
    <row r="347" ht="16.0" customHeight="true"/>
    <row r="348" ht="16.0" customHeight="true">
      <c r="A348" t="s" s="1">
        <v>37</v>
      </c>
      <c r="F348" t="n" s="8">
        <v>0.0</v>
      </c>
      <c r="G348" s="2"/>
      <c r="H348" s="0"/>
      <c r="I348" s="0"/>
    </row>
    <row r="349" ht="16.0" customHeight="true">
      <c r="A349" s="1"/>
      <c r="B349" s="1"/>
      <c r="C349" s="1"/>
      <c r="D349" s="1"/>
      <c r="E349" s="1"/>
      <c r="F349" s="1"/>
      <c r="G349" s="1"/>
      <c r="H349" s="1"/>
      <c r="I34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