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>
    <mc:Choice Requires="x15">
      <x15ac:absPath xmlns:x15ac="http://schemas.microsoft.com/office/spreadsheetml/2010/11/ac" url="/Users/don-dron/arc/arcadia/market/mbi/mbi/report-generator/src/main/resources/netting/"/>
    </mc:Choice>
  </mc:AlternateContent>
  <xr:revisionPtr revIDLastSave="0" documentId="13_ncr:1_{9CEDBCEF-C0B0-B647-B3B4-482DD0A79DAD}" xr6:coauthVersionLast="46" xr6:coauthVersionMax="46" xr10:uidLastSave="{00000000-0000-0000-0000-000000000000}"/>
  <bookViews>
    <workbookView xWindow="0" yWindow="460" windowWidth="28800" windowHeight="14180" xr2:uid="{00000000-000D-0000-FFFF-FFFF00000000}"/>
  </bookViews>
  <sheets>
    <sheet name="Отчет по одному ПП" sheetId="2" r:id="rId1"/>
  </sheets>
  <calcPr calcId="152511" calcOnSave="0"/>
  <extLst>
    <ext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Andrew Illarionov</author>
  </authors>
  <commentList/>
</comments>
</file>

<file path=xl/sharedStrings.xml><?xml version="1.0" encoding="utf-8"?>
<sst xmlns="http://schemas.openxmlformats.org/spreadsheetml/2006/main" count="332" uniqueCount="95">
  <si>
    <t>Дата оформления</t>
  </si>
  <si>
    <t>Название товара</t>
  </si>
  <si>
    <t>Количество</t>
  </si>
  <si>
    <t>Дата транзакции</t>
  </si>
  <si>
    <t>ID транзакции</t>
  </si>
  <si>
    <t>Источник транзакции</t>
  </si>
  <si>
    <t>${header.date}</t>
  </si>
  <si>
    <t>${header.bankOrderId}</t>
  </si>
  <si>
    <t>${header.sum}</t>
  </si>
  <si>
    <t>${payment.orderId}</t>
  </si>
  <si>
    <t>${payment.creationDate}</t>
  </si>
  <si>
    <t>${payment.offerName}</t>
  </si>
  <si>
    <t>${payment.itemCount}</t>
  </si>
  <si>
    <t>${payment.itemSum}</t>
  </si>
  <si>
    <t>${payment.paymentType}</t>
  </si>
  <si>
    <t>${payment.trantime}</t>
  </si>
  <si>
    <t>${payment.trustId}</t>
  </si>
  <si>
    <t>${header.paymentSum}</t>
  </si>
  <si>
    <t>${refund.orderId}</t>
  </si>
  <si>
    <t>${refund.creationDate}</t>
  </si>
  <si>
    <t>${refund.offerName}</t>
  </si>
  <si>
    <t>${refund.itemCount}</t>
  </si>
  <si>
    <t>${refund.itemSum}</t>
  </si>
  <si>
    <t>${refund.paymentType}</t>
  </si>
  <si>
    <t>${refund.trantime}</t>
  </si>
  <si>
    <t>${refund.trustId}</t>
  </si>
  <si>
    <t>${header.refundSum}</t>
  </si>
  <si>
    <t>${commission.itemSum}</t>
  </si>
  <si>
    <t>${commission.paymentType}</t>
  </si>
  <si>
    <t>${commission.trantime}</t>
  </si>
  <si>
    <t>${commission.trustId}</t>
  </si>
  <si>
    <t>${header.commissionSum}</t>
  </si>
  <si>
    <t>Дата платёжного поручения</t>
  </si>
  <si>
    <t>Номер платёжного поручения</t>
  </si>
  <si>
    <t>Сумма платёжного поручения</t>
  </si>
  <si>
    <t>Начисления</t>
  </si>
  <si>
    <t>Возвраты и компенсации покупателям</t>
  </si>
  <si>
    <t>Всего</t>
  </si>
  <si>
    <t>Номер заказа</t>
  </si>
  <si>
    <t>Сумма транзакции, руб.</t>
  </si>
  <si>
    <t>Удержания для оплаты услуг</t>
  </si>
  <si>
    <t>$[IF(${header.whiteMarket},"${payment.offerId}", "${payment.shopSku}")]</t>
  </si>
  <si>
    <t>$[IF(${header.whiteMarket},"${refund.offerId}", "${refund.shopSku}")]</t>
  </si>
  <si>
    <t>Ваш SKU</t>
  </si>
  <si>
    <t>${commission.orderId}</t>
  </si>
  <si>
    <t>${commission.creationDate}</t>
  </si>
  <si>
    <t>Отчет о платежном поручении</t>
  </si>
  <si>
    <t>Номер акта об оказанных услугах</t>
  </si>
  <si>
    <t>Дата акта об оказанных услугах</t>
  </si>
  <si>
    <t/>
  </si>
  <si>
    <t>06.08.2021</t>
  </si>
  <si>
    <t>03.08.2021</t>
  </si>
  <si>
    <t>Goo.N подгузники S (4-8 кг), 84 шт.</t>
  </si>
  <si>
    <t>Платёж за скидку маркетплейса</t>
  </si>
  <si>
    <t>05.08.2021</t>
  </si>
  <si>
    <t>610b643a954f6be98f6a5790</t>
  </si>
  <si>
    <t>Goo.N трусики L (9-14 кг) 44 шт.</t>
  </si>
  <si>
    <t>610b67306a864330ea2b4bb1</t>
  </si>
  <si>
    <t>02.08.2021</t>
  </si>
  <si>
    <t>YokoSun трусики Premium L (9-14 кг) 44 шт., белый</t>
  </si>
  <si>
    <t>Платёж за скидку по баллам Яндекс.Плюса</t>
  </si>
  <si>
    <t>6107a7023620c267fccf4221</t>
  </si>
  <si>
    <t>01.08.2021</t>
  </si>
  <si>
    <t>Goo.N трусики Ultra XXL (13-25 кг) 36 шт.</t>
  </si>
  <si>
    <t>61067077b9f8ed64b0c71be5</t>
  </si>
  <si>
    <t>Goo.N трусики XXL (13-25 кг) 28 шт.</t>
  </si>
  <si>
    <t>31.07.2021</t>
  </si>
  <si>
    <t>YokoSun трусики Econom L (9-14 кг), 44 шт.</t>
  </si>
  <si>
    <t>610bd92f32da83d9d6d17762</t>
  </si>
  <si>
    <t>610c005932da83826dd17757</t>
  </si>
  <si>
    <t>YokoSun трусики M (6-10 кг), 58 шт.</t>
  </si>
  <si>
    <t>610c2c16c5311b11e6ec76da</t>
  </si>
  <si>
    <t>610c5dd89066f423987d3355</t>
  </si>
  <si>
    <t>Смесь Kabrita 3 GOLD для комфортного пищеварения, старше 12 месяцев, 800 г</t>
  </si>
  <si>
    <t>610b876694d527ac26f812bd</t>
  </si>
  <si>
    <t>Гель для душа Biore Мягкая свежесть, 480 мл</t>
  </si>
  <si>
    <t>61099004f4c0cb7d027d5ebc</t>
  </si>
  <si>
    <t>610c7878f988018cadd86317</t>
  </si>
  <si>
    <t>Ёkitto трусики L (9-14 кг) 44 шт.</t>
  </si>
  <si>
    <t>610b0fb983b1f27bc18f4b32</t>
  </si>
  <si>
    <t>610c842d99d6ef4386b1d707</t>
  </si>
  <si>
    <t>04.08.2021</t>
  </si>
  <si>
    <t>Merries подгузники L (9-14 кг), 64 шт.</t>
  </si>
  <si>
    <t>610c918dc3080f61cb092eec</t>
  </si>
  <si>
    <t>Palmbaby подгузники Ультратонкие XL (12+ кг), 44 шт.</t>
  </si>
  <si>
    <t>610c9609dff13b568ad68618</t>
  </si>
  <si>
    <t>Joonies трусики Comfort XL (12-17 кг), 38 шт., 3 уп.</t>
  </si>
  <si>
    <t>610c990ec3080f1a4b092eee</t>
  </si>
  <si>
    <t>YokoSun подгузники S (3-6 кг), 82 шт.</t>
  </si>
  <si>
    <t>610c9fec20d51d3008a65d3b</t>
  </si>
  <si>
    <t>YokoSun подгузники Premium L (9-13 кг) 54 шт.</t>
  </si>
  <si>
    <t>Возврат платежа за скидку по баллам Яндекс.Плюса</t>
  </si>
  <si>
    <t>610c4fbedbdc315812a856f1</t>
  </si>
  <si>
    <t>Возврат платежа за скидку маркетплейса</t>
  </si>
  <si>
    <t>610c4fbf04e9432cf10654a7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</si>
</sst>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 x14ac:knownFonts="1"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  <font>
      <b/>
      <sz val="10"/>
      <name val="Arial"/>
      <family val="2"/>
      <charset val="204"/>
    </font>
    <font>
      <b/>
      <sz val="9"/>
      <color rgb="FF000000"/>
      <name val="Tahoma"/>
      <family val="2"/>
      <charset val="204"/>
    </font>
    <font>
      <b/>
      <sz val="18"/>
      <color theme="1"/>
      <name val="Calibri (Body)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DBEEF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2" fillId="0" borderId="0" xfId="0" quotePrefix="1" applyFont="1"/>
    <xf numFmtId="0" fontId="1" fillId="0" borderId="0" xfId="0" applyFont="1"/>
    <xf numFmtId="14" fontId="3" fillId="0" borderId="0" xfId="0" applyNumberFormat="1" applyFont="1" applyAlignment="1">
      <alignment vertical="top"/>
    </xf>
    <xf numFmtId="0" fontId="3" fillId="0" borderId="0" xfId="0" applyFont="1" applyAlignment="1">
      <alignment vertical="top"/>
    </xf>
    <xf numFmtId="1" fontId="3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/>
    <xf numFmtId="0" fontId="2" fillId="2" borderId="1" xfId="0" applyFont="1" applyFill="1" applyBorder="1" applyAlignment="1">
      <alignment horizontal="center" vertical="center" wrapText="1"/>
    </xf>
    <xf numFmtId="2" fontId="3" fillId="0" borderId="0" xfId="0" applyNumberFormat="1" applyFont="1" applyAlignment="1">
      <alignment vertical="top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0"/>
  <sheetViews>
    <sheetView tabSelected="1" workbookViewId="0">
      <selection activeCell="B5" sqref="B5"/>
    </sheetView>
  </sheetViews>
  <sheetFormatPr baseColWidth="10" defaultColWidth="11" defaultRowHeight="16" x14ac:dyDescent="0.2"/>
  <cols>
    <col min="1" max="1" customWidth="true" width="29.33203125" collapsed="false"/>
    <col min="2" max="2" customWidth="true" width="22.1640625" collapsed="false"/>
    <col min="3" max="3" customWidth="true" width="16.5" collapsed="false"/>
    <col min="4" max="4" customWidth="true" width="19.0" collapsed="false"/>
    <col min="5" max="5" customWidth="true" width="18.1640625" collapsed="false"/>
    <col min="6" max="6" customWidth="true" width="22.1640625" collapsed="false"/>
    <col min="7" max="7" customWidth="true" width="23.1640625" collapsed="false"/>
    <col min="8" max="8" customWidth="true" width="20.83203125" collapsed="false"/>
    <col min="9" max="9" customWidth="true" width="24.0" collapsed="false"/>
  </cols>
  <sheetData>
    <row r="1" spans="1:9" s="3" customFormat="1" ht="24" x14ac:dyDescent="0.3">
      <c r="A1" s="11" t="s">
        <v>46</v>
      </c>
      <c r="B1" s="12"/>
      <c r="C1" s="12"/>
    </row>
    <row r="2" spans="1:9" s="3" customFormat="1" x14ac:dyDescent="0.2" ht="16.0" customHeight="true">
      <c r="A2" s="3" t="s">
        <v>32</v>
      </c>
      <c r="B2" s="4" t="s">
        <v>50</v>
      </c>
    </row>
    <row r="3" spans="1:9" s="3" customFormat="1" x14ac:dyDescent="0.2" ht="16.0" customHeight="true">
      <c r="A3" s="3" t="s">
        <v>33</v>
      </c>
      <c r="B3" s="5" t="n">
        <v>51183.0</v>
      </c>
    </row>
    <row r="4" spans="1:9" s="3" customFormat="1" x14ac:dyDescent="0.2" ht="16.0" customHeight="true">
      <c r="A4" s="3" t="s">
        <v>34</v>
      </c>
      <c r="B4" s="10" t="n">
        <v>7101.0</v>
      </c>
    </row>
    <row r="5" spans="1:9" x14ac:dyDescent="0.2" ht="16.0" customHeight="true">
      <c r="A5" s="3"/>
      <c r="B5" s="6"/>
      <c r="C5" s="3"/>
      <c r="D5" s="3"/>
      <c r="E5" s="3"/>
      <c r="F5" s="3"/>
      <c r="G5" s="3"/>
      <c r="H5" s="3"/>
      <c r="I5" s="3"/>
    </row>
    <row r="6" spans="1:9" ht="19.0" customHeight="true" x14ac:dyDescent="0.2">
      <c r="A6" s="3" t="s">
        <v>35</v>
      </c>
    </row>
    <row r="7" spans="1:9" s="8" customFormat="1" ht="34.0" x14ac:dyDescent="0.2" customHeight="true">
      <c r="A7" s="9" t="s">
        <v>38</v>
      </c>
      <c r="B7" s="9" t="s">
        <v>0</v>
      </c>
      <c r="C7" s="9" t="s">
        <v>43</v>
      </c>
      <c r="D7" s="9" t="s">
        <v>1</v>
      </c>
      <c r="E7" s="9" t="s">
        <v>2</v>
      </c>
      <c r="F7" s="9" t="s">
        <v>39</v>
      </c>
      <c r="G7" s="9" t="s">
        <v>5</v>
      </c>
      <c r="H7" s="9" t="s">
        <v>3</v>
      </c>
      <c r="I7" s="9" t="s">
        <v>4</v>
      </c>
    </row>
    <row r="8" spans="1:9" x14ac:dyDescent="0.2" ht="16.0" customHeight="true">
      <c r="A8" s="7" t="n">
        <v>5.7306302E7</v>
      </c>
      <c r="B8" s="8" t="s">
        <v>51</v>
      </c>
      <c r="C8" s="8" t="n">
        <f>IF(false,"002-101", "002-101")</f>
      </c>
      <c r="D8" s="8" t="s">
        <v>52</v>
      </c>
      <c r="E8" s="8" t="n">
        <v>1.0</v>
      </c>
      <c r="F8" s="8" t="n">
        <v>110.0</v>
      </c>
      <c r="G8" s="8" t="s">
        <v>53</v>
      </c>
      <c r="H8" s="8" t="s">
        <v>54</v>
      </c>
      <c r="I8" s="8" t="s">
        <v>55</v>
      </c>
    </row>
    <row r="9" ht="16.0" customHeight="true">
      <c r="A9" t="n" s="7">
        <v>5.7298163E7</v>
      </c>
      <c r="B9" t="s" s="8">
        <v>51</v>
      </c>
      <c r="C9" t="n" s="8">
        <f>IF(false,"005-1518", "005-1518")</f>
      </c>
      <c r="D9" t="s" s="8">
        <v>56</v>
      </c>
      <c r="E9" t="n" s="8">
        <v>2.0</v>
      </c>
      <c r="F9" t="n" s="8">
        <v>422.0</v>
      </c>
      <c r="G9" t="s" s="8">
        <v>53</v>
      </c>
      <c r="H9" t="s" s="8">
        <v>54</v>
      </c>
      <c r="I9" t="s" s="8">
        <v>57</v>
      </c>
    </row>
    <row r="10" spans="1:9" x14ac:dyDescent="0.2" ht="16.0" customHeight="true">
      <c r="A10" s="7" t="n">
        <v>5.7042894E7</v>
      </c>
      <c r="B10" s="8" t="s">
        <v>58</v>
      </c>
      <c r="C10" s="8" t="n">
        <f>IF(false,"120921995", "120921995")</f>
      </c>
      <c r="D10" s="8" t="s">
        <v>59</v>
      </c>
      <c r="E10" s="8" t="n">
        <v>1.0</v>
      </c>
      <c r="F10" s="8" t="n">
        <v>378.0</v>
      </c>
      <c r="G10" s="8" t="s">
        <v>60</v>
      </c>
      <c r="H10" t="s" s="8">
        <v>54</v>
      </c>
      <c r="I10" t="s" s="8">
        <v>61</v>
      </c>
    </row>
    <row r="11" ht="16.0" customHeight="true">
      <c r="A11" t="n" s="7">
        <v>5.6929055E7</v>
      </c>
      <c r="B11" t="s" s="8">
        <v>62</v>
      </c>
      <c r="C11" t="n" s="8">
        <f>IF(false,"120922005", "120922005")</f>
      </c>
      <c r="D11" t="s" s="8">
        <v>63</v>
      </c>
      <c r="E11" t="n" s="8">
        <v>1.0</v>
      </c>
      <c r="F11" t="n" s="8">
        <v>691.0</v>
      </c>
      <c r="G11" t="s" s="8">
        <v>60</v>
      </c>
      <c r="H11" t="s" s="8">
        <v>54</v>
      </c>
      <c r="I11" t="s" s="8">
        <v>64</v>
      </c>
    </row>
    <row r="12" spans="1:9" x14ac:dyDescent="0.2" ht="16.0" customHeight="true">
      <c r="A12" s="7" t="n">
        <v>5.6929055E7</v>
      </c>
      <c r="B12" t="s" s="8">
        <v>62</v>
      </c>
      <c r="C12" t="n" s="8">
        <f>IF(false,"005-1520", "005-1520")</f>
      </c>
      <c r="D12" t="s" s="8">
        <v>65</v>
      </c>
      <c r="E12" t="n" s="8">
        <v>1.0</v>
      </c>
      <c r="F12" t="n" s="8">
        <v>543.0</v>
      </c>
      <c r="G12" t="s" s="8">
        <v>60</v>
      </c>
      <c r="H12" t="s" s="8">
        <v>54</v>
      </c>
      <c r="I12" t="s" s="8">
        <v>64</v>
      </c>
    </row>
    <row r="13" spans="1:9" s="8" customFormat="1" ht="16.0" x14ac:dyDescent="0.2" customHeight="true">
      <c r="A13" s="7" t="n">
        <v>5.6839924E7</v>
      </c>
      <c r="B13" s="8" t="s">
        <v>66</v>
      </c>
      <c r="C13" s="8" t="n">
        <f>IF(false,"120921903", "120921903")</f>
      </c>
      <c r="D13" s="8" t="s">
        <v>67</v>
      </c>
      <c r="E13" s="8" t="n">
        <v>1.0</v>
      </c>
      <c r="F13" s="8" t="n">
        <v>100.0</v>
      </c>
      <c r="G13" s="8" t="s">
        <v>53</v>
      </c>
      <c r="H13" s="8" t="s">
        <v>54</v>
      </c>
      <c r="I13" s="8" t="s">
        <v>68</v>
      </c>
    </row>
    <row r="14" spans="1:9" x14ac:dyDescent="0.2" ht="16.0" customHeight="true">
      <c r="A14" s="7" t="n">
        <v>5.7307918E7</v>
      </c>
      <c r="B14" s="8" t="s">
        <v>51</v>
      </c>
      <c r="C14" s="8" t="n">
        <f>IF(false,"002-101", "002-101")</f>
      </c>
      <c r="D14" s="8" t="s">
        <v>52</v>
      </c>
      <c r="E14" s="8" t="n">
        <v>2.0</v>
      </c>
      <c r="F14" s="8" t="n">
        <v>220.0</v>
      </c>
      <c r="G14" s="8" t="s">
        <v>53</v>
      </c>
      <c r="H14" s="8" t="s">
        <v>54</v>
      </c>
      <c r="I14" s="8" t="s">
        <v>69</v>
      </c>
    </row>
    <row r="15" ht="16.0" customHeight="true">
      <c r="A15" t="n" s="7">
        <v>5.6795274E7</v>
      </c>
      <c r="B15" t="s" s="8">
        <v>66</v>
      </c>
      <c r="C15" t="n" s="8">
        <f>IF(false,"005-1514", "005-1514")</f>
      </c>
      <c r="D15" t="s" s="8">
        <v>70</v>
      </c>
      <c r="E15" t="n" s="8">
        <v>1.0</v>
      </c>
      <c r="F15" t="n" s="8">
        <v>177.0</v>
      </c>
      <c r="G15" t="s" s="8">
        <v>53</v>
      </c>
      <c r="H15" t="s" s="8">
        <v>54</v>
      </c>
      <c r="I15" t="s" s="8">
        <v>71</v>
      </c>
    </row>
    <row r="16" spans="1:9" s="1" customFormat="1" x14ac:dyDescent="0.2" ht="16.0" customHeight="true">
      <c r="A16" s="7" t="n">
        <v>5.7533854E7</v>
      </c>
      <c r="B16" t="s" s="8">
        <v>54</v>
      </c>
      <c r="C16" t="n" s="8">
        <f>IF(false,"120922005", "120922005")</f>
      </c>
      <c r="D16" t="s" s="8">
        <v>63</v>
      </c>
      <c r="E16" t="n" s="8">
        <v>4.0</v>
      </c>
      <c r="F16" s="8" t="n">
        <v>1680.0</v>
      </c>
      <c r="G16" s="8" t="s">
        <v>53</v>
      </c>
      <c r="H16" s="8" t="s">
        <v>50</v>
      </c>
      <c r="I16" s="8" t="s">
        <v>72</v>
      </c>
    </row>
    <row r="17" spans="1:9" x14ac:dyDescent="0.2" ht="16.0" customHeight="true">
      <c r="A17" s="7" t="n">
        <v>5.7542724E7</v>
      </c>
      <c r="B17" s="8" t="s">
        <v>54</v>
      </c>
      <c r="C17" s="8" t="n">
        <f>IF(false,"120921202", "120921202")</f>
      </c>
      <c r="D17" s="8" t="s">
        <v>73</v>
      </c>
      <c r="E17" s="8" t="n">
        <v>1.0</v>
      </c>
      <c r="F17" s="8" t="n">
        <v>200.0</v>
      </c>
      <c r="G17" s="8" t="s">
        <v>60</v>
      </c>
      <c r="H17" s="8" t="s">
        <v>50</v>
      </c>
      <c r="I17" s="8" t="s">
        <v>74</v>
      </c>
    </row>
    <row r="18" spans="1:9" x14ac:dyDescent="0.2" ht="16.0" customHeight="true">
      <c r="A18" s="7" t="n">
        <v>5.7309781E7</v>
      </c>
      <c r="B18" t="s" s="8">
        <v>51</v>
      </c>
      <c r="C18" t="n" s="8">
        <f>IF(false,"005-1373", "005-1373")</f>
      </c>
      <c r="D18" t="s" s="8">
        <v>75</v>
      </c>
      <c r="E18" t="n" s="8">
        <v>2.0</v>
      </c>
      <c r="F18" t="n" s="8">
        <v>366.0</v>
      </c>
      <c r="G18" t="s" s="8">
        <v>60</v>
      </c>
      <c r="H18" t="s" s="8">
        <v>50</v>
      </c>
      <c r="I18" t="s" s="8">
        <v>76</v>
      </c>
    </row>
    <row r="19" spans="1:9" ht="16.0" x14ac:dyDescent="0.2" customHeight="true">
      <c r="A19" s="7" t="n">
        <v>5.731831E7</v>
      </c>
      <c r="B19" s="8" t="s">
        <v>51</v>
      </c>
      <c r="C19" s="8" t="n">
        <f>IF(false,"120921903", "120921903")</f>
      </c>
      <c r="D19" s="8" t="s">
        <v>67</v>
      </c>
      <c r="E19" s="8" t="n">
        <v>1.0</v>
      </c>
      <c r="F19" s="8" t="n">
        <v>100.0</v>
      </c>
      <c r="G19" s="8" t="s">
        <v>53</v>
      </c>
      <c r="H19" s="8" t="s">
        <v>50</v>
      </c>
      <c r="I19" s="8" t="s">
        <v>77</v>
      </c>
    </row>
    <row r="20" spans="1:9" x14ac:dyDescent="0.2" ht="16.0" customHeight="true">
      <c r="A20" s="7" t="n">
        <v>5.7523688E7</v>
      </c>
      <c r="B20" s="8" t="s">
        <v>54</v>
      </c>
      <c r="C20" s="8" t="n">
        <f>IF(false,"120921544", "120921544")</f>
      </c>
      <c r="D20" s="8" t="s">
        <v>78</v>
      </c>
      <c r="E20" s="8" t="n">
        <v>1.0</v>
      </c>
      <c r="F20" s="8" t="n">
        <v>48.0</v>
      </c>
      <c r="G20" s="8" t="s">
        <v>60</v>
      </c>
      <c r="H20" s="8" t="s">
        <v>50</v>
      </c>
      <c r="I20" s="8" t="s">
        <v>79</v>
      </c>
    </row>
    <row r="21" ht="16.0" customHeight="true">
      <c r="A21" t="n" s="7">
        <v>5.7312435E7</v>
      </c>
      <c r="B21" t="s" s="8">
        <v>51</v>
      </c>
      <c r="C21" t="n" s="8">
        <f>IF(false,"002-101", "002-101")</f>
      </c>
      <c r="D21" t="s" s="8">
        <v>52</v>
      </c>
      <c r="E21" t="n" s="8">
        <v>4.0</v>
      </c>
      <c r="F21" t="n" s="8">
        <v>1204.0</v>
      </c>
      <c r="G21" t="s" s="8">
        <v>53</v>
      </c>
      <c r="H21" t="s" s="8">
        <v>50</v>
      </c>
      <c r="I21" t="s" s="8">
        <v>80</v>
      </c>
    </row>
    <row r="22" spans="1:9" s="1" customFormat="1" x14ac:dyDescent="0.2" ht="16.0" customHeight="true">
      <c r="A22" s="7" t="n">
        <v>5.7466558E7</v>
      </c>
      <c r="B22" t="s" s="8">
        <v>81</v>
      </c>
      <c r="C22" t="n" s="8">
        <f>IF(false,"005-1250", "005-1250")</f>
      </c>
      <c r="D22" t="s" s="8">
        <v>82</v>
      </c>
      <c r="E22" t="n" s="8">
        <v>2.0</v>
      </c>
      <c r="F22" s="8" t="n">
        <v>512.0</v>
      </c>
      <c r="G22" s="8" t="s">
        <v>53</v>
      </c>
      <c r="H22" s="8" t="s">
        <v>50</v>
      </c>
      <c r="I22" s="8" t="s">
        <v>83</v>
      </c>
    </row>
    <row r="23" spans="1:9" x14ac:dyDescent="0.2" ht="16.0" customHeight="true">
      <c r="A23" s="7" t="n">
        <v>5.7538435E7</v>
      </c>
      <c r="B23" s="8" t="s">
        <v>54</v>
      </c>
      <c r="C23" s="8" t="n">
        <f>IF(false,"005-1124", "005-1124")</f>
      </c>
      <c r="D23" s="8" t="s">
        <v>84</v>
      </c>
      <c r="E23" s="8" t="n">
        <v>3.0</v>
      </c>
      <c r="F23" s="8" t="n">
        <v>597.0</v>
      </c>
      <c r="G23" s="8" t="s">
        <v>53</v>
      </c>
      <c r="H23" s="8" t="s">
        <v>50</v>
      </c>
      <c r="I23" s="8" t="s">
        <v>85</v>
      </c>
    </row>
    <row r="24" ht="16.0" customHeight="true">
      <c r="A24" t="n" s="7">
        <v>5.7496194E7</v>
      </c>
      <c r="B24" t="s" s="8">
        <v>81</v>
      </c>
      <c r="C24" t="n" s="8">
        <f>IF(false,"120922761", "120922761")</f>
      </c>
      <c r="D24" t="s" s="8">
        <v>86</v>
      </c>
      <c r="E24" t="n" s="8">
        <v>2.0</v>
      </c>
      <c r="F24" t="n" s="8">
        <v>720.0</v>
      </c>
      <c r="G24" t="s" s="8">
        <v>53</v>
      </c>
      <c r="H24" t="s" s="8">
        <v>50</v>
      </c>
      <c r="I24" t="s" s="8">
        <v>87</v>
      </c>
    </row>
    <row r="25" spans="1:9" s="1" customFormat="1" x14ac:dyDescent="0.2" ht="16.0" customHeight="true">
      <c r="A25" t="n" s="7">
        <v>5.6923596E7</v>
      </c>
      <c r="B25" t="s" s="8">
        <v>62</v>
      </c>
      <c r="C25" t="n" s="8">
        <f>IF(false,"005-1511", "005-1511")</f>
      </c>
      <c r="D25" t="s" s="8">
        <v>88</v>
      </c>
      <c r="E25" t="n" s="8">
        <v>1.0</v>
      </c>
      <c r="F25" t="n" s="8">
        <v>52.0</v>
      </c>
      <c r="G25" t="s" s="8">
        <v>53</v>
      </c>
      <c r="H25" t="s" s="8">
        <v>50</v>
      </c>
      <c r="I25" t="s" s="8">
        <v>89</v>
      </c>
    </row>
    <row r="26" ht="16.0" customHeight="true"/>
    <row r="27" ht="16.0" customHeight="true">
      <c r="A27" t="s" s="1">
        <v>37</v>
      </c>
      <c r="B27" s="1"/>
      <c r="C27" s="1"/>
      <c r="D27" s="1"/>
      <c r="E27" s="1"/>
      <c r="F27" t="n" s="8">
        <v>8120.0</v>
      </c>
      <c r="G27" s="2"/>
    </row>
    <row r="28" ht="16.0" customHeight="true"/>
    <row r="29" spans="1:9" s="1" customFormat="1" x14ac:dyDescent="0.2" ht="16.0" customHeight="true">
      <c r="A29" t="s" s="1">
        <v>36</v>
      </c>
      <c r="G29" s="2"/>
      <c r="I29" s="2"/>
    </row>
    <row r="30" ht="34.0" customHeight="true">
      <c r="A30" t="s" s="9">
        <v>38</v>
      </c>
      <c r="B30" t="s" s="9">
        <v>0</v>
      </c>
      <c r="C30" t="s" s="9">
        <v>43</v>
      </c>
      <c r="D30" t="s" s="9">
        <v>1</v>
      </c>
      <c r="E30" t="s" s="9">
        <v>2</v>
      </c>
      <c r="F30" t="s" s="9">
        <v>39</v>
      </c>
      <c r="G30" t="s" s="9">
        <v>5</v>
      </c>
      <c r="H30" t="s" s="9">
        <v>3</v>
      </c>
      <c r="I30" t="s" s="9">
        <v>4</v>
      </c>
    </row>
    <row r="31" ht="16.0" customHeight="true">
      <c r="A31" t="n" s="8">
        <v>5.6834952E7</v>
      </c>
      <c r="B31" t="s" s="8">
        <v>66</v>
      </c>
      <c r="C31" t="n" s="8">
        <f>IF(false,"120921899", "120921899")</f>
      </c>
      <c r="D31" t="s" s="8">
        <v>90</v>
      </c>
      <c r="E31" t="n" s="8">
        <v>1.0</v>
      </c>
      <c r="F31" t="n" s="8">
        <v>-919.0</v>
      </c>
      <c r="G31" t="s" s="8">
        <v>91</v>
      </c>
      <c r="H31" t="s" s="8">
        <v>54</v>
      </c>
      <c r="I31" t="s" s="8">
        <v>92</v>
      </c>
    </row>
    <row r="32" ht="16.0" customHeight="true">
      <c r="A32" t="n" s="8">
        <v>5.6834952E7</v>
      </c>
      <c r="B32" t="s" s="8">
        <v>66</v>
      </c>
      <c r="C32" t="n" s="8">
        <f>IF(false,"120921899", "120921899")</f>
      </c>
      <c r="D32" t="s" s="8">
        <v>90</v>
      </c>
      <c r="E32" t="n" s="8">
        <v>1.0</v>
      </c>
      <c r="F32" t="n" s="8">
        <v>-100.0</v>
      </c>
      <c r="G32" t="s" s="8">
        <v>93</v>
      </c>
      <c r="H32" t="s" s="8">
        <v>54</v>
      </c>
      <c r="I32" t="s" s="8">
        <v>94</v>
      </c>
    </row>
    <row r="33" ht="16.0" customHeight="true"/>
    <row r="34" ht="16.0" customHeight="true">
      <c r="A34" t="s" s="1">
        <v>37</v>
      </c>
      <c r="F34" t="n" s="8">
        <v>-1019.0</v>
      </c>
      <c r="G34" s="2"/>
      <c r="H34" s="0"/>
      <c r="I34" s="0"/>
    </row>
    <row r="35" ht="16.0" customHeight="true">
      <c r="A35" s="1"/>
      <c r="B35" s="1"/>
      <c r="C35" s="1"/>
      <c r="D35" s="1"/>
      <c r="E35" s="1"/>
      <c r="F35" s="1"/>
      <c r="G35" s="1"/>
      <c r="H35" s="1"/>
      <c r="I35" s="1"/>
    </row>
    <row r="36" ht="16.0" customHeight="true">
      <c r="A36" t="s" s="1">
        <v>40</v>
      </c>
    </row>
    <row r="37" ht="34.0" customHeight="true">
      <c r="A37" t="s" s="9">
        <v>47</v>
      </c>
      <c r="B37" t="s" s="9">
        <v>48</v>
      </c>
      <c r="C37" s="9"/>
      <c r="D37" s="9"/>
      <c r="E37" s="9"/>
      <c r="F37" t="s" s="9">
        <v>39</v>
      </c>
      <c r="G37" t="s" s="9">
        <v>5</v>
      </c>
      <c r="H37" t="s" s="9">
        <v>3</v>
      </c>
      <c r="I37" t="s" s="9">
        <v>4</v>
      </c>
    </row>
    <row r="38" ht="16.0" customHeight="true"/>
    <row r="39" ht="16.0" customHeight="true">
      <c r="A39" t="s" s="1">
        <v>37</v>
      </c>
      <c r="F39" t="n" s="8">
        <v>0.0</v>
      </c>
      <c r="G39" s="2"/>
      <c r="H39" s="0"/>
      <c r="I39" s="0"/>
    </row>
    <row r="40" ht="16.0" customHeight="true">
      <c r="A40" s="1"/>
      <c r="B40" s="1"/>
      <c r="C40" s="1"/>
      <c r="D40" s="1"/>
      <c r="E40" s="1"/>
      <c r="F40" s="1"/>
      <c r="G40" s="1"/>
      <c r="H40" s="1"/>
      <c r="I40" s="2"/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Отчет по одному ПП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2020-04-01T20:30:28Z</dcterms:created>
  <dc:creator>Microsoft Office User</dc:creator>
  <cp:lastModifiedBy>Microsoft Office User</cp:lastModifiedBy>
  <dcterms:modified xsi:type="dcterms:W3CDTF">2021-03-15T15:31:22Z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7ceb315a-bde6-4780-a248-44c8f94af090</vt:lpwstr>
  </property>
</Properties>
</file>