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<sst xmlns="http://schemas.openxmlformats.org/spreadsheetml/2006/main" count="1022" uniqueCount="204">
  <si>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</si>
  <si>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</si>
  <si>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</si>
  <si>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</si>
  <si>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</si>
  <si>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</si>
  <si>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</si>
  <si>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</si>
  <si>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</si>
  <si>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</si>
  <si>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</si>
  <si>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</si>
  <si>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</si>
  <si>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</si>
  <si>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</si>
  <si>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</si>
  <si>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</si>
  <si>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</si>
  <si>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</si>
  <si>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</si>
  <si>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</si>
  <si>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</si>
  <si>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</si>
  <si>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</si>
  <si>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</si>
  <si>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</si>
  <si>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</si>
  <si>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</si>
  <si>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</si>
  <si>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</si>
  <si>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</si>
  <si>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</si>
  <si>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</si>
  <si>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</si>
  <si>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</si>
  <si>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</si>
  <si>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</si>
  <si>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</si>
  <si>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</si>
  <si>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</si>
  <si>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</si>
  <si>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</si>
  <si>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</si>
  <si>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</si>
  <si>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</si>
  <si>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</si>
  <si>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</si>
  <si>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</si>
  <si>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</si>
  <si>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</si>
  <si>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30.06.2021</t>
  </si>
  <si>
    <t>28.06.2021</t>
  </si>
  <si>
    <t>Goo.N подгузники Ultra L (9-14 кг), 68 шт.</t>
  </si>
  <si>
    <t>Платёж покупателя</t>
  </si>
  <si>
    <t>29.06.2021</t>
  </si>
  <si>
    <t>60d98cc95a3951c21a26a5a2</t>
  </si>
  <si>
    <t>26.06.2021</t>
  </si>
  <si>
    <t>Смесь Kabrita 3 GOLD для комфортного пищеварения, старше 12 месяцев, 800 г</t>
  </si>
  <si>
    <t>60d6f7557153b3144bfe763b</t>
  </si>
  <si>
    <t>YokoSun подгузники Premium M (5-10 кг) 62 шт.</t>
  </si>
  <si>
    <t>60d7615b5a39513bec26a664</t>
  </si>
  <si>
    <t>Pigeon Бутылочка Перистальтик Плюс с широким горлом PP, 160 мл, с рождения, бесцветный</t>
  </si>
  <si>
    <t>60d9f2387153b3593b2dfa1b</t>
  </si>
  <si>
    <t>27.06.2021</t>
  </si>
  <si>
    <t>Joonies трусики Comfort L (9-14 кг), 44 шт.</t>
  </si>
  <si>
    <t>60d8a0b332da83b426086d98</t>
  </si>
  <si>
    <t>Joonies трусики Premium Soft L (9-14 кг), 44 шт.</t>
  </si>
  <si>
    <t>60d972a032da83d43d086d9d</t>
  </si>
  <si>
    <t>60da2fbf5a3951345026a556</t>
  </si>
  <si>
    <t>60d94e5abed21e4ca023a101</t>
  </si>
  <si>
    <t>19.06.2021</t>
  </si>
  <si>
    <t>Satisfyer Стимулятор Curvy 2+, розовый</t>
  </si>
  <si>
    <t>60dac92af9880151b776fab7</t>
  </si>
  <si>
    <t>60d94a6c7399011196d93987</t>
  </si>
  <si>
    <t>Pigeon Бутылочка Перистальтик Плюс с широким горлом PP, 240 мл, с 3 месяцев, бесцветный</t>
  </si>
  <si>
    <t>60d717a7f78dba3470b6d60e</t>
  </si>
  <si>
    <t>25.06.2021</t>
  </si>
  <si>
    <t>Joonies трусики Comfort L (9-14 кг), 44 шт., 2 уп.</t>
  </si>
  <si>
    <t>60d633274f5c6e6ec3f0f294</t>
  </si>
  <si>
    <t>24.06.2021</t>
  </si>
  <si>
    <t>Satisfyer Стимулятор 2 Next Gen, rose gold/white</t>
  </si>
  <si>
    <t>60daefb404e9430823672247</t>
  </si>
  <si>
    <t>60d8ef06c3080f8f39b4ce83</t>
  </si>
  <si>
    <t>Гель для стирки Kao Attack Bio EX, 0.77 кг, дой-пак</t>
  </si>
  <si>
    <t>60d8e8e77153b39e582dfae1</t>
  </si>
  <si>
    <t>18.06.2021</t>
  </si>
  <si>
    <t>Satisfyer Стимулятор Penguin Air Pulse, черный/белый</t>
  </si>
  <si>
    <t>60db014c7153b3b5232dfb1a</t>
  </si>
  <si>
    <t>J:ON Альгинатная маска Cleansing &amp; Pore Care для очищения и сужения пор, 250 г</t>
  </si>
  <si>
    <t>60daef5183b1f238a801c4c0</t>
  </si>
  <si>
    <t>Goo.N подгузники XL (12-20 кг), 42 шт.</t>
  </si>
  <si>
    <t>60db0afe94d5270670cc2208</t>
  </si>
  <si>
    <t>Meine Liebe Средство для уборки детских помещений с антибактериальным эффектом, 500 мл</t>
  </si>
  <si>
    <t>60db1c603620c23f59ad6f82</t>
  </si>
  <si>
    <t>Стиральный порошок FUNS Для чистоты вещей и сушки белья в помещении, картонная пачка, 0.9 кг</t>
  </si>
  <si>
    <t>60db3a87f9880137dde2cddb</t>
  </si>
  <si>
    <t>60db3d1bb9f8edd7881fe697</t>
  </si>
  <si>
    <t>60db3d335a3951107326a56f</t>
  </si>
  <si>
    <t>60db41ba03c3787e6504c327</t>
  </si>
  <si>
    <t>60d970102af6cd71d462d118</t>
  </si>
  <si>
    <t>60db46b3954f6b2a6df842ba</t>
  </si>
  <si>
    <t>Скраб-мыло для тела Mukunghwa Jeju volcanic scoria body soap с вулканической солью, 100 г</t>
  </si>
  <si>
    <t>60db51ef99d6ef6bc8b876e6</t>
  </si>
  <si>
    <t>Гель для стирки Kao Attack Bio EX, 0.88 кг, бутылка</t>
  </si>
  <si>
    <t>60d9f7e2dff13b4d5e12c459</t>
  </si>
  <si>
    <t>Гель для душа Biore Ангельская роза, 480 мл</t>
  </si>
  <si>
    <t>Biore мусс для умывания с увлажняющим эффектом, 150 мл</t>
  </si>
  <si>
    <t>60db5b8c3b317659269ea5ac</t>
  </si>
  <si>
    <t>Meine Liebe Концентрированный кондиционер для белья Липовый цвет, 0.8 л</t>
  </si>
  <si>
    <t>60db6010863e4e4eed908af7</t>
  </si>
  <si>
    <t>60db64b804e943312b827cd5</t>
  </si>
  <si>
    <t>Satisfyer Стимулятор Curvy 2+, белый</t>
  </si>
  <si>
    <t>60db67d920d51d42d9bda6d8</t>
  </si>
  <si>
    <t>60d9a8272fe0985dd02a35d5</t>
  </si>
  <si>
    <t>60d769bd99d6ef3ce18f2d85</t>
  </si>
  <si>
    <t>60db689e3b317626289ea579</t>
  </si>
  <si>
    <t>20.06.2021</t>
  </si>
  <si>
    <t>YokoSun трусики Premium M (6-10 кг) 56 шт.</t>
  </si>
  <si>
    <t>60db6a6f20d51d1016bda6fb</t>
  </si>
  <si>
    <t>Esthetic House Набор шампунь (12104) + кондиционер (12111) для волос CP-1 BRIGHT COMPLEX INTENSE NOURISHING SET, 100+100 мл + 100+100 мл</t>
  </si>
  <si>
    <t>60db6a7cbed21e0a88980e88</t>
  </si>
  <si>
    <t>60db6aa18927ca09f1fdcbf7</t>
  </si>
  <si>
    <t>YokoSun подгузники L (9-13 кг), 54 шт.</t>
  </si>
  <si>
    <t>60d8e4f283b1f2348e60436f</t>
  </si>
  <si>
    <t>FarmStay Маска тканевая с экстрактом улитки Visible Difference Mask Sheet Snail, 23 мл х 10 шт</t>
  </si>
  <si>
    <t>60d6281f7153b334e1fe76bc</t>
  </si>
  <si>
    <t>Satisfyer Вибромассажер из силикона с вакуумно-волновой клиторальной стимуляцией Pro G-Spot Rabbit 22 см, белый</t>
  </si>
  <si>
    <t>60db6ff1954f6bbb188e9da9</t>
  </si>
  <si>
    <t>Goo.N трусики Сheerful Baby XL (11-18 кг), 42 шт.</t>
  </si>
  <si>
    <t>60db751299d6ef0365b8766f</t>
  </si>
  <si>
    <t>60db754e6a864345cabc12f5</t>
  </si>
  <si>
    <t>Merries подгузники L (9-14 кг), 54 шт.</t>
  </si>
  <si>
    <t>60db7dbcf988013863e2cd4e</t>
  </si>
  <si>
    <t>Jigott Vita Solution 12 Firming Ampoule Cream Омолаживающий ампульный крем для лица, 100 мл</t>
  </si>
  <si>
    <t>60db8c7594d5276ae2cc21ff</t>
  </si>
  <si>
    <t>60db14b63620c20e4bad6f85</t>
  </si>
  <si>
    <t>60d9801694d527d0dfcc2248</t>
  </si>
  <si>
    <t>60dac7de8927ca107866ab2f</t>
  </si>
  <si>
    <t>60d9771ab9f8ed9653b4b713</t>
  </si>
  <si>
    <t>Holika Holika очищающая маска Skin and Pore Zero с глиной, 100 мл</t>
  </si>
  <si>
    <t>60d890e19066f425f4e62cf9</t>
  </si>
  <si>
    <t>Takeshi трусики бамбуковые Kid's XL (12-22 кг) 38 шт.</t>
  </si>
  <si>
    <t>60d8a6fe2fe09824832a363e</t>
  </si>
  <si>
    <t>Takeshi трусики бамбуковые Kid's L (9-14 кг) 44 шт.</t>
  </si>
  <si>
    <t>Vivienne Sabo Тушь для ресниц Cabaret Premiere, 04 фиолетовый</t>
  </si>
  <si>
    <t>60d77a353620c2345444a763</t>
  </si>
  <si>
    <t>Goo.N подгузники S (4-8 кг), 84 шт.</t>
  </si>
  <si>
    <t>60d872a9f9880125ac76fabe</t>
  </si>
  <si>
    <t>Missha BB крем Wrinkle Filler Signature, SPF 37, 44 г, оттенок: 21 light beige</t>
  </si>
  <si>
    <t>60d8cbc932da8391c3086de1</t>
  </si>
  <si>
    <t>Вакуумный аспиратор Pigeon с отводной трубочкой</t>
  </si>
  <si>
    <t>60dabd3494d5270f5ecc2164</t>
  </si>
  <si>
    <t>60dad602b9f8eda21cb4b5e8</t>
  </si>
  <si>
    <t>60d8e3f183b1f25e9d60438a</t>
  </si>
  <si>
    <t>Гель для душа Biore Бодрящий цитрус, 480 мл</t>
  </si>
  <si>
    <t>60d965786a864341417cc775</t>
  </si>
  <si>
    <t>60d8ad90c3080fbb6bb4cecb</t>
  </si>
  <si>
    <t>Joonies подгузники Premium Soft S (4-8 кг) 64 шт.</t>
  </si>
  <si>
    <t>60d87f8d2af6cd62ab62d078</t>
  </si>
  <si>
    <t>Sayuri Гигиенические прокладки ультратонкие с ионами серебра, с крылышками, 3 капли AG+ 24 см, 10 шт</t>
  </si>
  <si>
    <t>60dae8d57399014e9e8293b4</t>
  </si>
  <si>
    <t>Bourjois Консилер 123 Perfect Color Correcting Stick, оттенок зеленый/персиковый/фиолетовый</t>
  </si>
  <si>
    <t>60da0f5204e94303c5672326</t>
  </si>
  <si>
    <t>Deoproce гель Hyaluronic Cooling, SPF 50, 50 г, 1 шт</t>
  </si>
  <si>
    <t>60da4986c5311b429d700212</t>
  </si>
  <si>
    <t>Pigeon Ножницы 15122 белый</t>
  </si>
  <si>
    <t>60da1b43863e4e385d62a701</t>
  </si>
  <si>
    <t>Ёkitto трусики XXL (15+ кг) 34 шт.</t>
  </si>
  <si>
    <t>60da2bda04e9431b5967223b</t>
  </si>
  <si>
    <t>YokoSun трусики Eco XXL (15-23 кг) 32 шт.</t>
  </si>
  <si>
    <t>60d98195f98801640b76fad9</t>
  </si>
  <si>
    <t>YokoSun трусики Premium L (9-14 кг) 44 шт.</t>
  </si>
  <si>
    <t>60d906c8792ab1734974acf3</t>
  </si>
  <si>
    <t>Joonies трусики Premium Soft L (9-14 кг), 176 шт.</t>
  </si>
  <si>
    <t>60d89374dbdc31df251fb614</t>
  </si>
  <si>
    <t>Laurier ночные тонкие гигиенические прокладки с крылышками 30 см, 6 капель, 10 шт</t>
  </si>
  <si>
    <t>60db19dc04e94327d7672203</t>
  </si>
  <si>
    <t>Bourjois Тушь для ресниц Volume Glamour Effet Push Up Black Serum, 71 black serum</t>
  </si>
  <si>
    <t>60da3317954f6b9436f842d8</t>
  </si>
  <si>
    <t>60d67bb003c37884bb6ae90b</t>
  </si>
  <si>
    <t>60d98732c3080f39bcb4cef2</t>
  </si>
  <si>
    <t>YokoSun подгузники Premium L (9-13 кг) 54 шт.</t>
  </si>
  <si>
    <t>60d84644863e4e58ac62a6df</t>
  </si>
  <si>
    <t>60dacc27c5311b74bf700304</t>
  </si>
  <si>
    <t>60da354fc3080f5c31b4ce76</t>
  </si>
  <si>
    <t>60d74edfdff13b2fec5268a1</t>
  </si>
  <si>
    <t>Deoproce Premium Green Tea Vita Gold Essence Эссенция для лица с частичками золота, 50 мл</t>
  </si>
  <si>
    <t>60da1b0820d51d71d07a2316</t>
  </si>
  <si>
    <t>Biore Крем-гель для лица Увлажнение, 180 мл</t>
  </si>
  <si>
    <t>60d8a03eb9f8ed46c1b4b6c1</t>
  </si>
  <si>
    <t>Трубка газоотводная Windi для новорожденных, 10 шт.</t>
  </si>
  <si>
    <t>60dadc87f988018c4876fa92</t>
  </si>
  <si>
    <t>Joonies подгузники Premium Soft NB (0-5 кг) 24 шт.</t>
  </si>
  <si>
    <t>60da0c6a94d5270ac52a4914</t>
  </si>
  <si>
    <t>60d9dc6d32da830d3d086d1c</t>
  </si>
  <si>
    <t>Крем-гель для душа Lion Жемчужный поцелуй, 750 мл</t>
  </si>
  <si>
    <t>60da165e7153b3b31b2dfbaa</t>
  </si>
  <si>
    <t>Возврат платежа покупателя</t>
  </si>
  <si>
    <t>60dacf700fe995797c864d66</t>
  </si>
  <si>
    <t>DENTALPRO Black Diamond Щетка зубная многоуровневая с ультратонкой щетиной алмазной формы (жесткая)</t>
  </si>
  <si>
    <t>60daef924f5c6e0f10f0f315</t>
  </si>
  <si>
    <t>23.06.2021</t>
  </si>
  <si>
    <t>Смесь Kabrita 2 GOLD для комфортного пищеварения, 6-12 месяцев, 400 г</t>
  </si>
  <si>
    <t>60db16ca6a864333317cc7e9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</si>
</sst>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530471.0</v>
      </c>
    </row>
    <row r="4" spans="1:9" s="3" customFormat="1" x14ac:dyDescent="0.2" ht="16.0" customHeight="true">
      <c r="A4" s="3" t="s">
        <v>34</v>
      </c>
      <c r="B4" s="10" t="n">
        <v>93512.0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5.2575938E7</v>
      </c>
      <c r="B8" s="8" t="s">
        <v>51</v>
      </c>
      <c r="C8" s="8" t="n">
        <f>IF(false,"005-1110", "005-1110")</f>
      </c>
      <c r="D8" s="8" t="s">
        <v>52</v>
      </c>
      <c r="E8" s="8" t="n">
        <v>1.0</v>
      </c>
      <c r="F8" s="8" t="n">
        <v>1629.0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5.2337347E7</v>
      </c>
      <c r="B9" t="s" s="8">
        <v>56</v>
      </c>
      <c r="C9" t="n" s="8">
        <f>IF(false,"120921202", "120921202")</f>
      </c>
      <c r="D9" t="s" s="8">
        <v>57</v>
      </c>
      <c r="E9" t="n" s="8">
        <v>3.0</v>
      </c>
      <c r="F9" t="n" s="8">
        <v>5385.0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5.239116E7</v>
      </c>
      <c r="B10" s="8" t="s">
        <v>56</v>
      </c>
      <c r="C10" s="8" t="n">
        <f>IF(false,"120921898", "120921898")</f>
      </c>
      <c r="D10" s="8" t="s">
        <v>59</v>
      </c>
      <c r="E10" s="8" t="n">
        <v>1.0</v>
      </c>
      <c r="F10" s="8" t="n">
        <v>569.0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5.2634879E7</v>
      </c>
      <c r="B11" t="s" s="8">
        <v>51</v>
      </c>
      <c r="C11" t="n" s="8">
        <f>IF(false,"005-1255", "005-1255")</f>
      </c>
      <c r="D11" t="s" s="8">
        <v>61</v>
      </c>
      <c r="E11" t="n" s="8">
        <v>1.0</v>
      </c>
      <c r="F11" t="n" s="8">
        <v>477.0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5.2503848E7</v>
      </c>
      <c r="B12" t="s" s="8">
        <v>63</v>
      </c>
      <c r="C12" t="n" s="8">
        <f>IF(false,"120922353", "120922353")</f>
      </c>
      <c r="D12" t="s" s="8">
        <v>64</v>
      </c>
      <c r="E12" t="n" s="8">
        <v>1.0</v>
      </c>
      <c r="F12" t="n" s="8">
        <v>798.0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5.2560918E7</v>
      </c>
      <c r="B13" s="8" t="s">
        <v>51</v>
      </c>
      <c r="C13" s="8" t="n">
        <f>IF(false,"01-003884", "01-003884")</f>
      </c>
      <c r="D13" s="8" t="s">
        <v>66</v>
      </c>
      <c r="E13" s="8" t="n">
        <v>1.0</v>
      </c>
      <c r="F13" s="8" t="n">
        <v>737.0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5.2671649E7</v>
      </c>
      <c r="B14" s="8" t="s">
        <v>51</v>
      </c>
      <c r="C14" s="8" t="n">
        <f>IF(false,"01-003884", "01-003884")</f>
      </c>
      <c r="D14" s="8" t="s">
        <v>66</v>
      </c>
      <c r="E14" s="8" t="n">
        <v>1.0</v>
      </c>
      <c r="F14" s="8" t="n">
        <v>819.0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5.2549208E7</v>
      </c>
      <c r="B15" t="s" s="8">
        <v>51</v>
      </c>
      <c r="C15" t="n" s="8">
        <f>IF(false,"01-003884", "01-003884")</f>
      </c>
      <c r="D15" t="s" s="8">
        <v>66</v>
      </c>
      <c r="E15" t="n" s="8">
        <v>1.0</v>
      </c>
      <c r="F15" t="n" s="8">
        <v>791.0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5.1380634E7</v>
      </c>
      <c r="B16" t="s" s="8">
        <v>70</v>
      </c>
      <c r="C16" t="n" s="8">
        <f>IF(false,"120922957", "120922957")</f>
      </c>
      <c r="D16" t="s" s="8">
        <v>71</v>
      </c>
      <c r="E16" t="n" s="8">
        <v>1.0</v>
      </c>
      <c r="F16" s="8" t="n">
        <v>1614.0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5.254874E7</v>
      </c>
      <c r="B17" s="8" t="s">
        <v>51</v>
      </c>
      <c r="C17" s="8" t="n">
        <f>IF(false,"01-003884", "01-003884")</f>
      </c>
      <c r="D17" s="8" t="s">
        <v>66</v>
      </c>
      <c r="E17" s="8" t="n">
        <v>1.0</v>
      </c>
      <c r="F17" s="8" t="n">
        <v>729.0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5.2355818E7</v>
      </c>
      <c r="B18" t="s" s="8">
        <v>56</v>
      </c>
      <c r="C18" t="n" s="8">
        <f>IF(false,"005-1254", "005-1254")</f>
      </c>
      <c r="D18" t="s" s="8">
        <v>74</v>
      </c>
      <c r="E18" t="n" s="8">
        <v>2.0</v>
      </c>
      <c r="F18" t="n" s="8">
        <v>803.0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5.2288988E7</v>
      </c>
      <c r="B19" s="8" t="s">
        <v>76</v>
      </c>
      <c r="C19" s="8" t="n">
        <f>IF(false,"120922760", "120922760")</f>
      </c>
      <c r="D19" s="8" t="s">
        <v>77</v>
      </c>
      <c r="E19" s="8" t="n">
        <v>1.0</v>
      </c>
      <c r="F19" s="8" t="n">
        <v>520.0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5.2138405E7</v>
      </c>
      <c r="B20" s="8" t="s">
        <v>79</v>
      </c>
      <c r="C20" s="8" t="n">
        <f>IF(false,"120922940", "120922940")</f>
      </c>
      <c r="D20" s="8" t="s">
        <v>80</v>
      </c>
      <c r="E20" s="8" t="n">
        <v>1.0</v>
      </c>
      <c r="F20" s="8" t="n">
        <v>1443.0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5.2541066E7</v>
      </c>
      <c r="B21" t="s" s="8">
        <v>51</v>
      </c>
      <c r="C21" t="n" s="8">
        <f>IF(false,"01-003884", "01-003884")</f>
      </c>
      <c r="D21" t="s" s="8">
        <v>66</v>
      </c>
      <c r="E21" t="n" s="8">
        <v>1.0</v>
      </c>
      <c r="F21" t="n" s="8">
        <v>919.0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5.2539396E7</v>
      </c>
      <c r="B22" t="s" s="8">
        <v>51</v>
      </c>
      <c r="C22" t="n" s="8">
        <f>IF(false,"000-631", "000-631")</f>
      </c>
      <c r="D22" t="s" s="8">
        <v>83</v>
      </c>
      <c r="E22" t="n" s="8">
        <v>3.0</v>
      </c>
      <c r="F22" s="8" t="n">
        <v>1212.0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5.1283821E7</v>
      </c>
      <c r="B23" s="8" t="s">
        <v>85</v>
      </c>
      <c r="C23" s="8" t="n">
        <f>IF(false,"120922947", "120922947")</f>
      </c>
      <c r="D23" s="8" t="s">
        <v>86</v>
      </c>
      <c r="E23" s="8" t="n">
        <v>1.0</v>
      </c>
      <c r="F23" s="8" t="n">
        <v>1999.0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5.2730047E7</v>
      </c>
      <c r="B24" t="s" s="8">
        <v>54</v>
      </c>
      <c r="C24" t="n" s="8">
        <f>IF(false,"120921532", "120921532")</f>
      </c>
      <c r="D24" t="s" s="8">
        <v>88</v>
      </c>
      <c r="E24" t="n" s="8">
        <v>1.0</v>
      </c>
      <c r="F24" t="n" s="8">
        <v>509.0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5.2747822E7</v>
      </c>
      <c r="B25" t="s" s="8">
        <v>54</v>
      </c>
      <c r="C25" t="n" s="8">
        <f>IF(false,"002-102", "002-102")</f>
      </c>
      <c r="D25" t="s" s="8">
        <v>90</v>
      </c>
      <c r="E25" t="n" s="8">
        <v>3.0</v>
      </c>
      <c r="F25" t="n" s="8">
        <v>3540.0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5.2493084E7</v>
      </c>
      <c r="B26" t="s" s="8">
        <v>63</v>
      </c>
      <c r="C26" t="n" s="8">
        <f>IF(false,"005-1345", "005-1345")</f>
      </c>
      <c r="D26" t="s" s="8">
        <v>92</v>
      </c>
      <c r="E26" t="n" s="8">
        <v>1.0</v>
      </c>
      <c r="F26" t="n" s="8">
        <v>379.0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5.2488146E7</v>
      </c>
      <c r="B27" t="s" s="8">
        <v>63</v>
      </c>
      <c r="C27" t="n" s="8">
        <f>IF(false,"120922782", "120922782")</f>
      </c>
      <c r="D27" t="s" s="8">
        <v>94</v>
      </c>
      <c r="E27" t="n" s="8">
        <v>1.0</v>
      </c>
      <c r="F27" t="n" s="8">
        <v>397.0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5.2442762E7</v>
      </c>
      <c r="B28" t="s" s="8">
        <v>63</v>
      </c>
      <c r="C28" t="n" s="8">
        <f>IF(false,"120921202", "120921202")</f>
      </c>
      <c r="D28" t="s" s="8">
        <v>57</v>
      </c>
      <c r="E28" t="n" s="8">
        <v>1.0</v>
      </c>
      <c r="F28" t="n" s="8">
        <v>1799.0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5.2539457E7</v>
      </c>
      <c r="B29" t="s" s="8">
        <v>51</v>
      </c>
      <c r="C29" t="n" s="8">
        <f>IF(false,"01-003884", "01-003884")</f>
      </c>
      <c r="D29" t="s" s="8">
        <v>66</v>
      </c>
      <c r="E29" t="n" s="8">
        <v>1.0</v>
      </c>
      <c r="F29" t="n" s="8">
        <v>780.0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5.2443298E7</v>
      </c>
      <c r="B30" t="s" s="8">
        <v>63</v>
      </c>
      <c r="C30" t="n" s="8">
        <f>IF(false,"120921898", "120921898")</f>
      </c>
      <c r="D30" t="s" s="8">
        <v>59</v>
      </c>
      <c r="E30" t="n" s="8">
        <v>1.0</v>
      </c>
      <c r="F30" t="n" s="8">
        <v>979.0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5.2559727E7</v>
      </c>
      <c r="B31" t="s" s="8">
        <v>51</v>
      </c>
      <c r="C31" t="n" s="8">
        <f>IF(false,"120921202", "120921202")</f>
      </c>
      <c r="D31" t="s" s="8">
        <v>57</v>
      </c>
      <c r="E31" t="n" s="8">
        <v>2.0</v>
      </c>
      <c r="F31" t="n" s="8">
        <v>2351.0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5.2436246E7</v>
      </c>
      <c r="B32" t="s" s="8">
        <v>63</v>
      </c>
      <c r="C32" t="n" s="8">
        <f>IF(false,"120922947", "120922947")</f>
      </c>
      <c r="D32" t="s" s="8">
        <v>86</v>
      </c>
      <c r="E32" t="n" s="8">
        <v>1.0</v>
      </c>
      <c r="F32" t="n" s="8">
        <v>1999.0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5.2075248E7</v>
      </c>
      <c r="B33" t="s" s="8">
        <v>79</v>
      </c>
      <c r="C33" t="n" s="8">
        <f>IF(false,"120923049", "120923049")</f>
      </c>
      <c r="D33" t="s" s="8">
        <v>101</v>
      </c>
      <c r="E33" t="n" s="8">
        <v>1.0</v>
      </c>
      <c r="F33" t="n" s="8">
        <v>154.0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5.2637932E7</v>
      </c>
      <c r="B34" t="s" s="8">
        <v>51</v>
      </c>
      <c r="C34" t="n" s="8">
        <f>IF(false,"120922877", "120922877")</f>
      </c>
      <c r="D34" t="s" s="8">
        <v>103</v>
      </c>
      <c r="E34" t="n" s="8">
        <v>2.0</v>
      </c>
      <c r="F34" t="n" s="8">
        <v>777.0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5.2637932E7</v>
      </c>
      <c r="B35" t="s" s="8">
        <v>51</v>
      </c>
      <c r="C35" t="n" s="8">
        <f>IF(false,"120922522", "120922522")</f>
      </c>
      <c r="D35" t="s" s="8">
        <v>105</v>
      </c>
      <c r="E35" t="n" s="8">
        <v>1.0</v>
      </c>
      <c r="F35" t="n" s="8">
        <v>488.0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5.2481573E7</v>
      </c>
      <c r="B36" t="s" s="8">
        <v>63</v>
      </c>
      <c r="C36" t="n" s="8">
        <f>IF(false,"005-1377", "005-1377")</f>
      </c>
      <c r="D36" t="s" s="8">
        <v>106</v>
      </c>
      <c r="E36" t="n" s="8">
        <v>1.0</v>
      </c>
      <c r="F36" t="n" s="8">
        <v>469.0</v>
      </c>
      <c r="G36" t="s" s="8">
        <v>53</v>
      </c>
      <c r="H36" t="s" s="8">
        <v>54</v>
      </c>
      <c r="I36" t="s" s="8">
        <v>107</v>
      </c>
    </row>
    <row r="37" ht="16.0" customHeight="true">
      <c r="A37" t="n" s="7">
        <v>5.239781E7</v>
      </c>
      <c r="B37" t="s" s="8">
        <v>56</v>
      </c>
      <c r="C37" t="n" s="8">
        <f>IF(false,"005-1593", "005-1593")</f>
      </c>
      <c r="D37" t="s" s="8">
        <v>108</v>
      </c>
      <c r="E37" t="n" s="8">
        <v>1.0</v>
      </c>
      <c r="F37" t="n" s="8">
        <v>152.0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5.2532687E7</v>
      </c>
      <c r="B38" t="s" s="8">
        <v>63</v>
      </c>
      <c r="C38" t="n" s="8">
        <f>IF(false,"01-003884", "01-003884")</f>
      </c>
      <c r="D38" t="s" s="8">
        <v>66</v>
      </c>
      <c r="E38" t="n" s="8">
        <v>1.0</v>
      </c>
      <c r="F38" t="n" s="8">
        <v>919.0</v>
      </c>
      <c r="G38" t="s" s="8">
        <v>53</v>
      </c>
      <c r="H38" t="s" s="8">
        <v>54</v>
      </c>
      <c r="I38" t="s" s="8">
        <v>110</v>
      </c>
    </row>
    <row r="39" ht="16.0" customHeight="true">
      <c r="A39" t="n" s="7">
        <v>5.2557502E7</v>
      </c>
      <c r="B39" t="s" s="8">
        <v>51</v>
      </c>
      <c r="C39" t="n" s="8">
        <f>IF(false,"120922953", "120922953")</f>
      </c>
      <c r="D39" t="s" s="8">
        <v>111</v>
      </c>
      <c r="E39" t="n" s="8">
        <v>1.0</v>
      </c>
      <c r="F39" t="n" s="8">
        <v>1642.0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5.2592683E7</v>
      </c>
      <c r="B40" t="s" s="8">
        <v>51</v>
      </c>
      <c r="C40" t="n" s="8">
        <f>IF(false,"005-1255", "005-1255")</f>
      </c>
      <c r="D40" t="s" s="8">
        <v>61</v>
      </c>
      <c r="E40" t="n" s="8">
        <v>1.0</v>
      </c>
      <c r="F40" t="n" s="8">
        <v>529.0</v>
      </c>
      <c r="G40" t="s" s="8">
        <v>53</v>
      </c>
      <c r="H40" t="s" s="8">
        <v>54</v>
      </c>
      <c r="I40" t="s" s="8">
        <v>113</v>
      </c>
    </row>
    <row r="41" ht="16.0" customHeight="true">
      <c r="A41" t="n" s="7">
        <v>5.2394536E7</v>
      </c>
      <c r="B41" t="s" s="8">
        <v>56</v>
      </c>
      <c r="C41" t="n" s="8">
        <f>IF(false,"005-1255", "005-1255")</f>
      </c>
      <c r="D41" t="s" s="8">
        <v>61</v>
      </c>
      <c r="E41" t="n" s="8">
        <v>1.0</v>
      </c>
      <c r="F41" t="n" s="8">
        <v>351.0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5.2394536E7</v>
      </c>
      <c r="B42" t="s" s="8">
        <v>56</v>
      </c>
      <c r="C42" t="n" s="8">
        <f>IF(false,"005-1254", "005-1254")</f>
      </c>
      <c r="D42" t="s" s="8">
        <v>74</v>
      </c>
      <c r="E42" t="n" s="8">
        <v>1.0</v>
      </c>
      <c r="F42" t="n" s="8">
        <v>283.0</v>
      </c>
      <c r="G42" t="s" s="8">
        <v>53</v>
      </c>
      <c r="H42" t="s" s="8">
        <v>54</v>
      </c>
      <c r="I42" t="s" s="8">
        <v>114</v>
      </c>
    </row>
    <row r="43" ht="16.0" customHeight="true">
      <c r="A43" t="n" s="7">
        <v>5.255466E7</v>
      </c>
      <c r="B43" t="s" s="8">
        <v>51</v>
      </c>
      <c r="C43" t="n" s="8">
        <f>IF(false,"120921202", "120921202")</f>
      </c>
      <c r="D43" t="s" s="8">
        <v>57</v>
      </c>
      <c r="E43" t="n" s="8">
        <v>1.0</v>
      </c>
      <c r="F43" t="n" s="8">
        <v>1799.0</v>
      </c>
      <c r="G43" t="s" s="8">
        <v>53</v>
      </c>
      <c r="H43" t="s" s="8">
        <v>54</v>
      </c>
      <c r="I43" t="s" s="8">
        <v>115</v>
      </c>
    </row>
    <row r="44" ht="16.0" customHeight="true">
      <c r="A44" t="n" s="7">
        <v>5.1558471E7</v>
      </c>
      <c r="B44" t="s" s="8">
        <v>116</v>
      </c>
      <c r="C44" t="n" s="8">
        <f>IF(false,"120921900", "120921900")</f>
      </c>
      <c r="D44" t="s" s="8">
        <v>117</v>
      </c>
      <c r="E44" t="n" s="8">
        <v>2.0</v>
      </c>
      <c r="F44" t="n" s="8">
        <v>1862.0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5.2306561E7</v>
      </c>
      <c r="B45" t="s" s="8">
        <v>56</v>
      </c>
      <c r="C45" t="n" s="8">
        <f>IF(false,"120922122", "120922122")</f>
      </c>
      <c r="D45" t="s" s="8">
        <v>119</v>
      </c>
      <c r="E45" t="n" s="8">
        <v>1.0</v>
      </c>
      <c r="F45" t="n" s="8">
        <v>970.0</v>
      </c>
      <c r="G45" t="s" s="8">
        <v>53</v>
      </c>
      <c r="H45" t="s" s="8">
        <v>54</v>
      </c>
      <c r="I45" t="s" s="8">
        <v>120</v>
      </c>
    </row>
    <row r="46" ht="16.0" customHeight="true">
      <c r="A46" t="n" s="7">
        <v>5.2343085E7</v>
      </c>
      <c r="B46" t="s" s="8">
        <v>56</v>
      </c>
      <c r="C46" t="n" s="8">
        <f>IF(false,"01-003884", "01-003884")</f>
      </c>
      <c r="D46" t="s" s="8">
        <v>66</v>
      </c>
      <c r="E46" t="n" s="8">
        <v>1.0</v>
      </c>
      <c r="F46" t="n" s="8">
        <v>919.0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5.2538006E7</v>
      </c>
      <c r="B47" t="s" s="8">
        <v>63</v>
      </c>
      <c r="C47" t="n" s="8">
        <f>IF(false,"005-1513", "005-1513")</f>
      </c>
      <c r="D47" t="s" s="8">
        <v>122</v>
      </c>
      <c r="E47" t="n" s="8">
        <v>1.0</v>
      </c>
      <c r="F47" t="n" s="8">
        <v>687.0</v>
      </c>
      <c r="G47" t="s" s="8">
        <v>53</v>
      </c>
      <c r="H47" t="s" s="8">
        <v>54</v>
      </c>
      <c r="I47" t="s" s="8">
        <v>123</v>
      </c>
    </row>
    <row r="48" ht="16.0" customHeight="true">
      <c r="A48" t="n" s="7">
        <v>5.2284244E7</v>
      </c>
      <c r="B48" t="s" s="8">
        <v>76</v>
      </c>
      <c r="C48" t="n" s="8">
        <f>IF(false,"120922934", "120922934")</f>
      </c>
      <c r="D48" t="s" s="8">
        <v>124</v>
      </c>
      <c r="E48" t="n" s="8">
        <v>1.0</v>
      </c>
      <c r="F48" t="n" s="8">
        <v>312.0</v>
      </c>
      <c r="G48" t="s" s="8">
        <v>53</v>
      </c>
      <c r="H48" t="s" s="8">
        <v>54</v>
      </c>
      <c r="I48" t="s" s="8">
        <v>125</v>
      </c>
    </row>
    <row r="49" ht="16.0" customHeight="true">
      <c r="A49" t="n" s="7">
        <v>5.2486024E7</v>
      </c>
      <c r="B49" t="s" s="8">
        <v>63</v>
      </c>
      <c r="C49" t="n" s="8">
        <f>IF(false,"120922460", "120922460")</f>
      </c>
      <c r="D49" t="s" s="8">
        <v>126</v>
      </c>
      <c r="E49" t="n" s="8">
        <v>1.0</v>
      </c>
      <c r="F49" t="n" s="8">
        <v>2345.0</v>
      </c>
      <c r="G49" t="s" s="8">
        <v>53</v>
      </c>
      <c r="H49" t="s" s="8">
        <v>54</v>
      </c>
      <c r="I49" t="s" s="8">
        <v>127</v>
      </c>
    </row>
    <row r="50" ht="16.0" customHeight="true">
      <c r="A50" t="n" s="7">
        <v>5.2495522E7</v>
      </c>
      <c r="B50" t="s" s="8">
        <v>63</v>
      </c>
      <c r="C50" t="n" s="8">
        <f>IF(false,"005-1359", "005-1359")</f>
      </c>
      <c r="D50" t="s" s="8">
        <v>128</v>
      </c>
      <c r="E50" t="n" s="8">
        <v>2.0</v>
      </c>
      <c r="F50" t="n" s="8">
        <v>1666.0</v>
      </c>
      <c r="G50" t="s" s="8">
        <v>53</v>
      </c>
      <c r="H50" t="s" s="8">
        <v>54</v>
      </c>
      <c r="I50" t="s" s="8">
        <v>129</v>
      </c>
    </row>
    <row r="51" ht="16.0" customHeight="true">
      <c r="A51" t="n" s="7">
        <v>5.2295613E7</v>
      </c>
      <c r="B51" t="s" s="8">
        <v>56</v>
      </c>
      <c r="C51" t="n" s="8">
        <f>IF(false,"120922353", "120922353")</f>
      </c>
      <c r="D51" t="s" s="8">
        <v>64</v>
      </c>
      <c r="E51" t="n" s="8">
        <v>1.0</v>
      </c>
      <c r="F51" t="n" s="8">
        <v>799.0</v>
      </c>
      <c r="G51" t="s" s="8">
        <v>53</v>
      </c>
      <c r="H51" t="s" s="8">
        <v>54</v>
      </c>
      <c r="I51" t="s" s="8">
        <v>130</v>
      </c>
    </row>
    <row r="52" ht="16.0" customHeight="true">
      <c r="A52" t="n" s="7">
        <v>5.2446781E7</v>
      </c>
      <c r="B52" t="s" s="8">
        <v>63</v>
      </c>
      <c r="C52" t="n" s="8">
        <f>IF(false,"003-315", "003-315")</f>
      </c>
      <c r="D52" t="s" s="8">
        <v>131</v>
      </c>
      <c r="E52" t="n" s="8">
        <v>1.0</v>
      </c>
      <c r="F52" t="n" s="8">
        <v>1349.0</v>
      </c>
      <c r="G52" t="s" s="8">
        <v>53</v>
      </c>
      <c r="H52" t="s" s="8">
        <v>54</v>
      </c>
      <c r="I52" t="s" s="8">
        <v>132</v>
      </c>
    </row>
    <row r="53" ht="16.0" customHeight="true">
      <c r="A53" t="n" s="7">
        <v>5.2333546E7</v>
      </c>
      <c r="B53" t="s" s="8">
        <v>56</v>
      </c>
      <c r="C53" t="n" s="8">
        <f>IF(false,"120922384", "120922384")</f>
      </c>
      <c r="D53" t="s" s="8">
        <v>133</v>
      </c>
      <c r="E53" t="n" s="8">
        <v>1.0</v>
      </c>
      <c r="F53" t="n" s="8">
        <v>482.0</v>
      </c>
      <c r="G53" t="s" s="8">
        <v>53</v>
      </c>
      <c r="H53" t="s" s="8">
        <v>50</v>
      </c>
      <c r="I53" t="s" s="8">
        <v>134</v>
      </c>
    </row>
    <row r="54" ht="16.0" customHeight="true">
      <c r="A54" t="n" s="7">
        <v>5.2753463E7</v>
      </c>
      <c r="B54" t="s" s="8">
        <v>54</v>
      </c>
      <c r="C54" t="n" s="8">
        <f>IF(false,"120922877", "120922877")</f>
      </c>
      <c r="D54" t="s" s="8">
        <v>103</v>
      </c>
      <c r="E54" t="n" s="8">
        <v>1.0</v>
      </c>
      <c r="F54" t="n" s="8">
        <v>492.0</v>
      </c>
      <c r="G54" t="s" s="8">
        <v>53</v>
      </c>
      <c r="H54" t="s" s="8">
        <v>50</v>
      </c>
      <c r="I54" t="s" s="8">
        <v>135</v>
      </c>
    </row>
    <row r="55" ht="16.0" customHeight="true">
      <c r="A55" t="n" s="7">
        <v>5.2568219E7</v>
      </c>
      <c r="B55" t="s" s="8">
        <v>51</v>
      </c>
      <c r="C55" t="n" s="8">
        <f>IF(false,"120921202", "120921202")</f>
      </c>
      <c r="D55" t="s" s="8">
        <v>57</v>
      </c>
      <c r="E55" t="n" s="8">
        <v>2.0</v>
      </c>
      <c r="F55" t="n" s="8">
        <v>3598.0</v>
      </c>
      <c r="G55" t="s" s="8">
        <v>53</v>
      </c>
      <c r="H55" t="s" s="8">
        <v>50</v>
      </c>
      <c r="I55" t="s" s="8">
        <v>136</v>
      </c>
    </row>
    <row r="56" ht="16.0" customHeight="true">
      <c r="A56" t="n" s="7">
        <v>5.2701683E7</v>
      </c>
      <c r="B56" t="s" s="8">
        <v>54</v>
      </c>
      <c r="C56" t="n" s="8">
        <f>IF(false,"120922877", "120922877")</f>
      </c>
      <c r="D56" t="s" s="8">
        <v>103</v>
      </c>
      <c r="E56" t="n" s="8">
        <v>1.0</v>
      </c>
      <c r="F56" t="n" s="8">
        <v>439.0</v>
      </c>
      <c r="G56" t="s" s="8">
        <v>53</v>
      </c>
      <c r="H56" t="s" s="8">
        <v>50</v>
      </c>
      <c r="I56" t="s" s="8">
        <v>137</v>
      </c>
    </row>
    <row r="57" ht="16.0" customHeight="true">
      <c r="A57" t="n" s="7">
        <v>5.2563202E7</v>
      </c>
      <c r="B57" t="s" s="8">
        <v>51</v>
      </c>
      <c r="C57" t="n" s="8">
        <f>IF(false,"01-003884", "01-003884")</f>
      </c>
      <c r="D57" t="s" s="8">
        <v>66</v>
      </c>
      <c r="E57" t="n" s="8">
        <v>1.0</v>
      </c>
      <c r="F57" t="n" s="8">
        <v>919.0</v>
      </c>
      <c r="G57" t="s" s="8">
        <v>53</v>
      </c>
      <c r="H57" t="s" s="8">
        <v>50</v>
      </c>
      <c r="I57" t="s" s="8">
        <v>138</v>
      </c>
    </row>
    <row r="58" ht="16.0" customHeight="true">
      <c r="A58" t="n" s="7">
        <v>5.2495176E7</v>
      </c>
      <c r="B58" t="s" s="8">
        <v>63</v>
      </c>
      <c r="C58" t="n" s="8">
        <f>IF(false,"120922884", "120922884")</f>
      </c>
      <c r="D58" t="s" s="8">
        <v>139</v>
      </c>
      <c r="E58" t="n" s="8">
        <v>1.0</v>
      </c>
      <c r="F58" t="n" s="8">
        <v>576.0</v>
      </c>
      <c r="G58" t="s" s="8">
        <v>53</v>
      </c>
      <c r="H58" t="s" s="8">
        <v>50</v>
      </c>
      <c r="I58" t="s" s="8">
        <v>140</v>
      </c>
    </row>
    <row r="59" ht="16.0" customHeight="true">
      <c r="A59" t="n" s="7">
        <v>5.2506887E7</v>
      </c>
      <c r="B59" t="s" s="8">
        <v>63</v>
      </c>
      <c r="C59" t="n" s="8">
        <f>IF(false,"120921744", "120921744")</f>
      </c>
      <c r="D59" t="s" s="8">
        <v>141</v>
      </c>
      <c r="E59" t="n" s="8">
        <v>2.0</v>
      </c>
      <c r="F59" t="n" s="8">
        <v>1682.0</v>
      </c>
      <c r="G59" t="s" s="8">
        <v>53</v>
      </c>
      <c r="H59" t="s" s="8">
        <v>50</v>
      </c>
      <c r="I59" t="s" s="8">
        <v>142</v>
      </c>
    </row>
    <row r="60" ht="16.0" customHeight="true">
      <c r="A60" t="n" s="7">
        <v>5.2506887E7</v>
      </c>
      <c r="B60" t="s" s="8">
        <v>63</v>
      </c>
      <c r="C60" t="n" s="8">
        <f>IF(false,"120921743", "120921743")</f>
      </c>
      <c r="D60" t="s" s="8">
        <v>143</v>
      </c>
      <c r="E60" t="n" s="8">
        <v>2.0</v>
      </c>
      <c r="F60" t="n" s="8">
        <v>1680.0</v>
      </c>
      <c r="G60" t="s" s="8">
        <v>53</v>
      </c>
      <c r="H60" t="s" s="8">
        <v>50</v>
      </c>
      <c r="I60" t="s" s="8">
        <v>142</v>
      </c>
    </row>
    <row r="61" ht="16.0" customHeight="true">
      <c r="A61" t="n" s="7">
        <v>5.2401457E7</v>
      </c>
      <c r="B61" t="s" s="8">
        <v>56</v>
      </c>
      <c r="C61" t="n" s="8">
        <f>IF(false,"120922391", "120922391")</f>
      </c>
      <c r="D61" t="s" s="8">
        <v>144</v>
      </c>
      <c r="E61" t="n" s="8">
        <v>1.0</v>
      </c>
      <c r="F61" t="n" s="8">
        <v>268.0</v>
      </c>
      <c r="G61" t="s" s="8">
        <v>53</v>
      </c>
      <c r="H61" t="s" s="8">
        <v>50</v>
      </c>
      <c r="I61" t="s" s="8">
        <v>145</v>
      </c>
    </row>
    <row r="62" ht="16.0" customHeight="true">
      <c r="A62" t="n" s="7">
        <v>5.2479477E7</v>
      </c>
      <c r="B62" t="s" s="8">
        <v>63</v>
      </c>
      <c r="C62" t="n" s="8">
        <f>IF(false,"002-101", "002-101")</f>
      </c>
      <c r="D62" t="s" s="8">
        <v>146</v>
      </c>
      <c r="E62" t="n" s="8">
        <v>1.0</v>
      </c>
      <c r="F62" t="n" s="8">
        <v>1048.0</v>
      </c>
      <c r="G62" t="s" s="8">
        <v>53</v>
      </c>
      <c r="H62" t="s" s="8">
        <v>50</v>
      </c>
      <c r="I62" t="s" s="8">
        <v>147</v>
      </c>
    </row>
    <row r="63" ht="16.0" customHeight="true">
      <c r="A63" t="n" s="7">
        <v>5.252571E7</v>
      </c>
      <c r="B63" t="s" s="8">
        <v>63</v>
      </c>
      <c r="C63" t="n" s="8">
        <f>IF(false,"120922315", "120922315")</f>
      </c>
      <c r="D63" t="s" s="8">
        <v>148</v>
      </c>
      <c r="E63" t="n" s="8">
        <v>1.0</v>
      </c>
      <c r="F63" t="n" s="8">
        <v>2950.0</v>
      </c>
      <c r="G63" t="s" s="8">
        <v>53</v>
      </c>
      <c r="H63" t="s" s="8">
        <v>50</v>
      </c>
      <c r="I63" t="s" s="8">
        <v>149</v>
      </c>
    </row>
    <row r="64" ht="16.0" customHeight="true">
      <c r="A64" t="n" s="7">
        <v>5.2697753E7</v>
      </c>
      <c r="B64" t="s" s="8">
        <v>54</v>
      </c>
      <c r="C64" t="n" s="8">
        <f>IF(false,"005-1270", "005-1270")</f>
      </c>
      <c r="D64" t="s" s="8">
        <v>150</v>
      </c>
      <c r="E64" t="n" s="8">
        <v>1.0</v>
      </c>
      <c r="F64" t="n" s="8">
        <v>148.0</v>
      </c>
      <c r="G64" t="s" s="8">
        <v>53</v>
      </c>
      <c r="H64" t="s" s="8">
        <v>50</v>
      </c>
      <c r="I64" t="s" s="8">
        <v>151</v>
      </c>
    </row>
    <row r="65" ht="16.0" customHeight="true">
      <c r="A65" t="n" s="7">
        <v>5.2713106E7</v>
      </c>
      <c r="B65" t="s" s="8">
        <v>54</v>
      </c>
      <c r="C65" t="n" s="8">
        <f>IF(false,"120922460", "120922460")</f>
      </c>
      <c r="D65" t="s" s="8">
        <v>126</v>
      </c>
      <c r="E65" t="n" s="8">
        <v>1.0</v>
      </c>
      <c r="F65" t="n" s="8">
        <v>2004.0</v>
      </c>
      <c r="G65" t="s" s="8">
        <v>53</v>
      </c>
      <c r="H65" t="s" s="8">
        <v>50</v>
      </c>
      <c r="I65" t="s" s="8">
        <v>152</v>
      </c>
    </row>
    <row r="66" ht="16.0" customHeight="true">
      <c r="A66" t="n" s="7">
        <v>5.2537613E7</v>
      </c>
      <c r="B66" t="s" s="8">
        <v>63</v>
      </c>
      <c r="C66" t="n" s="8">
        <f>IF(false,"120922460", "120922460")</f>
      </c>
      <c r="D66" t="s" s="8">
        <v>126</v>
      </c>
      <c r="E66" t="n" s="8">
        <v>1.0</v>
      </c>
      <c r="F66" t="n" s="8">
        <v>2312.0</v>
      </c>
      <c r="G66" t="s" s="8">
        <v>53</v>
      </c>
      <c r="H66" t="s" s="8">
        <v>50</v>
      </c>
      <c r="I66" t="s" s="8">
        <v>153</v>
      </c>
    </row>
    <row r="67" ht="16.0" customHeight="true">
      <c r="A67" t="n" s="7">
        <v>5.2555326E7</v>
      </c>
      <c r="B67" t="s" s="8">
        <v>51</v>
      </c>
      <c r="C67" t="n" s="8">
        <f>IF(false,"005-1521", "005-1521")</f>
      </c>
      <c r="D67" t="s" s="8">
        <v>154</v>
      </c>
      <c r="E67" t="n" s="8">
        <v>1.0</v>
      </c>
      <c r="F67" t="n" s="8">
        <v>729.0</v>
      </c>
      <c r="G67" t="s" s="8">
        <v>53</v>
      </c>
      <c r="H67" t="s" s="8">
        <v>50</v>
      </c>
      <c r="I67" t="s" s="8">
        <v>155</v>
      </c>
    </row>
    <row r="68" ht="16.0" customHeight="true">
      <c r="A68" t="n" s="7">
        <v>5.2510243E7</v>
      </c>
      <c r="B68" t="s" s="8">
        <v>63</v>
      </c>
      <c r="C68" t="n" s="8">
        <f>IF(false,"01-003884", "01-003884")</f>
      </c>
      <c r="D68" t="s" s="8">
        <v>66</v>
      </c>
      <c r="E68" t="n" s="8">
        <v>1.0</v>
      </c>
      <c r="F68" t="n" s="8">
        <v>919.0</v>
      </c>
      <c r="G68" t="s" s="8">
        <v>53</v>
      </c>
      <c r="H68" t="s" s="8">
        <v>50</v>
      </c>
      <c r="I68" t="s" s="8">
        <v>156</v>
      </c>
    </row>
    <row r="69" ht="16.0" customHeight="true">
      <c r="A69" t="n" s="7">
        <v>5.2486314E7</v>
      </c>
      <c r="B69" t="s" s="8">
        <v>63</v>
      </c>
      <c r="C69" t="n" s="8">
        <f>IF(false,"120922194", "120922194")</f>
      </c>
      <c r="D69" t="s" s="8">
        <v>157</v>
      </c>
      <c r="E69" t="n" s="8">
        <v>1.0</v>
      </c>
      <c r="F69" t="n" s="8">
        <v>939.0</v>
      </c>
      <c r="G69" t="s" s="8">
        <v>53</v>
      </c>
      <c r="H69" t="s" s="8">
        <v>50</v>
      </c>
      <c r="I69" t="s" s="8">
        <v>158</v>
      </c>
    </row>
    <row r="70" ht="16.0" customHeight="true">
      <c r="A70" t="n" s="7">
        <v>5.2725539E7</v>
      </c>
      <c r="B70" t="s" s="8">
        <v>54</v>
      </c>
      <c r="C70" t="n" s="8">
        <f>IF(false,"120922006", "120922006")</f>
      </c>
      <c r="D70" t="s" s="8">
        <v>159</v>
      </c>
      <c r="E70" t="n" s="8">
        <v>1.0</v>
      </c>
      <c r="F70" t="n" s="8">
        <v>390.0</v>
      </c>
      <c r="G70" t="s" s="8">
        <v>53</v>
      </c>
      <c r="H70" t="s" s="8">
        <v>50</v>
      </c>
      <c r="I70" t="s" s="8">
        <v>160</v>
      </c>
    </row>
    <row r="71" ht="16.0" customHeight="true">
      <c r="A71" t="n" s="7">
        <v>5.2651039E7</v>
      </c>
      <c r="B71" t="s" s="8">
        <v>51</v>
      </c>
      <c r="C71" t="n" s="8">
        <f>IF(false,"120922201", "120922201")</f>
      </c>
      <c r="D71" t="s" s="8">
        <v>161</v>
      </c>
      <c r="E71" t="n" s="8">
        <v>1.0</v>
      </c>
      <c r="F71" t="n" s="8">
        <v>537.0</v>
      </c>
      <c r="G71" t="s" s="8">
        <v>53</v>
      </c>
      <c r="H71" t="s" s="8">
        <v>50</v>
      </c>
      <c r="I71" t="s" s="8">
        <v>162</v>
      </c>
    </row>
    <row r="72" ht="16.0" customHeight="true">
      <c r="A72" t="n" s="7">
        <v>5.2680367E7</v>
      </c>
      <c r="B72" t="s" s="8">
        <v>54</v>
      </c>
      <c r="C72" t="n" s="8">
        <f>IF(false,"120921712", "120921712")</f>
      </c>
      <c r="D72" t="s" s="8">
        <v>163</v>
      </c>
      <c r="E72" t="n" s="8">
        <v>2.0</v>
      </c>
      <c r="F72" t="n" s="8">
        <v>686.0</v>
      </c>
      <c r="G72" t="s" s="8">
        <v>53</v>
      </c>
      <c r="H72" t="s" s="8">
        <v>50</v>
      </c>
      <c r="I72" t="s" s="8">
        <v>164</v>
      </c>
    </row>
    <row r="73" ht="16.0" customHeight="true">
      <c r="A73" t="n" s="7">
        <v>5.2657626E7</v>
      </c>
      <c r="B73" t="s" s="8">
        <v>51</v>
      </c>
      <c r="C73" t="n" s="8">
        <f>IF(false,"005-1273", "005-1273")</f>
      </c>
      <c r="D73" t="s" s="8">
        <v>165</v>
      </c>
      <c r="E73" t="n" s="8">
        <v>1.0</v>
      </c>
      <c r="F73" t="n" s="8">
        <v>273.0</v>
      </c>
      <c r="G73" t="s" s="8">
        <v>53</v>
      </c>
      <c r="H73" t="s" s="8">
        <v>50</v>
      </c>
      <c r="I73" t="s" s="8">
        <v>166</v>
      </c>
    </row>
    <row r="74" ht="16.0" customHeight="true">
      <c r="A74" t="n" s="7">
        <v>5.2669462E7</v>
      </c>
      <c r="B74" t="s" s="8">
        <v>51</v>
      </c>
      <c r="C74" t="n" s="8">
        <f>IF(false,"120922090", "120922090")</f>
      </c>
      <c r="D74" t="s" s="8">
        <v>167</v>
      </c>
      <c r="E74" t="n" s="8">
        <v>1.0</v>
      </c>
      <c r="F74" t="n" s="8">
        <v>752.0</v>
      </c>
      <c r="G74" t="s" s="8">
        <v>53</v>
      </c>
      <c r="H74" t="s" s="8">
        <v>50</v>
      </c>
      <c r="I74" t="s" s="8">
        <v>168</v>
      </c>
    </row>
    <row r="75" ht="16.0" customHeight="true">
      <c r="A75" t="n" s="7">
        <v>5.2669462E7</v>
      </c>
      <c r="B75" t="s" s="8">
        <v>51</v>
      </c>
      <c r="C75" t="n" s="8">
        <f>IF(false,"120922768", "120922768")</f>
      </c>
      <c r="D75" t="s" s="8">
        <v>169</v>
      </c>
      <c r="E75" t="n" s="8">
        <v>1.0</v>
      </c>
      <c r="F75" t="n" s="8">
        <v>718.0</v>
      </c>
      <c r="G75" t="s" s="8">
        <v>53</v>
      </c>
      <c r="H75" t="s" s="8">
        <v>50</v>
      </c>
      <c r="I75" t="s" s="8">
        <v>168</v>
      </c>
    </row>
    <row r="76" ht="16.0" customHeight="true">
      <c r="A76" t="n" s="7">
        <v>5.2569203E7</v>
      </c>
      <c r="B76" t="s" s="8">
        <v>51</v>
      </c>
      <c r="C76" t="n" s="8">
        <f>IF(false,"000-631", "000-631")</f>
      </c>
      <c r="D76" t="s" s="8">
        <v>83</v>
      </c>
      <c r="E76" t="n" s="8">
        <v>14.0</v>
      </c>
      <c r="F76" t="n" s="8">
        <v>5670.0</v>
      </c>
      <c r="G76" t="s" s="8">
        <v>53</v>
      </c>
      <c r="H76" t="s" s="8">
        <v>50</v>
      </c>
      <c r="I76" t="s" s="8">
        <v>170</v>
      </c>
    </row>
    <row r="77" ht="16.0" customHeight="true">
      <c r="A77" t="n" s="7">
        <v>5.2544798E7</v>
      </c>
      <c r="B77" t="s" s="8">
        <v>51</v>
      </c>
      <c r="C77" t="n" s="8">
        <f>IF(false,"120921995", "120921995")</f>
      </c>
      <c r="D77" t="s" s="8">
        <v>171</v>
      </c>
      <c r="E77" t="n" s="8">
        <v>1.0</v>
      </c>
      <c r="F77" t="n" s="8">
        <v>840.0</v>
      </c>
      <c r="G77" t="s" s="8">
        <v>53</v>
      </c>
      <c r="H77" t="s" s="8">
        <v>50</v>
      </c>
      <c r="I77" t="s" s="8">
        <v>172</v>
      </c>
    </row>
    <row r="78" ht="16.0" customHeight="true">
      <c r="A78" t="n" s="7">
        <v>5.2497179E7</v>
      </c>
      <c r="B78" t="s" s="8">
        <v>63</v>
      </c>
      <c r="C78" t="n" s="8">
        <f>IF(false,"120922763", "120922763")</f>
      </c>
      <c r="D78" t="s" s="8">
        <v>173</v>
      </c>
      <c r="E78" t="n" s="8">
        <v>1.0</v>
      </c>
      <c r="F78" t="n" s="8">
        <v>3050.0</v>
      </c>
      <c r="G78" t="s" s="8">
        <v>53</v>
      </c>
      <c r="H78" t="s" s="8">
        <v>50</v>
      </c>
      <c r="I78" t="s" s="8">
        <v>174</v>
      </c>
    </row>
    <row r="79" ht="16.0" customHeight="true">
      <c r="A79" t="n" s="7">
        <v>5.2497179E7</v>
      </c>
      <c r="B79" t="s" s="8">
        <v>63</v>
      </c>
      <c r="C79" t="n" s="8">
        <f>IF(false,"01-003884", "01-003884")</f>
      </c>
      <c r="D79" t="s" s="8">
        <v>66</v>
      </c>
      <c r="E79" t="n" s="8">
        <v>1.0</v>
      </c>
      <c r="F79" t="n" s="8">
        <v>781.0</v>
      </c>
      <c r="G79" t="s" s="8">
        <v>53</v>
      </c>
      <c r="H79" t="s" s="8">
        <v>50</v>
      </c>
      <c r="I79" t="s" s="8">
        <v>174</v>
      </c>
    </row>
    <row r="80" ht="16.0" customHeight="true">
      <c r="A80" t="n" s="7">
        <v>5.2756369E7</v>
      </c>
      <c r="B80" t="s" s="8">
        <v>54</v>
      </c>
      <c r="C80" t="n" s="8">
        <f>IF(false,"01-004189", "01-004189")</f>
      </c>
      <c r="D80" t="s" s="8">
        <v>175</v>
      </c>
      <c r="E80" t="n" s="8">
        <v>2.0</v>
      </c>
      <c r="F80" t="n" s="8">
        <v>752.0</v>
      </c>
      <c r="G80" t="s" s="8">
        <v>53</v>
      </c>
      <c r="H80" t="s" s="8">
        <v>50</v>
      </c>
      <c r="I80" t="s" s="8">
        <v>176</v>
      </c>
    </row>
    <row r="81" ht="16.0" customHeight="true">
      <c r="A81" t="n" s="7">
        <v>5.2673302E7</v>
      </c>
      <c r="B81" t="s" s="8">
        <v>51</v>
      </c>
      <c r="C81" t="n" s="8">
        <f>IF(false,"120923107", "120923107")</f>
      </c>
      <c r="D81" t="s" s="8">
        <v>177</v>
      </c>
      <c r="E81" t="n" s="8">
        <v>1.0</v>
      </c>
      <c r="F81" t="n" s="8">
        <v>388.0</v>
      </c>
      <c r="G81" t="s" s="8">
        <v>53</v>
      </c>
      <c r="H81" t="s" s="8">
        <v>50</v>
      </c>
      <c r="I81" t="s" s="8">
        <v>178</v>
      </c>
    </row>
    <row r="82" ht="16.0" customHeight="true">
      <c r="A82" t="n" s="7">
        <v>5.2302336E7</v>
      </c>
      <c r="B82" t="s" s="8">
        <v>56</v>
      </c>
      <c r="C82" t="n" s="8">
        <f>IF(false,"002-101", "002-101")</f>
      </c>
      <c r="D82" t="s" s="8">
        <v>146</v>
      </c>
      <c r="E82" t="n" s="8">
        <v>1.0</v>
      </c>
      <c r="F82" t="n" s="8">
        <v>1071.0</v>
      </c>
      <c r="G82" t="s" s="8">
        <v>53</v>
      </c>
      <c r="H82" t="s" s="8">
        <v>50</v>
      </c>
      <c r="I82" t="s" s="8">
        <v>179</v>
      </c>
    </row>
    <row r="83" ht="16.0" customHeight="true">
      <c r="A83" t="n" s="7">
        <v>5.2572556E7</v>
      </c>
      <c r="B83" t="s" s="8">
        <v>51</v>
      </c>
      <c r="C83" t="n" s="8">
        <f>IF(false,"120922090", "120922090")</f>
      </c>
      <c r="D83" t="s" s="8">
        <v>167</v>
      </c>
      <c r="E83" t="n" s="8">
        <v>1.0</v>
      </c>
      <c r="F83" t="n" s="8">
        <v>899.0</v>
      </c>
      <c r="G83" t="s" s="8">
        <v>53</v>
      </c>
      <c r="H83" t="s" s="8">
        <v>50</v>
      </c>
      <c r="I83" t="s" s="8">
        <v>180</v>
      </c>
    </row>
    <row r="84" ht="16.0" customHeight="true">
      <c r="A84" t="n" s="7">
        <v>5.2453363E7</v>
      </c>
      <c r="B84" t="s" s="8">
        <v>63</v>
      </c>
      <c r="C84" t="n" s="8">
        <f>IF(false,"120921899", "120921899")</f>
      </c>
      <c r="D84" t="s" s="8">
        <v>181</v>
      </c>
      <c r="E84" t="n" s="8">
        <v>1.0</v>
      </c>
      <c r="F84" t="n" s="8">
        <v>1219.0</v>
      </c>
      <c r="G84" t="s" s="8">
        <v>53</v>
      </c>
      <c r="H84" t="s" s="8">
        <v>50</v>
      </c>
      <c r="I84" t="s" s="8">
        <v>182</v>
      </c>
    </row>
    <row r="85" ht="16.0" customHeight="true">
      <c r="A85" t="n" s="7">
        <v>5.2706982E7</v>
      </c>
      <c r="B85" t="s" s="8">
        <v>54</v>
      </c>
      <c r="C85" t="n" s="8">
        <f>IF(false,"120921202", "120921202")</f>
      </c>
      <c r="D85" t="s" s="8">
        <v>57</v>
      </c>
      <c r="E85" t="n" s="8">
        <v>1.0</v>
      </c>
      <c r="F85" t="n" s="8">
        <v>1.0</v>
      </c>
      <c r="G85" t="s" s="8">
        <v>53</v>
      </c>
      <c r="H85" t="s" s="8">
        <v>50</v>
      </c>
      <c r="I85" t="s" s="8">
        <v>183</v>
      </c>
    </row>
    <row r="86" ht="16.0" customHeight="true">
      <c r="A86" t="n" s="7">
        <v>5.2674378E7</v>
      </c>
      <c r="B86" t="s" s="8">
        <v>51</v>
      </c>
      <c r="C86" t="n" s="8">
        <f>IF(false,"01-003884", "01-003884")</f>
      </c>
      <c r="D86" t="s" s="8">
        <v>66</v>
      </c>
      <c r="E86" t="n" s="8">
        <v>1.0</v>
      </c>
      <c r="F86" t="n" s="8">
        <v>819.0</v>
      </c>
      <c r="G86" t="s" s="8">
        <v>53</v>
      </c>
      <c r="H86" t="s" s="8">
        <v>50</v>
      </c>
      <c r="I86" t="s" s="8">
        <v>184</v>
      </c>
    </row>
    <row r="87" ht="16.0" customHeight="true">
      <c r="A87" t="n" s="7">
        <v>5.2383549E7</v>
      </c>
      <c r="B87" t="s" s="8">
        <v>56</v>
      </c>
      <c r="C87" t="n" s="8">
        <f>IF(false,"005-1254", "005-1254")</f>
      </c>
      <c r="D87" t="s" s="8">
        <v>74</v>
      </c>
      <c r="E87" t="n" s="8">
        <v>1.0</v>
      </c>
      <c r="F87" t="n" s="8">
        <v>1.0</v>
      </c>
      <c r="G87" t="s" s="8">
        <v>53</v>
      </c>
      <c r="H87" t="s" s="8">
        <v>50</v>
      </c>
      <c r="I87" t="s" s="8">
        <v>185</v>
      </c>
    </row>
    <row r="88" ht="16.0" customHeight="true">
      <c r="A88" t="n" s="7">
        <v>5.2658473E7</v>
      </c>
      <c r="B88" t="s" s="8">
        <v>51</v>
      </c>
      <c r="C88" t="n" s="8">
        <f>IF(false,"120922963", "120922963")</f>
      </c>
      <c r="D88" t="s" s="8">
        <v>186</v>
      </c>
      <c r="E88" t="n" s="8">
        <v>1.0</v>
      </c>
      <c r="F88" t="n" s="8">
        <v>591.0</v>
      </c>
      <c r="G88" t="s" s="8">
        <v>53</v>
      </c>
      <c r="H88" t="s" s="8">
        <v>50</v>
      </c>
      <c r="I88" t="s" s="8">
        <v>187</v>
      </c>
    </row>
    <row r="89" ht="16.0" customHeight="true">
      <c r="A89" t="n" s="7">
        <v>5.2503618E7</v>
      </c>
      <c r="B89" t="s" s="8">
        <v>63</v>
      </c>
      <c r="C89" t="n" s="8">
        <f>IF(false,"120922573", "120922573")</f>
      </c>
      <c r="D89" t="s" s="8">
        <v>188</v>
      </c>
      <c r="E89" t="n" s="8">
        <v>1.0</v>
      </c>
      <c r="F89" t="n" s="8">
        <v>495.0</v>
      </c>
      <c r="G89" t="s" s="8">
        <v>53</v>
      </c>
      <c r="H89" t="s" s="8">
        <v>50</v>
      </c>
      <c r="I89" t="s" s="8">
        <v>189</v>
      </c>
    </row>
    <row r="90" ht="16.0" customHeight="true">
      <c r="A90" t="n" s="7">
        <v>5.2717525E7</v>
      </c>
      <c r="B90" t="s" s="8">
        <v>54</v>
      </c>
      <c r="C90" t="n" s="8">
        <f>IF(false,"005-1181", "005-1181")</f>
      </c>
      <c r="D90" t="s" s="8">
        <v>190</v>
      </c>
      <c r="E90" t="n" s="8">
        <v>1.0</v>
      </c>
      <c r="F90" t="n" s="8">
        <v>799.0</v>
      </c>
      <c r="G90" t="s" s="8">
        <v>53</v>
      </c>
      <c r="H90" t="s" s="8">
        <v>50</v>
      </c>
      <c r="I90" t="s" s="8">
        <v>191</v>
      </c>
    </row>
    <row r="91" ht="16.0" customHeight="true">
      <c r="A91" t="n" s="7">
        <v>5.2649237E7</v>
      </c>
      <c r="B91" t="s" s="8">
        <v>51</v>
      </c>
      <c r="C91" t="n" s="8">
        <f>IF(false,"120922092", "120922092")</f>
      </c>
      <c r="D91" t="s" s="8">
        <v>192</v>
      </c>
      <c r="E91" t="n" s="8">
        <v>1.0</v>
      </c>
      <c r="F91" t="n" s="8">
        <v>191.0</v>
      </c>
      <c r="G91" t="s" s="8">
        <v>53</v>
      </c>
      <c r="H91" t="s" s="8">
        <v>50</v>
      </c>
      <c r="I91" t="s" s="8">
        <v>193</v>
      </c>
    </row>
    <row r="92" ht="16.0" customHeight="true">
      <c r="A92" t="n" s="7">
        <v>5.2623491E7</v>
      </c>
      <c r="B92" t="s" s="8">
        <v>51</v>
      </c>
      <c r="C92" t="n" s="8">
        <f>IF(false,"002-101", "002-101")</f>
      </c>
      <c r="D92" t="s" s="8">
        <v>146</v>
      </c>
      <c r="E92" t="n" s="8">
        <v>1.0</v>
      </c>
      <c r="F92" t="n" s="8">
        <v>960.0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5.265547E7</v>
      </c>
      <c r="B93" t="s" s="8">
        <v>51</v>
      </c>
      <c r="C93" t="n" s="8">
        <f>IF(false,"120922891", "120922891")</f>
      </c>
      <c r="D93" t="s" s="8">
        <v>195</v>
      </c>
      <c r="E93" t="n" s="8">
        <v>1.0</v>
      </c>
      <c r="F93" t="n" s="8">
        <v>328.0</v>
      </c>
      <c r="G93" t="s" s="8">
        <v>53</v>
      </c>
      <c r="H93" t="s" s="8">
        <v>50</v>
      </c>
      <c r="I93" t="s" s="8">
        <v>196</v>
      </c>
    </row>
    <row r="94" ht="16.0" customHeight="true"/>
    <row r="95" ht="16.0" customHeight="true">
      <c r="A95" t="s" s="1">
        <v>37</v>
      </c>
      <c r="B95" s="1"/>
      <c r="C95" s="1"/>
      <c r="D95" s="1"/>
      <c r="E95" s="1"/>
      <c r="F95" t="n" s="8">
        <v>95045.0</v>
      </c>
      <c r="G95" s="2"/>
    </row>
    <row r="96" ht="16.0" customHeight="true"/>
    <row r="97" ht="16.0" customHeight="true">
      <c r="A97" t="s" s="1">
        <v>36</v>
      </c>
    </row>
    <row r="98" ht="34.0" customHeight="true">
      <c r="A98" t="s" s="9">
        <v>38</v>
      </c>
      <c r="B98" t="s" s="9">
        <v>0</v>
      </c>
      <c r="C98" t="s" s="9">
        <v>43</v>
      </c>
      <c r="D98" t="s" s="9">
        <v>1</v>
      </c>
      <c r="E98" t="s" s="9">
        <v>2</v>
      </c>
      <c r="F98" t="s" s="9">
        <v>39</v>
      </c>
      <c r="G98" t="s" s="9">
        <v>5</v>
      </c>
      <c r="H98" t="s" s="9">
        <v>3</v>
      </c>
      <c r="I98" t="s" s="9">
        <v>4</v>
      </c>
    </row>
    <row r="99" ht="16.0" customHeight="true">
      <c r="A99" t="n" s="8">
        <v>5.2273776E7</v>
      </c>
      <c r="B99" t="s" s="8">
        <v>76</v>
      </c>
      <c r="C99" t="n" s="8">
        <f>IF(false,"005-1255", "005-1255")</f>
      </c>
      <c r="D99" t="s" s="8">
        <v>61</v>
      </c>
      <c r="E99" t="n" s="8">
        <v>1.0</v>
      </c>
      <c r="F99" t="n" s="8">
        <v>-520.0</v>
      </c>
      <c r="G99" t="s" s="8">
        <v>197</v>
      </c>
      <c r="H99" t="s" s="8">
        <v>54</v>
      </c>
      <c r="I99" t="s" s="8">
        <v>198</v>
      </c>
    </row>
    <row r="100" ht="16.0" customHeight="true">
      <c r="A100" t="n" s="8">
        <v>5.1283513E7</v>
      </c>
      <c r="B100" t="s" s="8">
        <v>85</v>
      </c>
      <c r="C100" t="n" s="8">
        <f>IF(false,"120922780", "120922780")</f>
      </c>
      <c r="D100" t="s" s="8">
        <v>199</v>
      </c>
      <c r="E100" t="n" s="8">
        <v>1.0</v>
      </c>
      <c r="F100" t="n" s="8">
        <v>-1.0</v>
      </c>
      <c r="G100" t="s" s="8">
        <v>197</v>
      </c>
      <c r="H100" t="s" s="8">
        <v>54</v>
      </c>
      <c r="I100" t="s" s="8">
        <v>200</v>
      </c>
    </row>
    <row r="101" ht="16.0" customHeight="true">
      <c r="A101" t="n" s="8">
        <v>5.190583E7</v>
      </c>
      <c r="B101" t="s" s="8">
        <v>201</v>
      </c>
      <c r="C101" t="n" s="8">
        <f>IF(false,"120906022", "120906022")</f>
      </c>
      <c r="D101" t="s" s="8">
        <v>202</v>
      </c>
      <c r="E101" t="n" s="8">
        <v>1.0</v>
      </c>
      <c r="F101" t="n" s="8">
        <v>-1012.0</v>
      </c>
      <c r="G101" t="s" s="8">
        <v>197</v>
      </c>
      <c r="H101" t="s" s="8">
        <v>54</v>
      </c>
      <c r="I101" t="s" s="8">
        <v>203</v>
      </c>
    </row>
    <row r="102" ht="16.0" customHeight="true"/>
    <row r="103" ht="16.0" customHeight="true">
      <c r="A103" t="s" s="1">
        <v>37</v>
      </c>
      <c r="F103" t="n" s="8">
        <v>-1533.0</v>
      </c>
      <c r="G103" s="2"/>
      <c r="H103" s="0"/>
      <c r="I103" s="0"/>
    </row>
    <row r="104" ht="16.0" customHeight="true">
      <c r="A104" s="1"/>
      <c r="B104" s="1"/>
      <c r="C104" s="1"/>
      <c r="D104" s="1"/>
      <c r="E104" s="1"/>
      <c r="F104" s="1"/>
      <c r="G104" s="1"/>
      <c r="H104" s="1"/>
      <c r="I104" s="1"/>
    </row>
    <row r="105" ht="16.0" customHeight="true">
      <c r="A105" t="s" s="1">
        <v>40</v>
      </c>
    </row>
    <row r="106" ht="34.0" customHeight="true">
      <c r="A106" t="s" s="9">
        <v>47</v>
      </c>
      <c r="B106" t="s" s="9">
        <v>48</v>
      </c>
      <c r="C106" s="9"/>
      <c r="D106" s="9"/>
      <c r="E106" s="9"/>
      <c r="F106" t="s" s="9">
        <v>39</v>
      </c>
      <c r="G106" t="s" s="9">
        <v>5</v>
      </c>
      <c r="H106" t="s" s="9">
        <v>3</v>
      </c>
      <c r="I106" t="s" s="9">
        <v>4</v>
      </c>
    </row>
    <row r="107" ht="16.0" customHeight="true"/>
    <row r="108" ht="16.0" customHeight="true">
      <c r="A108" t="s" s="1">
        <v>37</v>
      </c>
      <c r="F108" t="n" s="8">
        <v>0.0</v>
      </c>
      <c r="G108" s="2"/>
      <c r="H108" s="0"/>
      <c r="I108" s="0"/>
    </row>
    <row r="109" ht="16.0" customHeight="true">
      <c r="A109" s="1"/>
      <c r="B109" s="1"/>
      <c r="C109" s="1"/>
      <c r="D109" s="1"/>
      <c r="E109" s="1"/>
      <c r="F109" s="1"/>
      <c r="G109" s="1"/>
      <c r="H109" s="1"/>
      <c r="I10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