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<sst xmlns="http://schemas.openxmlformats.org/spreadsheetml/2006/main" count="1092" uniqueCount="212">
  <si>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</si>
  <si>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</si>
  <si>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</si>
  <si>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</si>
  <si>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</si>
  <si>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</si>
  <si>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</si>
  <si>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</si>
  <si>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</si>
  <si>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</si>
  <si>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</si>
  <si>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</si>
  <si>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</si>
  <si>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</si>
  <si>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</si>
  <si>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</si>
  <si>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</si>
  <si>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</si>
  <si>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</si>
  <si>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</si>
  <si>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</si>
  <si>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</si>
  <si>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</si>
  <si>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</si>
  <si>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</si>
  <si>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</si>
  <si>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</si>
  <si>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</si>
  <si>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</si>
  <si>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</si>
  <si>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</si>
  <si>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</si>
  <si>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</si>
  <si>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</si>
  <si>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</si>
  <si>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</si>
  <si>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</si>
  <si>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</si>
  <si>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</si>
  <si>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</si>
  <si>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</si>
  <si>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</si>
  <si>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</si>
  <si>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</si>
  <si>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</si>
  <si>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</si>
  <si>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</si>
  <si>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</si>
  <si>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</si>
  <si>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</si>
  <si>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14.05.2021</t>
  </si>
  <si>
    <t>10.05.2021</t>
  </si>
  <si>
    <t>Bubchen Масло для младенцев, 200 мл</t>
  </si>
  <si>
    <t>Платёж за скидку маркетплейса</t>
  </si>
  <si>
    <t>13.05.2021</t>
  </si>
  <si>
    <t>609ca9b12af6cd7c67b4d961</t>
  </si>
  <si>
    <t>11.05.2021</t>
  </si>
  <si>
    <t>609caa6894d5275ad1bba989</t>
  </si>
  <si>
    <t>Goo.N трусики Ultra M (7-12 кг) 74 шт.</t>
  </si>
  <si>
    <t>609caa708927ca3f6b793066</t>
  </si>
  <si>
    <t>Платёж за скидку по бонусам СберСпасибо</t>
  </si>
  <si>
    <t>609a298c8927cae5f966ac0f</t>
  </si>
  <si>
    <t>Merries подгузники L (9-14 кг) 54 шт.</t>
  </si>
  <si>
    <t>609952d1b9f8edcddaf9b21a</t>
  </si>
  <si>
    <t>60996409f988018c01f7470e</t>
  </si>
  <si>
    <t>12.05.2021</t>
  </si>
  <si>
    <t>YokoSun трусики L (9-14 кг) 44 шт.</t>
  </si>
  <si>
    <t>609b9d727153b3ded5fe7575</t>
  </si>
  <si>
    <t>Merries трусики XXL (15-28 кг) 32 шт.</t>
  </si>
  <si>
    <t>609bff2bf4c0cb20020a64e2</t>
  </si>
  <si>
    <t>Palmbaby подгузники Традиционные S (3-7 кг) 72 шт.</t>
  </si>
  <si>
    <t>Платёж за скидку по баллам Яндекс.Плюса</t>
  </si>
  <si>
    <t>609b6ec85a39515e3da1a28e</t>
  </si>
  <si>
    <t>Ёkitto трусики L (9-14 кг) 44 шт.</t>
  </si>
  <si>
    <t>609cd0ea5a3951d7b34128d0</t>
  </si>
  <si>
    <t>6098fdba04e94305e65c8b82</t>
  </si>
  <si>
    <t>609b6dbf04e943124669da85</t>
  </si>
  <si>
    <t>08.05.2021</t>
  </si>
  <si>
    <t>Biore мицеллярная вода, запасной блок, 290 мл</t>
  </si>
  <si>
    <t>609cd53e5a3951b2b24128cb</t>
  </si>
  <si>
    <t>Missha BB крем Perfect Cover, SPF 42, 20 мл, оттенок: 21 light beige</t>
  </si>
  <si>
    <t>609ac9846a8643415789673b</t>
  </si>
  <si>
    <t>Synergetic универсальное моющее средство концентрированное для посудомоечной машины, 1 л</t>
  </si>
  <si>
    <t>609be5befbacea78412522b8</t>
  </si>
  <si>
    <t>609cdffb2af6cd027eb4d96c</t>
  </si>
  <si>
    <t>609ce3bb3620c2489dbd8ace</t>
  </si>
  <si>
    <t>05.05.2021</t>
  </si>
  <si>
    <t>Merries подгузники L (9-14 кг) 64 шт.</t>
  </si>
  <si>
    <t>609ceb42792ab11c6b3ef80f</t>
  </si>
  <si>
    <t>Farmstay пилинг для лица Escargot Noblesse lntensive Peeling Gel 180 мл</t>
  </si>
  <si>
    <t>609ceb7edff13b445629062c</t>
  </si>
  <si>
    <t>YokoSun трусики XL (12-20 кг) 38 шт.</t>
  </si>
  <si>
    <t>609cf145954f6b1e6128256b</t>
  </si>
  <si>
    <t>YokoSun трусики XXL (15-23 кг) 28 шт.</t>
  </si>
  <si>
    <t>609d0c18c5311b25c21a9264</t>
  </si>
  <si>
    <t>Гель для стирки Kao Attack Bio EX, 0.77 кг, дой-пак</t>
  </si>
  <si>
    <t>609d183503c3780239d0bae4</t>
  </si>
  <si>
    <t>609d184f954f6b26fb28256c</t>
  </si>
  <si>
    <t>6099b6237153b30314fe755c</t>
  </si>
  <si>
    <t>09.05.2021</t>
  </si>
  <si>
    <t>Missha BB крем Perfect Cover, SPF 42, 20 мл, оттенок: 23 natural beige</t>
  </si>
  <si>
    <t>6098276e20d51d1899b70657</t>
  </si>
  <si>
    <t>07.05.2021</t>
  </si>
  <si>
    <t>Jigott Collagen Healing Cream Ночной омолаживающий лечебный крем для лица с коллагеном, 100 мл</t>
  </si>
  <si>
    <t>609d1f4a04e943f07dca6636</t>
  </si>
  <si>
    <t>Гель для стирки Kao Attack Multi‐Action, 0.77 кг, дой-пак</t>
  </si>
  <si>
    <t>609d21302af6cd085eb4d966</t>
  </si>
  <si>
    <t>609d31d43b317652fbae1049</t>
  </si>
  <si>
    <t>Goo.N подгузники S (4-8 кг) 84 шт.</t>
  </si>
  <si>
    <t>609d425432da83413beb5fba</t>
  </si>
  <si>
    <t>04.05.2021</t>
  </si>
  <si>
    <t>609d4d4b7153b33bafe91090</t>
  </si>
  <si>
    <t>Goo.N трусики Ultra XL (12-20 кг) 50 шт.</t>
  </si>
  <si>
    <t>609d4f23bed21e6aaf7729f1</t>
  </si>
  <si>
    <t>Goo.N трусики XL (12-20 кг) 38 шт.</t>
  </si>
  <si>
    <t>609d5dc9f4c0cb7ba4739349</t>
  </si>
  <si>
    <t>609d6783b9f8ed3390ad8c04</t>
  </si>
  <si>
    <t>Esthetic House кондиционер для волос CP-1 Bright Complex Intense Nourishing Professional с протеинами, 100 мл</t>
  </si>
  <si>
    <t>609d70b3863e4e71f39d5f67</t>
  </si>
  <si>
    <t>03.05.2021</t>
  </si>
  <si>
    <t>609d7e6994d52708f4d8c1ae</t>
  </si>
  <si>
    <t>Joonies трусики Premium Soft XL (12-17 кг) 38 шт.</t>
  </si>
  <si>
    <t>609cbe39f988019156a0f8eb</t>
  </si>
  <si>
    <t>Гель для душа Holika Holika Aloe 92%, 250 мл</t>
  </si>
  <si>
    <t>60995c61dbdc31945df30e06</t>
  </si>
  <si>
    <t>Зубная паста Lion Xylident с фтором, 120 г</t>
  </si>
  <si>
    <t>609caa993620c274e7c22466</t>
  </si>
  <si>
    <t>YokoSun трусики M (6-10 кг) 58 шт.</t>
  </si>
  <si>
    <t>609cbe9e3b317620a5117eab</t>
  </si>
  <si>
    <t>Petitfee Гидрогелевые патчи для век с золотыми частицами и фактором роста Gold &amp; EGF eye &amp; spot patch, 90 шт.</t>
  </si>
  <si>
    <t>609d1f753b3176190b117df5</t>
  </si>
  <si>
    <t>Pigeon Бутылочка с ложечкой для кормления, 120 мл, с 4 месяцев, желтый</t>
  </si>
  <si>
    <t>609c0111c5311b36a02663d8</t>
  </si>
  <si>
    <t>609cd3f63620c2506dc2252a</t>
  </si>
  <si>
    <t>Genki трусики Premium Soft M (7-10 кг) 32 шт.</t>
  </si>
  <si>
    <t>609cdcd3bed21e2efee7a6b0</t>
  </si>
  <si>
    <t>Pigeon Бутылочка Перистальтик Плюс с широким горлом PP, 240 мл, с 3 месяцев, бесцветный</t>
  </si>
  <si>
    <t>609be3b0792ab12c4f32f4f2</t>
  </si>
  <si>
    <t>Соска Pigeon Peristaltic PLUS M 3м+, 2 шт. бесцветный</t>
  </si>
  <si>
    <t>609bd70df9880181bea0f844</t>
  </si>
  <si>
    <t>609bfd66b9f8edc60a180dd2</t>
  </si>
  <si>
    <t>609cd3e473990134f4542c04</t>
  </si>
  <si>
    <t>Пенка Lion Kirei Kirei Зеленый виноград, 250 мл</t>
  </si>
  <si>
    <t>609dbac87153b3d1cde9107e</t>
  </si>
  <si>
    <t>Jigott Whitening Activated Cream Отбеливающий крем для лица, 100 мл</t>
  </si>
  <si>
    <t>609dbd77792ab1793c185279</t>
  </si>
  <si>
    <t>Joonies подгузники Premium Soft L (9-14 кг) 42 шт.</t>
  </si>
  <si>
    <t>609b738d94d527011ccc2277</t>
  </si>
  <si>
    <t>Гель для стирки Meine Liebe для цветных тканей, 0.8 л, бутылка</t>
  </si>
  <si>
    <t>609dc2b603c378694bcb7492</t>
  </si>
  <si>
    <t>609dc2e799d6ef4927b8c276</t>
  </si>
  <si>
    <t>Гель для душа Biore Экстра увлажняющий, 480 мл</t>
  </si>
  <si>
    <t>609dc2f4c3080f6282dddb61</t>
  </si>
  <si>
    <t>609dc388fbacea3d37b1d506</t>
  </si>
  <si>
    <t>609dc3a47153b31b3ae9107e</t>
  </si>
  <si>
    <t>Biore Мусс очищающий для умывания против акне запасной блок, 130 мл</t>
  </si>
  <si>
    <t>609dc41694d527c4d6d8c1b1</t>
  </si>
  <si>
    <t>Ёkitto трусики XXL (15+ кг) 34 шт.</t>
  </si>
  <si>
    <t>609dc47f94d527acf4d8c1b7</t>
  </si>
  <si>
    <t>609b6b747153b394503aeaef</t>
  </si>
  <si>
    <t>Esthetic House Formula Ampoule Hyaluronic Acid Сыворотка для лица, 80 мл</t>
  </si>
  <si>
    <t>609aea35f988017d2e370368</t>
  </si>
  <si>
    <t>609a4d27954f6b62fec2346d</t>
  </si>
  <si>
    <t>609dc53cb9f8ed6b06ad8c0b</t>
  </si>
  <si>
    <t>609dc545dbdc31eaefb958b4</t>
  </si>
  <si>
    <t>609dc66f3620c21683080d1b</t>
  </si>
  <si>
    <t>609dc69a863e4e283d9d5f68</t>
  </si>
  <si>
    <t>Bubchen Гель для купания младенцев (с дозатором), 400 мл</t>
  </si>
  <si>
    <t>609dc6f0792ab17892185277</t>
  </si>
  <si>
    <t>YokoSun подгузники S (до 6 кг) 82 шт.</t>
  </si>
  <si>
    <t>609dc767fbacea7af8b1d50a</t>
  </si>
  <si>
    <t>Goo.N подгузники Ultra NB (до 5 кг) 114 шт.</t>
  </si>
  <si>
    <t>609dc81f792ab1284a185273</t>
  </si>
  <si>
    <t>609dc85e32da832bf6eb5fbd</t>
  </si>
  <si>
    <t>Гель для душа Biore Персиковый соблазн, 480 мл</t>
  </si>
  <si>
    <t>609dc86332da835c5feb5fcb</t>
  </si>
  <si>
    <t>609dc87ff4c0cb3e2c739347</t>
  </si>
  <si>
    <t>Joonies трусики Premium Soft L (9-14 кг) 44 шт.</t>
  </si>
  <si>
    <t>609dc893dbdc3178cdb958ae</t>
  </si>
  <si>
    <t>Goo.N подгузники Ultra L (9-14 кг) 68 шт.</t>
  </si>
  <si>
    <t>609dc8e0dbdc3178cdb958b0</t>
  </si>
  <si>
    <t>609dc9157153b37282e91083</t>
  </si>
  <si>
    <t>609c20dd8927ca641366aa96</t>
  </si>
  <si>
    <t>609bfc665a3951c790183030</t>
  </si>
  <si>
    <t>609dcacd04e9434669beb0bb</t>
  </si>
  <si>
    <t>6099aabdc3080f65ad08ffdd</t>
  </si>
  <si>
    <t>609c25ebf988018cf3a0f8f0</t>
  </si>
  <si>
    <t>609ae715954f6bb025549454</t>
  </si>
  <si>
    <t>Vivienne Sabo Тушь для ресниц Aventuriere, 01 черная</t>
  </si>
  <si>
    <t>609dce8cf988014e4e66fe98</t>
  </si>
  <si>
    <t>609dce957153b30592e91082</t>
  </si>
  <si>
    <t>Гель для стирки Meine Liebe для цветных тканей, 0.75 л, пакет</t>
  </si>
  <si>
    <t>609cdbb9954f6b0a4ef843d0</t>
  </si>
  <si>
    <t>609dcef1792ab12004185274</t>
  </si>
  <si>
    <t>609dd1265a39515867945cbf</t>
  </si>
  <si>
    <t>609dd1473b3176643eae104c</t>
  </si>
  <si>
    <t>609dd14983b1f26306574f24</t>
  </si>
  <si>
    <t>609913cdb9f8ed46ddf9b219</t>
  </si>
  <si>
    <t>Manuoki трусики XL (12+ кг) 38 шт.</t>
  </si>
  <si>
    <t>609ce826b9f8edbcb0180d14</t>
  </si>
  <si>
    <t>Vivienne Sabo Тушь для ресниц Regard Coquette, 01 черная</t>
  </si>
  <si>
    <t>609d554e5a39516059b52416</t>
  </si>
  <si>
    <t>Pigeon Бутылочка Перистальтик Плюс с широким горлом PP, 160 мл, с рождения, бесцветный</t>
  </si>
  <si>
    <t>609d5ab2dbdc31b055324f58</t>
  </si>
  <si>
    <t>609b5efb4f5c6e7e4375814a</t>
  </si>
  <si>
    <t>609d0dc1863e4e2e80d1e2af</t>
  </si>
  <si>
    <t>Возврат платежа за скидку маркетплейса</t>
  </si>
  <si>
    <t>609cd51b03c378b322d0bae8</t>
  </si>
  <si>
    <t>Возврат платежа за скидку по бонусам СберСпасибо</t>
  </si>
  <si>
    <t>609d32cddbdc3131a8324fd5</t>
  </si>
  <si>
    <t>Goo.N подгузники Ultra (6-11 кг) 80 шт.</t>
  </si>
  <si>
    <t>609dd113c3080fbecf08ffa4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</si>
</sst>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544286.0</v>
      </c>
    </row>
    <row r="4" spans="1:9" s="3" customFormat="1" x14ac:dyDescent="0.2" ht="16.0" customHeight="true">
      <c r="A4" s="3" t="s">
        <v>34</v>
      </c>
      <c r="B4" s="10" t="n">
        <v>25064.0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4.6300499E7</v>
      </c>
      <c r="B8" s="8" t="s">
        <v>51</v>
      </c>
      <c r="C8" s="8" t="n">
        <f>IF(false,"005-1504", "005-1504")</f>
      </c>
      <c r="D8" s="8" t="s">
        <v>52</v>
      </c>
      <c r="E8" s="8" t="n">
        <v>1.0</v>
      </c>
      <c r="F8" s="8" t="n">
        <v>113.0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4.6355884E7</v>
      </c>
      <c r="B9" t="s" s="8">
        <v>56</v>
      </c>
      <c r="C9" t="n" s="8">
        <f>IF(false,"005-1504", "005-1504")</f>
      </c>
      <c r="D9" t="s" s="8">
        <v>52</v>
      </c>
      <c r="E9" t="n" s="8">
        <v>1.0</v>
      </c>
      <c r="F9" t="n" s="8">
        <v>113.0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4.630755E7</v>
      </c>
      <c r="B10" s="8" t="s">
        <v>51</v>
      </c>
      <c r="C10" s="8" t="n">
        <f>IF(false,"005-1119", "005-1119")</f>
      </c>
      <c r="D10" s="8" t="s">
        <v>58</v>
      </c>
      <c r="E10" s="8" t="n">
        <v>2.0</v>
      </c>
      <c r="F10" s="8" t="n">
        <v>680.0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4.6355884E7</v>
      </c>
      <c r="B11" t="s" s="8">
        <v>56</v>
      </c>
      <c r="C11" t="n" s="8">
        <f>IF(false,"005-1504", "005-1504")</f>
      </c>
      <c r="D11" t="s" s="8">
        <v>52</v>
      </c>
      <c r="E11" t="n" s="8">
        <v>1.0</v>
      </c>
      <c r="F11" t="n" s="8">
        <v>175.0</v>
      </c>
      <c r="G11" t="s" s="8">
        <v>60</v>
      </c>
      <c r="H11" t="s" s="8">
        <v>54</v>
      </c>
      <c r="I11" t="s" s="8">
        <v>61</v>
      </c>
    </row>
    <row r="12" spans="1:9" x14ac:dyDescent="0.2" ht="16.0" customHeight="true">
      <c r="A12" s="7" t="n">
        <v>4.629862E7</v>
      </c>
      <c r="B12" t="s" s="8">
        <v>51</v>
      </c>
      <c r="C12" t="n" s="8">
        <f>IF(false,"003-315", "003-315")</f>
      </c>
      <c r="D12" t="s" s="8">
        <v>62</v>
      </c>
      <c r="E12" t="n" s="8">
        <v>1.0</v>
      </c>
      <c r="F12" t="n" s="8">
        <v>719.0</v>
      </c>
      <c r="G12" t="s" s="8">
        <v>60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4.630755E7</v>
      </c>
      <c r="B13" s="8" t="s">
        <v>51</v>
      </c>
      <c r="C13" s="8" t="n">
        <f>IF(false,"005-1119", "005-1119")</f>
      </c>
      <c r="D13" s="8" t="s">
        <v>58</v>
      </c>
      <c r="E13" s="8" t="n">
        <v>2.0</v>
      </c>
      <c r="F13" s="8" t="n">
        <v>512.0</v>
      </c>
      <c r="G13" s="8" t="s">
        <v>60</v>
      </c>
      <c r="H13" s="8" t="s">
        <v>54</v>
      </c>
      <c r="I13" s="8" t="s">
        <v>64</v>
      </c>
    </row>
    <row r="14" spans="1:9" x14ac:dyDescent="0.2" ht="16.0" customHeight="true">
      <c r="A14" s="7" t="n">
        <v>4.6488591E7</v>
      </c>
      <c r="B14" s="8" t="s">
        <v>65</v>
      </c>
      <c r="C14" s="8" t="n">
        <f>IF(false,"005-1515", "005-1515")</f>
      </c>
      <c r="D14" s="8" t="s">
        <v>66</v>
      </c>
      <c r="E14" s="8" t="n">
        <v>1.0</v>
      </c>
      <c r="F14" s="8" t="n">
        <v>171.0</v>
      </c>
      <c r="G14" s="8" t="s">
        <v>60</v>
      </c>
      <c r="H14" s="8" t="s">
        <v>54</v>
      </c>
      <c r="I14" s="8" t="s">
        <v>67</v>
      </c>
    </row>
    <row r="15" ht="16.0" customHeight="true">
      <c r="A15" t="n" s="7">
        <v>4.6529327E7</v>
      </c>
      <c r="B15" t="s" s="8">
        <v>65</v>
      </c>
      <c r="C15" t="n" s="8">
        <f>IF(false,"120921370", "120921370")</f>
      </c>
      <c r="D15" t="s" s="8">
        <v>68</v>
      </c>
      <c r="E15" t="n" s="8">
        <v>1.0</v>
      </c>
      <c r="F15" t="n" s="8">
        <v>298.0</v>
      </c>
      <c r="G15" t="s" s="8">
        <v>60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4.6468567E7</v>
      </c>
      <c r="B16" t="s" s="8">
        <v>65</v>
      </c>
      <c r="C16" t="n" s="8">
        <f>IF(false,"005-1104", "005-1104")</f>
      </c>
      <c r="D16" t="s" s="8">
        <v>70</v>
      </c>
      <c r="E16" t="n" s="8">
        <v>1.0</v>
      </c>
      <c r="F16" s="8" t="n">
        <v>39.0</v>
      </c>
      <c r="G16" s="8" t="s">
        <v>71</v>
      </c>
      <c r="H16" s="8" t="s">
        <v>54</v>
      </c>
      <c r="I16" s="8" t="s">
        <v>72</v>
      </c>
    </row>
    <row r="17" spans="1:9" x14ac:dyDescent="0.2" ht="16.0" customHeight="true">
      <c r="A17" s="7" t="n">
        <v>4.6259899E7</v>
      </c>
      <c r="B17" s="8" t="s">
        <v>51</v>
      </c>
      <c r="C17" s="8" t="n">
        <f>IF(false,"120921544", "120921544")</f>
      </c>
      <c r="D17" s="8" t="s">
        <v>73</v>
      </c>
      <c r="E17" s="8" t="n">
        <v>6.0</v>
      </c>
      <c r="F17" s="8" t="n">
        <v>1002.0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4.6259899E7</v>
      </c>
      <c r="B18" t="s" s="8">
        <v>51</v>
      </c>
      <c r="C18" t="n" s="8">
        <f>IF(false,"120921544", "120921544")</f>
      </c>
      <c r="D18" t="s" s="8">
        <v>73</v>
      </c>
      <c r="E18" t="n" s="8">
        <v>6.0</v>
      </c>
      <c r="F18" t="n" s="8">
        <v>300.0</v>
      </c>
      <c r="G18" t="s" s="8">
        <v>71</v>
      </c>
      <c r="H18" t="s" s="8">
        <v>54</v>
      </c>
      <c r="I18" t="s" s="8">
        <v>75</v>
      </c>
    </row>
    <row r="19" spans="1:9" ht="16.0" x14ac:dyDescent="0.2" customHeight="true">
      <c r="A19" s="7" t="n">
        <v>4.6468241E7</v>
      </c>
      <c r="B19" s="8" t="s">
        <v>65</v>
      </c>
      <c r="C19" s="8" t="n">
        <f>IF(false,"120921544", "120921544")</f>
      </c>
      <c r="D19" s="8" t="s">
        <v>73</v>
      </c>
      <c r="E19" s="8" t="n">
        <v>1.0</v>
      </c>
      <c r="F19" s="8" t="n">
        <v>836.0</v>
      </c>
      <c r="G19" s="8" t="s">
        <v>60</v>
      </c>
      <c r="H19" s="8" t="s">
        <v>54</v>
      </c>
      <c r="I19" s="8" t="s">
        <v>76</v>
      </c>
    </row>
    <row r="20" spans="1:9" x14ac:dyDescent="0.2" ht="16.0" customHeight="true">
      <c r="A20" s="7" t="n">
        <v>4.6075167E7</v>
      </c>
      <c r="B20" s="8" t="s">
        <v>77</v>
      </c>
      <c r="C20" s="8" t="n">
        <f>IF(false,"005-1380", "005-1380")</f>
      </c>
      <c r="D20" s="8" t="s">
        <v>78</v>
      </c>
      <c r="E20" s="8" t="n">
        <v>1.0</v>
      </c>
      <c r="F20" s="8" t="n">
        <v>145.0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4.643348E7</v>
      </c>
      <c r="B21" t="s" s="8">
        <v>56</v>
      </c>
      <c r="C21" t="n" s="8">
        <f>IF(false,"120921439", "120921439")</f>
      </c>
      <c r="D21" t="s" s="8">
        <v>80</v>
      </c>
      <c r="E21" t="n" s="8">
        <v>1.0</v>
      </c>
      <c r="F21" t="n" s="8">
        <v>598.0</v>
      </c>
      <c r="G21" t="s" s="8">
        <v>60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4.6518472E7</v>
      </c>
      <c r="B22" t="s" s="8">
        <v>65</v>
      </c>
      <c r="C22" t="n" s="8">
        <f>IF(false,"A00-083", "A00-083")</f>
      </c>
      <c r="D22" t="s" s="8">
        <v>82</v>
      </c>
      <c r="E22" t="n" s="8">
        <v>1.0</v>
      </c>
      <c r="F22" s="8" t="n">
        <v>244.0</v>
      </c>
      <c r="G22" s="8" t="s">
        <v>60</v>
      </c>
      <c r="H22" s="8" t="s">
        <v>54</v>
      </c>
      <c r="I22" s="8" t="s">
        <v>83</v>
      </c>
    </row>
    <row r="23" spans="1:9" x14ac:dyDescent="0.2" ht="16.0" customHeight="true">
      <c r="A23" s="7" t="n">
        <v>4.6243245E7</v>
      </c>
      <c r="B23" s="8" t="s">
        <v>51</v>
      </c>
      <c r="C23" s="8" t="n">
        <f>IF(false,"120921544", "120921544")</f>
      </c>
      <c r="D23" s="8" t="s">
        <v>73</v>
      </c>
      <c r="E23" s="8" t="n">
        <v>1.0</v>
      </c>
      <c r="F23" s="8" t="n">
        <v>169.0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4.6238648E7</v>
      </c>
      <c r="B24" t="s" s="8">
        <v>51</v>
      </c>
      <c r="C24" t="n" s="8">
        <f>IF(false,"005-1504", "005-1504")</f>
      </c>
      <c r="D24" t="s" s="8">
        <v>52</v>
      </c>
      <c r="E24" t="n" s="8">
        <v>1.0</v>
      </c>
      <c r="F24" t="n" s="8">
        <v>113.0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4.5782709E7</v>
      </c>
      <c r="B25" t="s" s="8">
        <v>86</v>
      </c>
      <c r="C25" t="n" s="8">
        <f>IF(false,"005-1250", "005-1250")</f>
      </c>
      <c r="D25" t="s" s="8">
        <v>87</v>
      </c>
      <c r="E25" t="n" s="8">
        <v>1.0</v>
      </c>
      <c r="F25" t="n" s="8">
        <v>285.0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4.6263404E7</v>
      </c>
      <c r="B26" t="s" s="8">
        <v>51</v>
      </c>
      <c r="C26" t="n" s="8">
        <f>IF(false,"120922652", "120922652")</f>
      </c>
      <c r="D26" t="s" s="8">
        <v>89</v>
      </c>
      <c r="E26" t="n" s="8">
        <v>1.0</v>
      </c>
      <c r="F26" t="n" s="8">
        <v>112.0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4.5784988E7</v>
      </c>
      <c r="B27" t="s" s="8">
        <v>86</v>
      </c>
      <c r="C27" t="n" s="8">
        <f>IF(false,"005-1516", "005-1516")</f>
      </c>
      <c r="D27" t="s" s="8">
        <v>91</v>
      </c>
      <c r="E27" t="n" s="8">
        <v>1.0</v>
      </c>
      <c r="F27" t="n" s="8">
        <v>100.0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4.6355872E7</v>
      </c>
      <c r="B28" t="s" s="8">
        <v>56</v>
      </c>
      <c r="C28" t="n" s="8">
        <f>IF(false,"005-1517", "005-1517")</f>
      </c>
      <c r="D28" t="s" s="8">
        <v>93</v>
      </c>
      <c r="E28" t="n" s="8">
        <v>2.0</v>
      </c>
      <c r="F28" t="n" s="8">
        <v>200.0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4.6250634E7</v>
      </c>
      <c r="B29" t="s" s="8">
        <v>51</v>
      </c>
      <c r="C29" t="n" s="8">
        <f>IF(false,"000-631", "000-631")</f>
      </c>
      <c r="D29" t="s" s="8">
        <v>95</v>
      </c>
      <c r="E29" t="n" s="8">
        <v>1.0</v>
      </c>
      <c r="F29" t="n" s="8">
        <v>76.0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4.6340843E7</v>
      </c>
      <c r="B30" t="s" s="8">
        <v>56</v>
      </c>
      <c r="C30" t="n" s="8">
        <f>IF(false,"005-1515", "005-1515")</f>
      </c>
      <c r="D30" t="s" s="8">
        <v>66</v>
      </c>
      <c r="E30" t="n" s="8">
        <v>1.0</v>
      </c>
      <c r="F30" t="n" s="8">
        <v>100.0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4.6340843E7</v>
      </c>
      <c r="B31" t="s" s="8">
        <v>56</v>
      </c>
      <c r="C31" t="n" s="8">
        <f>IF(false,"005-1515", "005-1515")</f>
      </c>
      <c r="D31" t="s" s="8">
        <v>66</v>
      </c>
      <c r="E31" t="n" s="8">
        <v>1.0</v>
      </c>
      <c r="F31" t="n" s="8">
        <v>848.0</v>
      </c>
      <c r="G31" t="s" s="8">
        <v>60</v>
      </c>
      <c r="H31" t="s" s="8">
        <v>54</v>
      </c>
      <c r="I31" t="s" s="8">
        <v>98</v>
      </c>
    </row>
    <row r="32" ht="16.0" customHeight="true">
      <c r="A32" t="n" s="7">
        <v>4.6213655E7</v>
      </c>
      <c r="B32" t="s" s="8">
        <v>99</v>
      </c>
      <c r="C32" t="n" s="8">
        <f>IF(false,"120921947", "120921947")</f>
      </c>
      <c r="D32" t="s" s="8">
        <v>100</v>
      </c>
      <c r="E32" t="n" s="8">
        <v>1.0</v>
      </c>
      <c r="F32" t="n" s="8">
        <v>293.0</v>
      </c>
      <c r="G32" t="s" s="8">
        <v>71</v>
      </c>
      <c r="H32" t="s" s="8">
        <v>54</v>
      </c>
      <c r="I32" t="s" s="8">
        <v>101</v>
      </c>
    </row>
    <row r="33" ht="16.0" customHeight="true">
      <c r="A33" t="n" s="7">
        <v>4.6028104E7</v>
      </c>
      <c r="B33" t="s" s="8">
        <v>102</v>
      </c>
      <c r="C33" t="n" s="8">
        <f>IF(false,"120921872", "120921872")</f>
      </c>
      <c r="D33" t="s" s="8">
        <v>103</v>
      </c>
      <c r="E33" t="n" s="8">
        <v>1.0</v>
      </c>
      <c r="F33" t="n" s="8">
        <v>78.0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4.6328475E7</v>
      </c>
      <c r="B34" t="s" s="8">
        <v>51</v>
      </c>
      <c r="C34" t="n" s="8">
        <f>IF(false,"01-003810", "01-003810")</f>
      </c>
      <c r="D34" t="s" s="8">
        <v>105</v>
      </c>
      <c r="E34" t="n" s="8">
        <v>2.0</v>
      </c>
      <c r="F34" t="n" s="8">
        <v>146.0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4.6080533E7</v>
      </c>
      <c r="B35" t="s" s="8">
        <v>77</v>
      </c>
      <c r="C35" t="n" s="8">
        <f>IF(false,"005-1515", "005-1515")</f>
      </c>
      <c r="D35" t="s" s="8">
        <v>66</v>
      </c>
      <c r="E35" t="n" s="8">
        <v>3.0</v>
      </c>
      <c r="F35" t="n" s="8">
        <v>570.0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4.6253256E7</v>
      </c>
      <c r="B36" t="s" s="8">
        <v>51</v>
      </c>
      <c r="C36" t="n" s="8">
        <f>IF(false,"002-101", "002-101")</f>
      </c>
      <c r="D36" t="s" s="8">
        <v>108</v>
      </c>
      <c r="E36" t="n" s="8">
        <v>1.0</v>
      </c>
      <c r="F36" t="n" s="8">
        <v>281.0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4.5689826E7</v>
      </c>
      <c r="B37" t="s" s="8">
        <v>110</v>
      </c>
      <c r="C37" t="n" s="8">
        <f>IF(false,"120921872", "120921872")</f>
      </c>
      <c r="D37" t="s" s="8">
        <v>103</v>
      </c>
      <c r="E37" t="n" s="8">
        <v>7.0</v>
      </c>
      <c r="F37" t="n" s="8">
        <v>532.0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4.6330026E7</v>
      </c>
      <c r="B38" t="s" s="8">
        <v>51</v>
      </c>
      <c r="C38" t="n" s="8">
        <f>IF(false,"120921791", "120921791")</f>
      </c>
      <c r="D38" t="s" s="8">
        <v>112</v>
      </c>
      <c r="E38" t="n" s="8">
        <v>2.0</v>
      </c>
      <c r="F38" t="n" s="8">
        <v>682.0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4.6318616E7</v>
      </c>
      <c r="B39" t="s" s="8">
        <v>51</v>
      </c>
      <c r="C39" t="n" s="8">
        <f>IF(false,"005-1519", "005-1519")</f>
      </c>
      <c r="D39" t="s" s="8">
        <v>114</v>
      </c>
      <c r="E39" t="n" s="8">
        <v>1.0</v>
      </c>
      <c r="F39" t="n" s="8">
        <v>297.0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4.6322278E7</v>
      </c>
      <c r="B40" t="s" s="8">
        <v>51</v>
      </c>
      <c r="C40" t="n" s="8">
        <f>IF(false,"005-1380", "005-1380")</f>
      </c>
      <c r="D40" t="s" s="8">
        <v>78</v>
      </c>
      <c r="E40" t="n" s="8">
        <v>1.0</v>
      </c>
      <c r="F40" t="n" s="8">
        <v>109.0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4.6126895E7</v>
      </c>
      <c r="B41" t="s" s="8">
        <v>77</v>
      </c>
      <c r="C41" t="n" s="8">
        <f>IF(false,"1003295", "1003295")</f>
      </c>
      <c r="D41" t="s" s="8">
        <v>117</v>
      </c>
      <c r="E41" t="n" s="8">
        <v>1.0</v>
      </c>
      <c r="F41" t="n" s="8">
        <v>51.0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4.552655E7</v>
      </c>
      <c r="B42" t="s" s="8">
        <v>119</v>
      </c>
      <c r="C42" t="n" s="8">
        <f>IF(false,"120921370", "120921370")</f>
      </c>
      <c r="D42" t="s" s="8">
        <v>68</v>
      </c>
      <c r="E42" t="n" s="8">
        <v>1.0</v>
      </c>
      <c r="F42" t="n" s="8">
        <v>126.0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4.6576253E7</v>
      </c>
      <c r="B43" t="s" s="8">
        <v>54</v>
      </c>
      <c r="C43" t="n" s="8">
        <f>IF(false,"120921853", "120921853")</f>
      </c>
      <c r="D43" t="s" s="8">
        <v>121</v>
      </c>
      <c r="E43" t="n" s="8">
        <v>2.0</v>
      </c>
      <c r="F43" t="n" s="8">
        <v>469.0</v>
      </c>
      <c r="G43" t="s" s="8">
        <v>71</v>
      </c>
      <c r="H43" t="s" s="8">
        <v>50</v>
      </c>
      <c r="I43" t="s" s="8">
        <v>122</v>
      </c>
    </row>
    <row r="44" ht="16.0" customHeight="true">
      <c r="A44" t="n" s="7">
        <v>4.6303857E7</v>
      </c>
      <c r="B44" t="s" s="8">
        <v>51</v>
      </c>
      <c r="C44" t="n" s="8">
        <f>IF(false,"01-003924", "01-003924")</f>
      </c>
      <c r="D44" t="s" s="8">
        <v>123</v>
      </c>
      <c r="E44" t="n" s="8">
        <v>3.0</v>
      </c>
      <c r="F44" t="n" s="8">
        <v>4.0</v>
      </c>
      <c r="G44" t="s" s="8">
        <v>71</v>
      </c>
      <c r="H44" t="s" s="8">
        <v>50</v>
      </c>
      <c r="I44" t="s" s="8">
        <v>124</v>
      </c>
    </row>
    <row r="45" ht="16.0" customHeight="true">
      <c r="A45" t="n" s="7">
        <v>4.6570818E7</v>
      </c>
      <c r="B45" t="s" s="8">
        <v>54</v>
      </c>
      <c r="C45" t="n" s="8">
        <f>IF(false,"120922628", "120922628")</f>
      </c>
      <c r="D45" t="s" s="8">
        <v>125</v>
      </c>
      <c r="E45" t="n" s="8">
        <v>1.0</v>
      </c>
      <c r="F45" t="n" s="8">
        <v>656.0</v>
      </c>
      <c r="G45" t="s" s="8">
        <v>60</v>
      </c>
      <c r="H45" t="s" s="8">
        <v>50</v>
      </c>
      <c r="I45" t="s" s="8">
        <v>126</v>
      </c>
    </row>
    <row r="46" ht="16.0" customHeight="true">
      <c r="A46" t="n" s="7">
        <v>4.6576425E7</v>
      </c>
      <c r="B46" t="s" s="8">
        <v>54</v>
      </c>
      <c r="C46" t="n" s="8">
        <f>IF(false,"005-1514", "005-1514")</f>
      </c>
      <c r="D46" t="s" s="8">
        <v>127</v>
      </c>
      <c r="E46" t="n" s="8">
        <v>1.0</v>
      </c>
      <c r="F46" t="n" s="8">
        <v>118.0</v>
      </c>
      <c r="G46" t="s" s="8">
        <v>60</v>
      </c>
      <c r="H46" t="s" s="8">
        <v>50</v>
      </c>
      <c r="I46" t="s" s="8">
        <v>128</v>
      </c>
    </row>
    <row r="47" ht="16.0" customHeight="true">
      <c r="A47" t="n" s="7">
        <v>4.6625084E7</v>
      </c>
      <c r="B47" t="s" s="8">
        <v>54</v>
      </c>
      <c r="C47" t="n" s="8">
        <f>IF(false,"120921569", "120921569")</f>
      </c>
      <c r="D47" t="s" s="8">
        <v>129</v>
      </c>
      <c r="E47" t="n" s="8">
        <v>2.0</v>
      </c>
      <c r="F47" t="n" s="8">
        <v>81.0</v>
      </c>
      <c r="G47" t="s" s="8">
        <v>71</v>
      </c>
      <c r="H47" t="s" s="8">
        <v>50</v>
      </c>
      <c r="I47" t="s" s="8">
        <v>130</v>
      </c>
    </row>
    <row r="48" ht="16.0" customHeight="true">
      <c r="A48" t="n" s="7">
        <v>4.6530153E7</v>
      </c>
      <c r="B48" t="s" s="8">
        <v>65</v>
      </c>
      <c r="C48" t="n" s="8">
        <f>IF(false,"005-1261", "005-1261")</f>
      </c>
      <c r="D48" t="s" s="8">
        <v>131</v>
      </c>
      <c r="E48" t="n" s="8">
        <v>1.0</v>
      </c>
      <c r="F48" t="n" s="8">
        <v>28.0</v>
      </c>
      <c r="G48" t="s" s="8">
        <v>71</v>
      </c>
      <c r="H48" t="s" s="8">
        <v>50</v>
      </c>
      <c r="I48" t="s" s="8">
        <v>132</v>
      </c>
    </row>
    <row r="49" ht="16.0" customHeight="true">
      <c r="A49" t="n" s="7">
        <v>4.6585408E7</v>
      </c>
      <c r="B49" t="s" s="8">
        <v>54</v>
      </c>
      <c r="C49" t="n" s="8">
        <f>IF(false,"005-1261", "005-1261")</f>
      </c>
      <c r="D49" t="s" s="8">
        <v>131</v>
      </c>
      <c r="E49" t="n" s="8">
        <v>1.0</v>
      </c>
      <c r="F49" t="n" s="8">
        <v>38.0</v>
      </c>
      <c r="G49" t="s" s="8">
        <v>60</v>
      </c>
      <c r="H49" t="s" s="8">
        <v>50</v>
      </c>
      <c r="I49" t="s" s="8">
        <v>133</v>
      </c>
    </row>
    <row r="50" ht="16.0" customHeight="true">
      <c r="A50" t="n" s="7">
        <v>4.6590215E7</v>
      </c>
      <c r="B50" t="s" s="8">
        <v>54</v>
      </c>
      <c r="C50" t="n" s="8">
        <f>IF(false,"005-1310", "005-1310")</f>
      </c>
      <c r="D50" t="s" s="8">
        <v>134</v>
      </c>
      <c r="E50" t="n" s="8">
        <v>1.0</v>
      </c>
      <c r="F50" t="n" s="8">
        <v>66.0</v>
      </c>
      <c r="G50" t="s" s="8">
        <v>71</v>
      </c>
      <c r="H50" t="s" s="8">
        <v>50</v>
      </c>
      <c r="I50" t="s" s="8">
        <v>135</v>
      </c>
    </row>
    <row r="51" ht="16.0" customHeight="true">
      <c r="A51" t="n" s="7">
        <v>4.6517683E7</v>
      </c>
      <c r="B51" t="s" s="8">
        <v>65</v>
      </c>
      <c r="C51" t="n" s="8">
        <f>IF(false,"005-1254", "005-1254")</f>
      </c>
      <c r="D51" t="s" s="8">
        <v>136</v>
      </c>
      <c r="E51" t="n" s="8">
        <v>1.0</v>
      </c>
      <c r="F51" t="n" s="8">
        <v>769.0</v>
      </c>
      <c r="G51" t="s" s="8">
        <v>71</v>
      </c>
      <c r="H51" t="s" s="8">
        <v>50</v>
      </c>
      <c r="I51" t="s" s="8">
        <v>137</v>
      </c>
    </row>
    <row r="52" ht="16.0" customHeight="true">
      <c r="A52" t="n" s="7">
        <v>4.6517683E7</v>
      </c>
      <c r="B52" t="s" s="8">
        <v>65</v>
      </c>
      <c r="C52" t="n" s="8">
        <f>IF(false,"005-1257", "005-1257")</f>
      </c>
      <c r="D52" t="s" s="8">
        <v>138</v>
      </c>
      <c r="E52" t="n" s="8">
        <v>1.0</v>
      </c>
      <c r="F52" t="n" s="8">
        <v>548.0</v>
      </c>
      <c r="G52" t="s" s="8">
        <v>71</v>
      </c>
      <c r="H52" t="s" s="8">
        <v>50</v>
      </c>
      <c r="I52" t="s" s="8">
        <v>137</v>
      </c>
    </row>
    <row r="53" ht="16.0" customHeight="true">
      <c r="A53" t="n" s="7">
        <v>4.6511781E7</v>
      </c>
      <c r="B53" t="s" s="8">
        <v>65</v>
      </c>
      <c r="C53" t="n" s="8">
        <f>IF(false,"000-631", "000-631")</f>
      </c>
      <c r="D53" t="s" s="8">
        <v>95</v>
      </c>
      <c r="E53" t="n" s="8">
        <v>1.0</v>
      </c>
      <c r="F53" t="n" s="8">
        <v>61.0</v>
      </c>
      <c r="G53" t="s" s="8">
        <v>71</v>
      </c>
      <c r="H53" t="s" s="8">
        <v>50</v>
      </c>
      <c r="I53" t="s" s="8">
        <v>139</v>
      </c>
    </row>
    <row r="54" ht="16.0" customHeight="true">
      <c r="A54" t="n" s="7">
        <v>4.6528406E7</v>
      </c>
      <c r="B54" t="s" s="8">
        <v>65</v>
      </c>
      <c r="C54" t="n" s="8">
        <f>IF(false,"120921947", "120921947")</f>
      </c>
      <c r="D54" t="s" s="8">
        <v>100</v>
      </c>
      <c r="E54" t="n" s="8">
        <v>1.0</v>
      </c>
      <c r="F54" t="n" s="8">
        <v>598.0</v>
      </c>
      <c r="G54" t="s" s="8">
        <v>60</v>
      </c>
      <c r="H54" t="s" s="8">
        <v>50</v>
      </c>
      <c r="I54" t="s" s="8">
        <v>140</v>
      </c>
    </row>
    <row r="55" ht="16.0" customHeight="true">
      <c r="A55" t="n" s="7">
        <v>4.6585645E7</v>
      </c>
      <c r="B55" t="s" s="8">
        <v>54</v>
      </c>
      <c r="C55" t="n" s="8">
        <f>IF(false,"005-1515", "005-1515")</f>
      </c>
      <c r="D55" t="s" s="8">
        <v>66</v>
      </c>
      <c r="E55" t="n" s="8">
        <v>1.0</v>
      </c>
      <c r="F55" t="n" s="8">
        <v>628.0</v>
      </c>
      <c r="G55" t="s" s="8">
        <v>60</v>
      </c>
      <c r="H55" t="s" s="8">
        <v>50</v>
      </c>
      <c r="I55" t="s" s="8">
        <v>141</v>
      </c>
    </row>
    <row r="56" ht="16.0" customHeight="true">
      <c r="A56" t="n" s="7">
        <v>4.6366728E7</v>
      </c>
      <c r="B56" t="s" s="8">
        <v>56</v>
      </c>
      <c r="C56" t="n" s="8">
        <f>IF(false,"120922824", "120922824")</f>
      </c>
      <c r="D56" t="s" s="8">
        <v>142</v>
      </c>
      <c r="E56" t="n" s="8">
        <v>1.0</v>
      </c>
      <c r="F56" t="n" s="8">
        <v>75.0</v>
      </c>
      <c r="G56" t="s" s="8">
        <v>53</v>
      </c>
      <c r="H56" t="s" s="8">
        <v>50</v>
      </c>
      <c r="I56" t="s" s="8">
        <v>143</v>
      </c>
    </row>
    <row r="57" ht="16.0" customHeight="true">
      <c r="A57" t="n" s="7">
        <v>4.638473E7</v>
      </c>
      <c r="B57" t="s" s="8">
        <v>56</v>
      </c>
      <c r="C57" t="n" s="8">
        <f>IF(false,"120921470", "120921470")</f>
      </c>
      <c r="D57" t="s" s="8">
        <v>144</v>
      </c>
      <c r="E57" t="n" s="8">
        <v>1.0</v>
      </c>
      <c r="F57" t="n" s="8">
        <v>44.0</v>
      </c>
      <c r="G57" t="s" s="8">
        <v>53</v>
      </c>
      <c r="H57" t="s" s="8">
        <v>50</v>
      </c>
      <c r="I57" t="s" s="8">
        <v>145</v>
      </c>
    </row>
    <row r="58" ht="16.0" customHeight="true">
      <c r="A58" t="n" s="7">
        <v>4.6469463E7</v>
      </c>
      <c r="B58" t="s" s="8">
        <v>65</v>
      </c>
      <c r="C58" t="n" s="8">
        <f>IF(false,"120921939", "120921939")</f>
      </c>
      <c r="D58" t="s" s="8">
        <v>146</v>
      </c>
      <c r="E58" t="n" s="8">
        <v>1.0</v>
      </c>
      <c r="F58" t="n" s="8">
        <v>244.0</v>
      </c>
      <c r="G58" t="s" s="8">
        <v>60</v>
      </c>
      <c r="H58" t="s" s="8">
        <v>50</v>
      </c>
      <c r="I58" t="s" s="8">
        <v>147</v>
      </c>
    </row>
    <row r="59" ht="16.0" customHeight="true">
      <c r="A59" t="n" s="7">
        <v>4.6278661E7</v>
      </c>
      <c r="B59" t="s" s="8">
        <v>51</v>
      </c>
      <c r="C59" t="n" s="8">
        <f>IF(false,"003-283", "003-283")</f>
      </c>
      <c r="D59" t="s" s="8">
        <v>148</v>
      </c>
      <c r="E59" t="n" s="8">
        <v>1.0</v>
      </c>
      <c r="F59" t="n" s="8">
        <v>62.0</v>
      </c>
      <c r="G59" t="s" s="8">
        <v>53</v>
      </c>
      <c r="H59" t="s" s="8">
        <v>50</v>
      </c>
      <c r="I59" t="s" s="8">
        <v>149</v>
      </c>
    </row>
    <row r="60" ht="16.0" customHeight="true">
      <c r="A60" t="n" s="7">
        <v>4.6411094E7</v>
      </c>
      <c r="B60" t="s" s="8">
        <v>56</v>
      </c>
      <c r="C60" t="n" s="8">
        <f>IF(false,"005-1515", "005-1515")</f>
      </c>
      <c r="D60" t="s" s="8">
        <v>66</v>
      </c>
      <c r="E60" t="n" s="8">
        <v>2.0</v>
      </c>
      <c r="F60" t="n" s="8">
        <v>100.0</v>
      </c>
      <c r="G60" t="s" s="8">
        <v>53</v>
      </c>
      <c r="H60" t="s" s="8">
        <v>50</v>
      </c>
      <c r="I60" t="s" s="8">
        <v>150</v>
      </c>
    </row>
    <row r="61" ht="16.0" customHeight="true">
      <c r="A61" t="n" s="7">
        <v>4.6558424E7</v>
      </c>
      <c r="B61" t="s" s="8">
        <v>65</v>
      </c>
      <c r="C61" t="n" s="8">
        <f>IF(false,"120922570", "120922570")</f>
      </c>
      <c r="D61" t="s" s="8">
        <v>151</v>
      </c>
      <c r="E61" t="n" s="8">
        <v>1.0</v>
      </c>
      <c r="F61" t="n" s="8">
        <v>114.0</v>
      </c>
      <c r="G61" t="s" s="8">
        <v>53</v>
      </c>
      <c r="H61" t="s" s="8">
        <v>50</v>
      </c>
      <c r="I61" t="s" s="8">
        <v>152</v>
      </c>
    </row>
    <row r="62" ht="16.0" customHeight="true">
      <c r="A62" t="n" s="7">
        <v>4.6375593E7</v>
      </c>
      <c r="B62" t="s" s="8">
        <v>56</v>
      </c>
      <c r="C62" t="n" s="8">
        <f>IF(false,"000-631", "000-631")</f>
      </c>
      <c r="D62" t="s" s="8">
        <v>95</v>
      </c>
      <c r="E62" t="n" s="8">
        <v>4.0</v>
      </c>
      <c r="F62" t="n" s="8">
        <v>304.0</v>
      </c>
      <c r="G62" t="s" s="8">
        <v>53</v>
      </c>
      <c r="H62" t="s" s="8">
        <v>50</v>
      </c>
      <c r="I62" t="s" s="8">
        <v>153</v>
      </c>
    </row>
    <row r="63" ht="16.0" customHeight="true">
      <c r="A63" t="n" s="7">
        <v>4.6372841E7</v>
      </c>
      <c r="B63" t="s" s="8">
        <v>56</v>
      </c>
      <c r="C63" t="n" s="8">
        <f>IF(false,"005-1261", "005-1261")</f>
      </c>
      <c r="D63" t="s" s="8">
        <v>131</v>
      </c>
      <c r="E63" t="n" s="8">
        <v>1.0</v>
      </c>
      <c r="F63" t="n" s="8">
        <v>184.0</v>
      </c>
      <c r="G63" t="s" s="8">
        <v>53</v>
      </c>
      <c r="H63" t="s" s="8">
        <v>50</v>
      </c>
      <c r="I63" t="s" s="8">
        <v>154</v>
      </c>
    </row>
    <row r="64" ht="16.0" customHeight="true">
      <c r="A64" t="n" s="7">
        <v>4.6565553E7</v>
      </c>
      <c r="B64" t="s" s="8">
        <v>54</v>
      </c>
      <c r="C64" t="n" s="8">
        <f>IF(false,"120921816", "120921816")</f>
      </c>
      <c r="D64" t="s" s="8">
        <v>155</v>
      </c>
      <c r="E64" t="n" s="8">
        <v>1.0</v>
      </c>
      <c r="F64" t="n" s="8">
        <v>67.0</v>
      </c>
      <c r="G64" t="s" s="8">
        <v>53</v>
      </c>
      <c r="H64" t="s" s="8">
        <v>50</v>
      </c>
      <c r="I64" t="s" s="8">
        <v>156</v>
      </c>
    </row>
    <row r="65" ht="16.0" customHeight="true">
      <c r="A65" t="n" s="7">
        <v>4.6333298E7</v>
      </c>
      <c r="B65" t="s" s="8">
        <v>51</v>
      </c>
      <c r="C65" t="n" s="8">
        <f>IF(false,"120922090", "120922090")</f>
      </c>
      <c r="D65" t="s" s="8">
        <v>157</v>
      </c>
      <c r="E65" t="n" s="8">
        <v>5.0</v>
      </c>
      <c r="F65" t="n" s="8">
        <v>900.0</v>
      </c>
      <c r="G65" t="s" s="8">
        <v>53</v>
      </c>
      <c r="H65" t="s" s="8">
        <v>50</v>
      </c>
      <c r="I65" t="s" s="8">
        <v>158</v>
      </c>
    </row>
    <row r="66" ht="16.0" customHeight="true">
      <c r="A66" t="n" s="7">
        <v>4.6467582E7</v>
      </c>
      <c r="B66" t="s" s="8">
        <v>65</v>
      </c>
      <c r="C66" t="n" s="8">
        <f>IF(false,"120921544", "120921544")</f>
      </c>
      <c r="D66" t="s" s="8">
        <v>73</v>
      </c>
      <c r="E66" t="n" s="8">
        <v>1.0</v>
      </c>
      <c r="F66" t="n" s="8">
        <v>508.0</v>
      </c>
      <c r="G66" t="s" s="8">
        <v>60</v>
      </c>
      <c r="H66" t="s" s="8">
        <v>50</v>
      </c>
      <c r="I66" t="s" s="8">
        <v>159</v>
      </c>
    </row>
    <row r="67" ht="16.0" customHeight="true">
      <c r="A67" t="n" s="7">
        <v>4.6451875E7</v>
      </c>
      <c r="B67" t="s" s="8">
        <v>56</v>
      </c>
      <c r="C67" t="n" s="8">
        <f>IF(false,"005-1557", "005-1557")</f>
      </c>
      <c r="D67" t="s" s="8">
        <v>160</v>
      </c>
      <c r="E67" t="n" s="8">
        <v>1.0</v>
      </c>
      <c r="F67" t="n" s="8">
        <v>656.0</v>
      </c>
      <c r="G67" t="s" s="8">
        <v>60</v>
      </c>
      <c r="H67" t="s" s="8">
        <v>50</v>
      </c>
      <c r="I67" t="s" s="8">
        <v>161</v>
      </c>
    </row>
    <row r="68" ht="16.0" customHeight="true">
      <c r="A68" t="n" s="7">
        <v>4.6372841E7</v>
      </c>
      <c r="B68" t="s" s="8">
        <v>56</v>
      </c>
      <c r="C68" t="n" s="8">
        <f>IF(false,"005-1261", "005-1261")</f>
      </c>
      <c r="D68" t="s" s="8">
        <v>131</v>
      </c>
      <c r="E68" t="n" s="8">
        <v>1.0</v>
      </c>
      <c r="F68" t="n" s="8">
        <v>57.0</v>
      </c>
      <c r="G68" t="s" s="8">
        <v>60</v>
      </c>
      <c r="H68" t="s" s="8">
        <v>50</v>
      </c>
      <c r="I68" t="s" s="8">
        <v>162</v>
      </c>
    </row>
    <row r="69" ht="16.0" customHeight="true">
      <c r="A69" t="n" s="7">
        <v>4.6551543E7</v>
      </c>
      <c r="B69" t="s" s="8">
        <v>65</v>
      </c>
      <c r="C69" t="n" s="8">
        <f>IF(false,"005-1380", "005-1380")</f>
      </c>
      <c r="D69" t="s" s="8">
        <v>78</v>
      </c>
      <c r="E69" t="n" s="8">
        <v>1.0</v>
      </c>
      <c r="F69" t="n" s="8">
        <v>145.0</v>
      </c>
      <c r="G69" t="s" s="8">
        <v>53</v>
      </c>
      <c r="H69" t="s" s="8">
        <v>50</v>
      </c>
      <c r="I69" t="s" s="8">
        <v>163</v>
      </c>
    </row>
    <row r="70" ht="16.0" customHeight="true">
      <c r="A70" t="n" s="7">
        <v>4.6570818E7</v>
      </c>
      <c r="B70" t="s" s="8">
        <v>54</v>
      </c>
      <c r="C70" t="n" s="8">
        <f>IF(false,"120922628", "120922628")</f>
      </c>
      <c r="D70" t="s" s="8">
        <v>125</v>
      </c>
      <c r="E70" t="n" s="8">
        <v>1.0</v>
      </c>
      <c r="F70" t="n" s="8">
        <v>42.0</v>
      </c>
      <c r="G70" t="s" s="8">
        <v>53</v>
      </c>
      <c r="H70" t="s" s="8">
        <v>50</v>
      </c>
      <c r="I70" t="s" s="8">
        <v>164</v>
      </c>
    </row>
    <row r="71" ht="16.0" customHeight="true">
      <c r="A71" t="n" s="7">
        <v>4.6364947E7</v>
      </c>
      <c r="B71" t="s" s="8">
        <v>56</v>
      </c>
      <c r="C71" t="n" s="8">
        <f>IF(false,"000-631", "000-631")</f>
      </c>
      <c r="D71" t="s" s="8">
        <v>95</v>
      </c>
      <c r="E71" t="n" s="8">
        <v>1.0</v>
      </c>
      <c r="F71" t="n" s="8">
        <v>76.0</v>
      </c>
      <c r="G71" t="s" s="8">
        <v>53</v>
      </c>
      <c r="H71" t="s" s="8">
        <v>50</v>
      </c>
      <c r="I71" t="s" s="8">
        <v>165</v>
      </c>
    </row>
    <row r="72" ht="16.0" customHeight="true">
      <c r="A72" t="n" s="7">
        <v>4.6562712E7</v>
      </c>
      <c r="B72" t="s" s="8">
        <v>54</v>
      </c>
      <c r="C72" t="n" s="8">
        <f>IF(false,"1003295", "1003295")</f>
      </c>
      <c r="D72" t="s" s="8">
        <v>117</v>
      </c>
      <c r="E72" t="n" s="8">
        <v>1.0</v>
      </c>
      <c r="F72" t="n" s="8">
        <v>51.0</v>
      </c>
      <c r="G72" t="s" s="8">
        <v>53</v>
      </c>
      <c r="H72" t="s" s="8">
        <v>50</v>
      </c>
      <c r="I72" t="s" s="8">
        <v>166</v>
      </c>
    </row>
    <row r="73" ht="16.0" customHeight="true">
      <c r="A73" t="n" s="7">
        <v>4.6410825E7</v>
      </c>
      <c r="B73" t="s" s="8">
        <v>56</v>
      </c>
      <c r="C73" t="n" s="8">
        <f>IF(false,"005-1506", "005-1506")</f>
      </c>
      <c r="D73" t="s" s="8">
        <v>167</v>
      </c>
      <c r="E73" t="n" s="8">
        <v>1.0</v>
      </c>
      <c r="F73" t="n" s="8">
        <v>152.0</v>
      </c>
      <c r="G73" t="s" s="8">
        <v>53</v>
      </c>
      <c r="H73" t="s" s="8">
        <v>50</v>
      </c>
      <c r="I73" t="s" s="8">
        <v>168</v>
      </c>
    </row>
    <row r="74" ht="16.0" customHeight="true">
      <c r="A74" t="n" s="7">
        <v>4.622772E7</v>
      </c>
      <c r="B74" t="s" s="8">
        <v>51</v>
      </c>
      <c r="C74" t="n" s="8">
        <f>IF(false,"005-1511", "005-1511")</f>
      </c>
      <c r="D74" t="s" s="8">
        <v>169</v>
      </c>
      <c r="E74" t="n" s="8">
        <v>1.0</v>
      </c>
      <c r="F74" t="n" s="8">
        <v>195.0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4.6304205E7</v>
      </c>
      <c r="B75" t="s" s="8">
        <v>51</v>
      </c>
      <c r="C75" t="n" s="8">
        <f>IF(false,"005-1112", "005-1112")</f>
      </c>
      <c r="D75" t="s" s="8">
        <v>171</v>
      </c>
      <c r="E75" t="n" s="8">
        <v>1.0</v>
      </c>
      <c r="F75" t="n" s="8">
        <v>340.0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4.6477846E7</v>
      </c>
      <c r="B76" t="s" s="8">
        <v>65</v>
      </c>
      <c r="C76" t="n" s="8">
        <f>IF(false,"005-1515", "005-1515")</f>
      </c>
      <c r="D76" t="s" s="8">
        <v>66</v>
      </c>
      <c r="E76" t="n" s="8">
        <v>1.0</v>
      </c>
      <c r="F76" t="n" s="8">
        <v>100.0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4.6551682E7</v>
      </c>
      <c r="B77" t="s" s="8">
        <v>65</v>
      </c>
      <c r="C77" t="n" s="8">
        <f>IF(false,"005-1374", "005-1374")</f>
      </c>
      <c r="D77" t="s" s="8">
        <v>174</v>
      </c>
      <c r="E77" t="n" s="8">
        <v>1.0</v>
      </c>
      <c r="F77" t="n" s="8">
        <v>68.0</v>
      </c>
      <c r="G77" t="s" s="8">
        <v>53</v>
      </c>
      <c r="H77" t="s" s="8">
        <v>50</v>
      </c>
      <c r="I77" t="s" s="8">
        <v>175</v>
      </c>
    </row>
    <row r="78" ht="16.0" customHeight="true">
      <c r="A78" t="n" s="7">
        <v>4.6303857E7</v>
      </c>
      <c r="B78" t="s" s="8">
        <v>51</v>
      </c>
      <c r="C78" t="n" s="8">
        <f>IF(false,"01-003924", "01-003924")</f>
      </c>
      <c r="D78" t="s" s="8">
        <v>123</v>
      </c>
      <c r="E78" t="n" s="8">
        <v>3.0</v>
      </c>
      <c r="F78" t="n" s="8">
        <v>312.0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4.6034402E7</v>
      </c>
      <c r="B79" t="s" s="8">
        <v>77</v>
      </c>
      <c r="C79" t="n" s="8">
        <f>IF(false,"01-003884", "01-003884")</f>
      </c>
      <c r="D79" t="s" s="8">
        <v>177</v>
      </c>
      <c r="E79" t="n" s="8">
        <v>3.0</v>
      </c>
      <c r="F79" t="n" s="8">
        <v>582.0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4.6026203E7</v>
      </c>
      <c r="B80" t="s" s="8">
        <v>102</v>
      </c>
      <c r="C80" t="n" s="8">
        <f>IF(false,"005-1110", "005-1110")</f>
      </c>
      <c r="D80" t="s" s="8">
        <v>179</v>
      </c>
      <c r="E80" t="n" s="8">
        <v>3.0</v>
      </c>
      <c r="F80" t="n" s="8">
        <v>894.0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4.6545336E7</v>
      </c>
      <c r="B81" t="s" s="8">
        <v>65</v>
      </c>
      <c r="C81" t="n" s="8">
        <f>IF(false,"005-1517", "005-1517")</f>
      </c>
      <c r="D81" t="s" s="8">
        <v>93</v>
      </c>
      <c r="E81" t="n" s="8">
        <v>2.0</v>
      </c>
      <c r="F81" t="n" s="8">
        <v>200.0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4.6545336E7</v>
      </c>
      <c r="B82" t="s" s="8">
        <v>65</v>
      </c>
      <c r="C82" t="n" s="8">
        <f>IF(false,"005-1517", "005-1517")</f>
      </c>
      <c r="D82" t="s" s="8">
        <v>93</v>
      </c>
      <c r="E82" t="n" s="8">
        <v>2.0</v>
      </c>
      <c r="F82" t="n" s="8">
        <v>1132.0</v>
      </c>
      <c r="G82" t="s" s="8">
        <v>71</v>
      </c>
      <c r="H82" t="s" s="8">
        <v>50</v>
      </c>
      <c r="I82" t="s" s="8">
        <v>182</v>
      </c>
    </row>
    <row r="83" ht="16.0" customHeight="true">
      <c r="A83" t="n" s="7">
        <v>4.6528039E7</v>
      </c>
      <c r="B83" t="s" s="8">
        <v>65</v>
      </c>
      <c r="C83" t="n" s="8">
        <f>IF(false,"120921544", "120921544")</f>
      </c>
      <c r="D83" t="s" s="8">
        <v>73</v>
      </c>
      <c r="E83" t="n" s="8">
        <v>2.0</v>
      </c>
      <c r="F83" t="n" s="8">
        <v>378.0</v>
      </c>
      <c r="G83" t="s" s="8">
        <v>60</v>
      </c>
      <c r="H83" t="s" s="8">
        <v>50</v>
      </c>
      <c r="I83" t="s" s="8">
        <v>183</v>
      </c>
    </row>
    <row r="84" ht="16.0" customHeight="true">
      <c r="A84" t="n" s="7">
        <v>4.6585408E7</v>
      </c>
      <c r="B84" t="s" s="8">
        <v>54</v>
      </c>
      <c r="C84" t="n" s="8">
        <f>IF(false,"005-1261", "005-1261")</f>
      </c>
      <c r="D84" t="s" s="8">
        <v>131</v>
      </c>
      <c r="E84" t="n" s="8">
        <v>1.0</v>
      </c>
      <c r="F84" t="n" s="8">
        <v>51.0</v>
      </c>
      <c r="G84" t="s" s="8">
        <v>53</v>
      </c>
      <c r="H84" t="s" s="8">
        <v>50</v>
      </c>
      <c r="I84" t="s" s="8">
        <v>184</v>
      </c>
    </row>
    <row r="85" ht="16.0" customHeight="true">
      <c r="A85" t="n" s="7">
        <v>4.6339163E7</v>
      </c>
      <c r="B85" t="s" s="8">
        <v>56</v>
      </c>
      <c r="C85" t="n" s="8">
        <f>IF(false,"120921853", "120921853")</f>
      </c>
      <c r="D85" t="s" s="8">
        <v>121</v>
      </c>
      <c r="E85" t="n" s="8">
        <v>1.0</v>
      </c>
      <c r="F85" t="n" s="8">
        <v>268.0</v>
      </c>
      <c r="G85" t="s" s="8">
        <v>60</v>
      </c>
      <c r="H85" t="s" s="8">
        <v>50</v>
      </c>
      <c r="I85" t="s" s="8">
        <v>185</v>
      </c>
    </row>
    <row r="86" ht="16.0" customHeight="true">
      <c r="A86" t="n" s="7">
        <v>4.6547104E7</v>
      </c>
      <c r="B86" t="s" s="8">
        <v>65</v>
      </c>
      <c r="C86" t="n" s="8">
        <f>IF(false,"120921544", "120921544")</f>
      </c>
      <c r="D86" t="s" s="8">
        <v>73</v>
      </c>
      <c r="E86" t="n" s="8">
        <v>1.0</v>
      </c>
      <c r="F86" t="n" s="8">
        <v>196.0</v>
      </c>
      <c r="G86" t="s" s="8">
        <v>60</v>
      </c>
      <c r="H86" t="s" s="8">
        <v>50</v>
      </c>
      <c r="I86" t="s" s="8">
        <v>186</v>
      </c>
    </row>
    <row r="87" ht="16.0" customHeight="true">
      <c r="A87" t="n" s="7">
        <v>4.6450569E7</v>
      </c>
      <c r="B87" t="s" s="8">
        <v>56</v>
      </c>
      <c r="C87" t="n" s="8">
        <f>IF(false,"120921544", "120921544")</f>
      </c>
      <c r="D87" t="s" s="8">
        <v>73</v>
      </c>
      <c r="E87" t="n" s="8">
        <v>2.0</v>
      </c>
      <c r="F87" t="n" s="8">
        <v>1262.0</v>
      </c>
      <c r="G87" t="s" s="8">
        <v>60</v>
      </c>
      <c r="H87" t="s" s="8">
        <v>50</v>
      </c>
      <c r="I87" t="s" s="8">
        <v>187</v>
      </c>
    </row>
    <row r="88" ht="16.0" customHeight="true">
      <c r="A88" t="n" s="7">
        <v>4.6526031E7</v>
      </c>
      <c r="B88" t="s" s="8">
        <v>65</v>
      </c>
      <c r="C88" t="n" s="8">
        <f>IF(false,"120922392", "120922392")</f>
      </c>
      <c r="D88" t="s" s="8">
        <v>188</v>
      </c>
      <c r="E88" t="n" s="8">
        <v>1.0</v>
      </c>
      <c r="F88" t="n" s="8">
        <v>62.0</v>
      </c>
      <c r="G88" t="s" s="8">
        <v>53</v>
      </c>
      <c r="H88" t="s" s="8">
        <v>50</v>
      </c>
      <c r="I88" t="s" s="8">
        <v>189</v>
      </c>
    </row>
    <row r="89" ht="16.0" customHeight="true">
      <c r="A89" t="n" s="7">
        <v>4.6517683E7</v>
      </c>
      <c r="B89" t="s" s="8">
        <v>65</v>
      </c>
      <c r="C89" t="n" s="8">
        <f>IF(false,"005-1257", "005-1257")</f>
      </c>
      <c r="D89" t="s" s="8">
        <v>138</v>
      </c>
      <c r="E89" t="n" s="8">
        <v>1.0</v>
      </c>
      <c r="F89" t="n" s="8">
        <v>36.0</v>
      </c>
      <c r="G89" t="s" s="8">
        <v>53</v>
      </c>
      <c r="H89" t="s" s="8">
        <v>50</v>
      </c>
      <c r="I89" t="s" s="8">
        <v>190</v>
      </c>
    </row>
    <row r="90" ht="16.0" customHeight="true">
      <c r="A90" t="n" s="7">
        <v>4.6589437E7</v>
      </c>
      <c r="B90" t="s" s="8">
        <v>54</v>
      </c>
      <c r="C90" t="n" s="8">
        <f>IF(false,"005-1522", "005-1522")</f>
      </c>
      <c r="D90" t="s" s="8">
        <v>191</v>
      </c>
      <c r="E90" t="n" s="8">
        <v>1.0</v>
      </c>
      <c r="F90" t="n" s="8">
        <v>139.0</v>
      </c>
      <c r="G90" t="s" s="8">
        <v>60</v>
      </c>
      <c r="H90" t="s" s="8">
        <v>50</v>
      </c>
      <c r="I90" t="s" s="8">
        <v>192</v>
      </c>
    </row>
    <row r="91" ht="16.0" customHeight="true">
      <c r="A91" t="n" s="7">
        <v>4.6589437E7</v>
      </c>
      <c r="B91" t="s" s="8">
        <v>54</v>
      </c>
      <c r="C91" t="n" s="8">
        <f>IF(false,"005-1522", "005-1522")</f>
      </c>
      <c r="D91" t="s" s="8">
        <v>191</v>
      </c>
      <c r="E91" t="n" s="8">
        <v>1.0</v>
      </c>
      <c r="F91" t="n" s="8">
        <v>49.0</v>
      </c>
      <c r="G91" t="s" s="8">
        <v>53</v>
      </c>
      <c r="H91" t="s" s="8">
        <v>50</v>
      </c>
      <c r="I91" t="s" s="8">
        <v>193</v>
      </c>
    </row>
    <row r="92" ht="16.0" customHeight="true">
      <c r="A92" t="n" s="7">
        <v>4.626961E7</v>
      </c>
      <c r="B92" t="s" s="8">
        <v>51</v>
      </c>
      <c r="C92" t="n" s="8">
        <f>IF(false,"01-003924", "01-003924")</f>
      </c>
      <c r="D92" t="s" s="8">
        <v>123</v>
      </c>
      <c r="E92" t="n" s="8">
        <v>1.0</v>
      </c>
      <c r="F92" t="n" s="8">
        <v>105.0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4.629159E7</v>
      </c>
      <c r="B93" t="s" s="8">
        <v>51</v>
      </c>
      <c r="C93" t="n" s="8">
        <f>IF(false,"120921544", "120921544")</f>
      </c>
      <c r="D93" t="s" s="8">
        <v>73</v>
      </c>
      <c r="E93" t="n" s="8">
        <v>3.0</v>
      </c>
      <c r="F93" t="n" s="8">
        <v>504.0</v>
      </c>
      <c r="G93" t="s" s="8">
        <v>53</v>
      </c>
      <c r="H93" t="s" s="8">
        <v>50</v>
      </c>
      <c r="I93" t="s" s="8">
        <v>195</v>
      </c>
    </row>
    <row r="94" ht="16.0" customHeight="true">
      <c r="A94" t="n" s="7">
        <v>4.6177346E7</v>
      </c>
      <c r="B94" t="s" s="8">
        <v>99</v>
      </c>
      <c r="C94" t="n" s="8">
        <f>IF(false,"120921872", "120921872")</f>
      </c>
      <c r="D94" t="s" s="8">
        <v>103</v>
      </c>
      <c r="E94" t="n" s="8">
        <v>1.0</v>
      </c>
      <c r="F94" t="n" s="8">
        <v>88.0</v>
      </c>
      <c r="G94" t="s" s="8">
        <v>53</v>
      </c>
      <c r="H94" t="s" s="8">
        <v>50</v>
      </c>
      <c r="I94" t="s" s="8">
        <v>196</v>
      </c>
    </row>
    <row r="95" ht="16.0" customHeight="true">
      <c r="A95" t="n" s="7">
        <v>4.626961E7</v>
      </c>
      <c r="B95" t="s" s="8">
        <v>51</v>
      </c>
      <c r="C95" t="n" s="8">
        <f>IF(false,"01-003924", "01-003924")</f>
      </c>
      <c r="D95" t="s" s="8">
        <v>123</v>
      </c>
      <c r="E95" t="n" s="8">
        <v>1.0</v>
      </c>
      <c r="F95" t="n" s="8">
        <v>1.0</v>
      </c>
      <c r="G95" t="s" s="8">
        <v>60</v>
      </c>
      <c r="H95" t="s" s="8">
        <v>50</v>
      </c>
      <c r="I95" t="s" s="8">
        <v>197</v>
      </c>
    </row>
    <row r="96" ht="16.0" customHeight="true">
      <c r="A96" t="n" s="7">
        <v>4.6596542E7</v>
      </c>
      <c r="B96" t="s" s="8">
        <v>54</v>
      </c>
      <c r="C96" t="n" s="8">
        <f>IF(false,"008-577", "008-577")</f>
      </c>
      <c r="D96" t="s" s="8">
        <v>198</v>
      </c>
      <c r="E96" t="n" s="8">
        <v>1.0</v>
      </c>
      <c r="F96" t="n" s="8">
        <v>96.0</v>
      </c>
      <c r="G96" t="s" s="8">
        <v>71</v>
      </c>
      <c r="H96" t="s" s="8">
        <v>50</v>
      </c>
      <c r="I96" t="s" s="8">
        <v>199</v>
      </c>
    </row>
    <row r="97" ht="16.0" customHeight="true">
      <c r="A97" t="n" s="7">
        <v>4.665031E7</v>
      </c>
      <c r="B97" t="s" s="8">
        <v>54</v>
      </c>
      <c r="C97" t="n" s="8">
        <f>IF(false,"120922388", "120922388")</f>
      </c>
      <c r="D97" t="s" s="8">
        <v>200</v>
      </c>
      <c r="E97" t="n" s="8">
        <v>1.0</v>
      </c>
      <c r="F97" t="n" s="8">
        <v>106.0</v>
      </c>
      <c r="G97" t="s" s="8">
        <v>60</v>
      </c>
      <c r="H97" t="s" s="8">
        <v>50</v>
      </c>
      <c r="I97" t="s" s="8">
        <v>201</v>
      </c>
    </row>
    <row r="98" ht="16.0" customHeight="true">
      <c r="A98" t="n" s="7">
        <v>4.6652542E7</v>
      </c>
      <c r="B98" t="s" s="8">
        <v>54</v>
      </c>
      <c r="C98" t="n" s="8">
        <f>IF(false,"005-1255", "005-1255")</f>
      </c>
      <c r="D98" t="s" s="8">
        <v>202</v>
      </c>
      <c r="E98" t="n" s="8">
        <v>1.0</v>
      </c>
      <c r="F98" t="n" s="8">
        <v>626.0</v>
      </c>
      <c r="G98" t="s" s="8">
        <v>60</v>
      </c>
      <c r="H98" t="s" s="8">
        <v>50</v>
      </c>
      <c r="I98" t="s" s="8">
        <v>203</v>
      </c>
    </row>
    <row r="99" ht="16.0" customHeight="true">
      <c r="A99" t="n" s="7">
        <v>4.646455E7</v>
      </c>
      <c r="B99" t="s" s="8">
        <v>65</v>
      </c>
      <c r="C99" t="n" s="8">
        <f>IF(false,"120921947", "120921947")</f>
      </c>
      <c r="D99" t="s" s="8">
        <v>100</v>
      </c>
      <c r="E99" t="n" s="8">
        <v>1.0</v>
      </c>
      <c r="F99" t="n" s="8">
        <v>68.0</v>
      </c>
      <c r="G99" t="s" s="8">
        <v>60</v>
      </c>
      <c r="H99" t="s" s="8">
        <v>50</v>
      </c>
      <c r="I99" t="s" s="8">
        <v>204</v>
      </c>
    </row>
    <row r="100" ht="16.0" customHeight="true">
      <c r="A100" t="n" s="7">
        <v>4.6616129E7</v>
      </c>
      <c r="B100" t="s" s="8">
        <v>54</v>
      </c>
      <c r="C100" t="n" s="8">
        <f>IF(false,"01-003884", "01-003884")</f>
      </c>
      <c r="D100" t="s" s="8">
        <v>177</v>
      </c>
      <c r="E100" t="n" s="8">
        <v>1.0</v>
      </c>
      <c r="F100" t="n" s="8">
        <v>170.0</v>
      </c>
      <c r="G100" t="s" s="8">
        <v>60</v>
      </c>
      <c r="H100" t="s" s="8">
        <v>50</v>
      </c>
      <c r="I100" t="s" s="8">
        <v>205</v>
      </c>
    </row>
    <row r="101" ht="16.0" customHeight="true"/>
    <row r="102" ht="16.0" customHeight="true">
      <c r="A102" t="s" s="1">
        <v>37</v>
      </c>
      <c r="B102" s="1"/>
      <c r="C102" s="1"/>
      <c r="D102" s="1"/>
      <c r="E102" s="1"/>
      <c r="F102" t="n" s="8">
        <v>26986.0</v>
      </c>
      <c r="G102" s="2"/>
    </row>
    <row r="103" ht="16.0" customHeight="true"/>
    <row r="104" ht="16.0" customHeight="true">
      <c r="A104" t="s" s="1">
        <v>36</v>
      </c>
    </row>
    <row r="105" ht="34.0" customHeight="true">
      <c r="A105" t="s" s="9">
        <v>38</v>
      </c>
      <c r="B105" t="s" s="9">
        <v>0</v>
      </c>
      <c r="C105" t="s" s="9">
        <v>43</v>
      </c>
      <c r="D105" t="s" s="9">
        <v>1</v>
      </c>
      <c r="E105" t="s" s="9">
        <v>2</v>
      </c>
      <c r="F105" t="s" s="9">
        <v>39</v>
      </c>
      <c r="G105" t="s" s="9">
        <v>5</v>
      </c>
      <c r="H105" t="s" s="9">
        <v>3</v>
      </c>
      <c r="I105" t="s" s="9">
        <v>4</v>
      </c>
    </row>
    <row r="106" ht="16.0" customHeight="true">
      <c r="A106" t="n" s="8">
        <v>4.6196591E7</v>
      </c>
      <c r="B106" t="s" s="8">
        <v>99</v>
      </c>
      <c r="C106" t="n" s="8">
        <f>IF(false,"002-101", "002-101")</f>
      </c>
      <c r="D106" t="s" s="8">
        <v>108</v>
      </c>
      <c r="E106" t="n" s="8">
        <v>3.0</v>
      </c>
      <c r="F106" t="n" s="8">
        <v>-837.0</v>
      </c>
      <c r="G106" t="s" s="8">
        <v>206</v>
      </c>
      <c r="H106" t="s" s="8">
        <v>54</v>
      </c>
      <c r="I106" t="s" s="8">
        <v>207</v>
      </c>
    </row>
    <row r="107" ht="16.0" customHeight="true">
      <c r="A107" t="n" s="8">
        <v>4.629862E7</v>
      </c>
      <c r="B107" t="s" s="8">
        <v>51</v>
      </c>
      <c r="C107" t="n" s="8">
        <f>IF(false,"003-315", "003-315")</f>
      </c>
      <c r="D107" t="s" s="8">
        <v>62</v>
      </c>
      <c r="E107" t="n" s="8">
        <v>1.0</v>
      </c>
      <c r="F107" t="n" s="8">
        <v>-719.0</v>
      </c>
      <c r="G107" t="s" s="8">
        <v>208</v>
      </c>
      <c r="H107" t="s" s="8">
        <v>54</v>
      </c>
      <c r="I107" t="s" s="8">
        <v>209</v>
      </c>
    </row>
    <row r="108" ht="16.0" customHeight="true">
      <c r="A108" t="n" s="8">
        <v>4.6335554E7</v>
      </c>
      <c r="B108" t="s" s="8">
        <v>51</v>
      </c>
      <c r="C108" t="n" s="8">
        <f>IF(false,"005-1111", "005-1111")</f>
      </c>
      <c r="D108" t="s" s="8">
        <v>210</v>
      </c>
      <c r="E108" t="n" s="8">
        <v>1.0</v>
      </c>
      <c r="F108" t="n" s="8">
        <v>-366.0</v>
      </c>
      <c r="G108" t="s" s="8">
        <v>208</v>
      </c>
      <c r="H108" t="s" s="8">
        <v>50</v>
      </c>
      <c r="I108" t="s" s="8">
        <v>211</v>
      </c>
    </row>
    <row r="109" ht="16.0" customHeight="true"/>
    <row r="110" ht="16.0" customHeight="true">
      <c r="A110" t="s" s="1">
        <v>37</v>
      </c>
      <c r="F110" t="n" s="8">
        <v>-1922.0</v>
      </c>
      <c r="G110" s="2"/>
      <c r="H110" s="0"/>
      <c r="I110" s="0"/>
    </row>
    <row r="111" ht="16.0" customHeight="true">
      <c r="A111" s="1"/>
      <c r="B111" s="1"/>
      <c r="C111" s="1"/>
      <c r="D111" s="1"/>
      <c r="E111" s="1"/>
      <c r="F111" s="1"/>
      <c r="G111" s="1"/>
      <c r="H111" s="1"/>
      <c r="I111" s="1"/>
    </row>
    <row r="112" ht="16.0" customHeight="true">
      <c r="A112" t="s" s="1">
        <v>40</v>
      </c>
    </row>
    <row r="113" ht="34.0" customHeight="true">
      <c r="A113" t="s" s="9">
        <v>47</v>
      </c>
      <c r="B113" t="s" s="9">
        <v>48</v>
      </c>
      <c r="C113" s="9"/>
      <c r="D113" s="9"/>
      <c r="E113" s="9"/>
      <c r="F113" t="s" s="9">
        <v>39</v>
      </c>
      <c r="G113" t="s" s="9">
        <v>5</v>
      </c>
      <c r="H113" t="s" s="9">
        <v>3</v>
      </c>
      <c r="I113" t="s" s="9">
        <v>4</v>
      </c>
    </row>
    <row r="114" ht="16.0" customHeight="true"/>
    <row r="115" ht="16.0" customHeight="true">
      <c r="A115" t="s" s="1">
        <v>37</v>
      </c>
      <c r="F115" t="n" s="8">
        <v>0.0</v>
      </c>
      <c r="G115" s="2"/>
      <c r="H115" s="0"/>
      <c r="I115" s="0"/>
    </row>
    <row r="116" ht="16.0" customHeight="true">
      <c r="A116" s="1"/>
      <c r="B116" s="1"/>
      <c r="C116" s="1"/>
      <c r="D116" s="1"/>
      <c r="E116" s="1"/>
      <c r="F116" s="1"/>
      <c r="G116" s="1"/>
      <c r="H116" s="1"/>
      <c r="I11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