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<sst xmlns="http://schemas.openxmlformats.org/spreadsheetml/2006/main" count="1412" uniqueCount="254">
  <si>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</si>
  <si>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</si>
  <si>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</si>
  <si>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</si>
  <si>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</si>
  <si>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</si>
  <si>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</si>
  <si>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</si>
  <si>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</si>
  <si>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</si>
  <si>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</si>
  <si>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</si>
  <si>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</si>
  <si>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</si>
  <si>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</si>
  <si>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</si>
  <si>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</si>
  <si>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</si>
  <si>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</si>
  <si>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</si>
  <si>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</si>
  <si>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</si>
  <si>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</si>
  <si>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</si>
  <si>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</si>
  <si>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</si>
  <si>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</si>
  <si>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</si>
  <si>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</si>
  <si>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</si>
  <si>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</si>
  <si>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</si>
  <si>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</si>
  <si>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</si>
  <si>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</si>
  <si>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</si>
  <si>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</si>
  <si>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</si>
  <si>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</si>
  <si>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</si>
  <si>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</si>
  <si>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</si>
  <si>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</si>
  <si>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</si>
  <si>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</si>
  <si>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</si>
  <si>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</si>
  <si>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</si>
  <si>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</si>
  <si>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</si>
  <si>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14.05.2021</t>
  </si>
  <si>
    <t>10.05.2021</t>
  </si>
  <si>
    <t>Bubchen Масло для младенцев, 200 мл</t>
  </si>
  <si>
    <t>Платёж покупателя</t>
  </si>
  <si>
    <t>13.05.2021</t>
  </si>
  <si>
    <t>6099553b3620c237728d69af</t>
  </si>
  <si>
    <t>11.05.2021</t>
  </si>
  <si>
    <t>609a298c4f5c6e6e98848e65</t>
  </si>
  <si>
    <t>Merries подгузники L (9-14 кг) 54 шт.</t>
  </si>
  <si>
    <t>609952d2bed21e464d87164f</t>
  </si>
  <si>
    <t>Goo.N трусики Ultra M (7-12 кг) 74 шт.</t>
  </si>
  <si>
    <t>6099640a03c378cc2b1008c0</t>
  </si>
  <si>
    <t>12.05.2021</t>
  </si>
  <si>
    <t>YokoSun трусики L (9-14 кг) 44 шт.</t>
  </si>
  <si>
    <t>609b9d7273990107f5630036</t>
  </si>
  <si>
    <t>Merries трусики XXL (15-28 кг) 32 шт.</t>
  </si>
  <si>
    <t>609bff2cc5311b07d626632c</t>
  </si>
  <si>
    <t>Palmbaby подгузники Традиционные S (3-7 кг) 72 шт.</t>
  </si>
  <si>
    <t>609b6ec8c3080f44d122ac26</t>
  </si>
  <si>
    <t>609af3c1f4c0cb2d093be9bf</t>
  </si>
  <si>
    <t>Ёkitto трусики L (9-14 кг) 44 шт.</t>
  </si>
  <si>
    <t>6098fdba9066f45d5e2d84b7</t>
  </si>
  <si>
    <t>Missha BB крем Perfect Cover, SPF 42, 20 мл, оттенок: 21 light beige</t>
  </si>
  <si>
    <t>609a9c5b03c3787fc8b6ffff</t>
  </si>
  <si>
    <t>609b6dbf20d51d7c1a03e912</t>
  </si>
  <si>
    <t>609ac985c3080f31df7d7300</t>
  </si>
  <si>
    <t>09.05.2021</t>
  </si>
  <si>
    <t>Зубная паста Lion Xylident с фтором, 120 г</t>
  </si>
  <si>
    <t>60978e9299d6ef29eeb4282f</t>
  </si>
  <si>
    <t>Synergetic универсальное моющее средство концентрированное для посудомоечной машины, 1 л</t>
  </si>
  <si>
    <t>609be5bfbed21e4e77e7a734</t>
  </si>
  <si>
    <t>Bubchen Гель для купания младенцев (с дозатором), 400 мл</t>
  </si>
  <si>
    <t>609794bd03c378348d100970</t>
  </si>
  <si>
    <t>609ce005dbdc318cd2176eb6</t>
  </si>
  <si>
    <t>609ce388bed21e514ce7a793</t>
  </si>
  <si>
    <t>05.05.2021</t>
  </si>
  <si>
    <t>Merries подгузники L (9-14 кг) 64 шт.</t>
  </si>
  <si>
    <t>609ceb47bed21e7210e7a752</t>
  </si>
  <si>
    <t>YokoSun трусики XL (12-20 кг) 38 шт.</t>
  </si>
  <si>
    <t>609cf155c5311b75ae2663b1</t>
  </si>
  <si>
    <t>06.05.2021</t>
  </si>
  <si>
    <t>YokoSun трусики M (6-10 кг) 58 шт.</t>
  </si>
  <si>
    <t>609cf7f132da8358aeb0612f</t>
  </si>
  <si>
    <t>04.05.2021</t>
  </si>
  <si>
    <t>YokoSun трусики Premium L (9-14 кг) 44 шт.</t>
  </si>
  <si>
    <t>609d0336f98801ca3ea0f870</t>
  </si>
  <si>
    <t>YokoSun трусики XXL (15-23 кг) 28 шт.</t>
  </si>
  <si>
    <t>609d0c1b7153b330b5b01c82</t>
  </si>
  <si>
    <t>08.05.2021</t>
  </si>
  <si>
    <t>609d176f954f6bbf97f84390</t>
  </si>
  <si>
    <t>Гель для стирки Kao Attack Bio EX, 0.77 кг, дой-пак</t>
  </si>
  <si>
    <t>6098e9257153b30c12f1511e</t>
  </si>
  <si>
    <t>6099b623dff13b2b04ea2663</t>
  </si>
  <si>
    <t>Missha BB крем Perfect Cover, SPF 42, 20 мл, оттенок: 23 natural beige</t>
  </si>
  <si>
    <t>6098276eb9f8ed4652f9b1b8</t>
  </si>
  <si>
    <t>07.05.2021</t>
  </si>
  <si>
    <t>Jigott Collagen Healing Cream Ночной омолаживающий лечебный крем для лица с коллагеном, 100 мл</t>
  </si>
  <si>
    <t>609d1f3d4f5c6e11489f44da</t>
  </si>
  <si>
    <t>Гель для стирки Kao Attack Multi‐Action, 0.77 кг, дой-пак</t>
  </si>
  <si>
    <t>60998e1920d51d286db70628</t>
  </si>
  <si>
    <t>609d25dd3b31760e39117e14</t>
  </si>
  <si>
    <t>609d31d0954f6b924a58f39a</t>
  </si>
  <si>
    <t>Enough Тональный крем Rich Gold Double Wear Radiance Foundation, 100 мл, оттенок: №21</t>
  </si>
  <si>
    <t>609d446120d51d4e7e7acd90</t>
  </si>
  <si>
    <t>Joonies трусики Premium Soft L (9-14 кг) 44 шт.</t>
  </si>
  <si>
    <t>609d47425a3951c6a6b5249b</t>
  </si>
  <si>
    <t>ReEn кондиционер для волос Baekdanhyang парфюмированный, 500 мл</t>
  </si>
  <si>
    <t>609d4a5bb9f8ed336ffad029</t>
  </si>
  <si>
    <t>Sayuri Гигиенические прокладки ультратонкие с ионами серебра, с крылышками, 3 капли AG+ 24 см, 10 шт</t>
  </si>
  <si>
    <t>609d4b9d0fe995789621da02</t>
  </si>
  <si>
    <t>Sayuri Ежедневные гигиенические прокладки с ионами серебра, 2 капли AG+, 15 см, 32 шт</t>
  </si>
  <si>
    <t>Sayuri Ежедневные гигиенические прокладки с ионами серебра с ароматом Алоэ, 2 капли AG+, 15 см, 32 шт</t>
  </si>
  <si>
    <t>609d4d4520d51d1a887accc4</t>
  </si>
  <si>
    <t>Goo.N трусики XL (12-20 кг) 38 шт.</t>
  </si>
  <si>
    <t>609d5dcb7153b35969413987</t>
  </si>
  <si>
    <t>Biore мицеллярная вода, запасной блок, 290 мл</t>
  </si>
  <si>
    <t>609d679a7153b31f04fe755c</t>
  </si>
  <si>
    <t>Esthetic House кондиционер для волос CP-1 Bright Complex Intense Nourishing Professional с протеинами, 100 мл</t>
  </si>
  <si>
    <t>609c4daadbdc317b66176eb9</t>
  </si>
  <si>
    <t>609c2d4d954f6b65702a5dc7</t>
  </si>
  <si>
    <t>609d709edff13b08fc1bac32</t>
  </si>
  <si>
    <t>Pigeon Бутылочка Перистальтик Плюс с широким горлом PP, 240 мл, с 3 месяцев, бесцветный</t>
  </si>
  <si>
    <t>609d73ca03c378d398d16b52</t>
  </si>
  <si>
    <t>609d77d694d5273856bdf23e</t>
  </si>
  <si>
    <t>03.05.2021</t>
  </si>
  <si>
    <t>609d7e73bed21e29565f457c</t>
  </si>
  <si>
    <t>Missha BB крем Perfect Cover RX, SPF 42, 20 мл, оттенок: 21</t>
  </si>
  <si>
    <t>609bcbed20d51d131e66c00d</t>
  </si>
  <si>
    <t>Palmbaby подгузники Ультратонкие S (3-7 кг) 72 шт.</t>
  </si>
  <si>
    <t>60984cbcdbdc31eec9f30db9</t>
  </si>
  <si>
    <t>Масло IQ BEAUTY Premium обогащенное для кутикулы, 12.5 мл</t>
  </si>
  <si>
    <t>609d964703c3788f0ad16b85</t>
  </si>
  <si>
    <t>Гель для душа Biore Экстра увлажняющий, 480 мл</t>
  </si>
  <si>
    <t>609c3d8f73990162cc542b98</t>
  </si>
  <si>
    <t>Biore Мусс очищающий для умывания против акне запасной блок, 130 мл</t>
  </si>
  <si>
    <t>609c4b70b9f8ed6969180d59</t>
  </si>
  <si>
    <t>Goo.N подгузники Ultra (6-11 кг) 80 шт.</t>
  </si>
  <si>
    <t>60985177f78dba7e21aa638d</t>
  </si>
  <si>
    <t>Meine Liebe, Карандаш-пятновыводитель кислородный универсальный</t>
  </si>
  <si>
    <t>609c2f78dbdc3135a2176f63</t>
  </si>
  <si>
    <t>Esthetic House Набор Шампунь + кондиционер для волос CP-1, 500 мл + 100 мл</t>
  </si>
  <si>
    <t>609cdedb04e94315bc9fd85b</t>
  </si>
  <si>
    <t>609cc95594d5272dc4521d6f</t>
  </si>
  <si>
    <t>Joonies трусики Premium Soft XL (12-17 кг) 38 шт.</t>
  </si>
  <si>
    <t>609cbe39b9f8ed58d9180dcf</t>
  </si>
  <si>
    <t>Manuoki трусики XXL (15+ кг) 36 шт.</t>
  </si>
  <si>
    <t>609cbb28f4c0cb3a700a65a1</t>
  </si>
  <si>
    <t>Eco Branch Ампульная сыворотка для лица с экстрактом черной икры Black Caviar All-In-One Ampoule, 250 мл</t>
  </si>
  <si>
    <t>609c396b03c378773c8dd986</t>
  </si>
  <si>
    <t>609cbc4a7153b354ceb01c26</t>
  </si>
  <si>
    <t>609be2497399014626542bec</t>
  </si>
  <si>
    <t>Petitfee Гидрогелевые патчи для век с золотыми частицами и фактором роста Gold &amp; EGF eye &amp; spot patch, 90 шт.</t>
  </si>
  <si>
    <t>609d043c863e4e6016d1e294</t>
  </si>
  <si>
    <t>Гель для душа Holika Holika Aloe 92%, 250 мл</t>
  </si>
  <si>
    <t>60995c61c5311b0dd280ecf5</t>
  </si>
  <si>
    <t>609caa9ac3080f493f148532</t>
  </si>
  <si>
    <t>YokoSun трусики Econom L (9-14 кг) 44 шт.</t>
  </si>
  <si>
    <t>609cbd3120d51d6d9766bfa8</t>
  </si>
  <si>
    <t>609cbe9e9066f44f8a678e18</t>
  </si>
  <si>
    <t>YokoSun трусики Eco L (9-14 кг) 44 шт.</t>
  </si>
  <si>
    <t>609cba90c5311b3c152663cc</t>
  </si>
  <si>
    <t>Гель для душа Biore Персиковый соблазн, 480 мл</t>
  </si>
  <si>
    <t>609c2d97954f6b043ff84320</t>
  </si>
  <si>
    <t>609d1f7694d527091f521da4</t>
  </si>
  <si>
    <t>Pigeon Бутылочка с ложечкой для кормления, 120 мл, с 4 месяцев, желтый</t>
  </si>
  <si>
    <t>609c0111fbacea23592522c5</t>
  </si>
  <si>
    <t>609cd3f72fe098517e501e18</t>
  </si>
  <si>
    <t>Meine Liebe Стиральный порошок для цветных тканей, 1.5 кг</t>
  </si>
  <si>
    <t>60985add83b1f2598fc5b608</t>
  </si>
  <si>
    <t>Genki трусики Premium Soft M (7-10 кг) 32 шт.</t>
  </si>
  <si>
    <t>609cdcd39066f4208a678e65</t>
  </si>
  <si>
    <t>Соска Pigeon Peristaltic PLUS M 3м+, 2 шт. бесцветный</t>
  </si>
  <si>
    <t>609be3b0c3080f24111484c1</t>
  </si>
  <si>
    <t>609bd70df9880181bea0f845</t>
  </si>
  <si>
    <t>609acbc47153b314b63aea7f</t>
  </si>
  <si>
    <t>609c186e8927ca0fc1b3dd21</t>
  </si>
  <si>
    <t>609bfd675a3951d679182e84</t>
  </si>
  <si>
    <t>609cd3e56a864366eea80242</t>
  </si>
  <si>
    <t>609c2d6f83b1f27d651e1922</t>
  </si>
  <si>
    <t>YokoSun трусики Econom XL (12-20 кг) 38 шт.</t>
  </si>
  <si>
    <t>609af470863e4e0b12f664c7</t>
  </si>
  <si>
    <t>609aededc3080f415f22ab3e</t>
  </si>
  <si>
    <t>609d2c50f78dba608f01df22</t>
  </si>
  <si>
    <t>Joonies подгузники Premium Soft L (9-14 кг) 42 шт.</t>
  </si>
  <si>
    <t>609b738ec3080f23ed090052</t>
  </si>
  <si>
    <t>Nagara поглотитель запаха Aqua Beads Лаванда, 360 г</t>
  </si>
  <si>
    <t>609adda7c3080fd74922ab6a</t>
  </si>
  <si>
    <t>Nagara поглотитель запаха Бамбуковый уголь и Зеленый чай</t>
  </si>
  <si>
    <t>609cce82b9f8ed8387180d96</t>
  </si>
  <si>
    <t>Набор Esthetic House CP-1 Intense nourishing v2.0, шампунь, 500 мл и кондиционер, 500 мл</t>
  </si>
  <si>
    <t>609b6cefb9f8ed01c9880624</t>
  </si>
  <si>
    <t>Протеин Optimum Nutrition 100% Whey Gold Standard (819-943 г) французский ванильный крем</t>
  </si>
  <si>
    <t>609a9ec22af6cd6f2a1cdeb4</t>
  </si>
  <si>
    <t>609a9c660fe99538c4d8c518</t>
  </si>
  <si>
    <t>609a7bed3620c26766d2c301</t>
  </si>
  <si>
    <t>609c3bcf04e943438d9fd8eb</t>
  </si>
  <si>
    <t>609c56836a86434e65a8022a</t>
  </si>
  <si>
    <t>609c66fd3620c2426dc2245d</t>
  </si>
  <si>
    <t>609b6b747399013ada630002</t>
  </si>
  <si>
    <t>Esthetic House Formula Ampoule Hyaluronic Acid Сыворотка для лица, 80 мл</t>
  </si>
  <si>
    <t>609aea36dbdc31f24510f81d</t>
  </si>
  <si>
    <t>609a5285954f6b5cd2c23515</t>
  </si>
  <si>
    <t>609a4d2703c378c2a41008a5</t>
  </si>
  <si>
    <t>Jigott Aloe Sun Protect BB крем SPF41 50 мл, SPF 41, 50 мл</t>
  </si>
  <si>
    <t>609c3f8edbdc310114176ea0</t>
  </si>
  <si>
    <t>609a9c183620c22d58d2c312</t>
  </si>
  <si>
    <t>Протеин Optimum Nutrition 100% Whey Gold Standard (2100-2353 г) молочный шоколад</t>
  </si>
  <si>
    <t>609c2412bed21e012ee7a6c0</t>
  </si>
  <si>
    <t>609c20ddf988017a19a0f84a</t>
  </si>
  <si>
    <t>609c0f1cf78dba792f192d3e</t>
  </si>
  <si>
    <t>609bfc6703c378d4148ddae0</t>
  </si>
  <si>
    <t>6099aabf3620c21e568d68c1</t>
  </si>
  <si>
    <t>Ёkitto трусики XXL (15+ кг) 34 шт.</t>
  </si>
  <si>
    <t>609997ba7399012b207be853</t>
  </si>
  <si>
    <t>609c25ec2af6cd34d8e5097a</t>
  </si>
  <si>
    <t>609ae71699d6ef2294dcdf53</t>
  </si>
  <si>
    <t>Гель для стирки Meine Liebe для цветных тканей, 0.75 л, пакет</t>
  </si>
  <si>
    <t>609cdbba04e943c0249fd84a</t>
  </si>
  <si>
    <t>NS FaFa Japan Концентрированный кондиционер для белья Путешествие в Шотландию, 1.4 л</t>
  </si>
  <si>
    <t>609c27d932da838bdab0619b</t>
  </si>
  <si>
    <t>609913cd954f6b3965c23507</t>
  </si>
  <si>
    <t>609c3b7403c3786e928dda41</t>
  </si>
  <si>
    <t>Manuoki трусики XL (12+ кг) 38 шт.</t>
  </si>
  <si>
    <t>609ce8255a3951ba2f182fbd</t>
  </si>
  <si>
    <t>609a82da6a86431541ce08c1</t>
  </si>
  <si>
    <t>Стиральный порошок Attack Bio EX, пластиковый пакет, 0.81 кг</t>
  </si>
  <si>
    <t>609d41c42fe0983527d47dbc</t>
  </si>
  <si>
    <t>Vivienne Sabo Тушь для ресниц Regard Coquette, 01 черная</t>
  </si>
  <si>
    <t>609d554fdbdc3197f5324fde</t>
  </si>
  <si>
    <t>609d6eaf5a39510fdeb523b1</t>
  </si>
  <si>
    <t>Крем Bonibelle Syn-Ake Intense Repair Wrinkle Cream антивозрастной для лица, 80 мл</t>
  </si>
  <si>
    <t>609988bd2fe0987f8816d327</t>
  </si>
  <si>
    <t>Pigeon Бутылочка Перистальтик Плюс с широким горлом PP, 160 мл, с рождения, бесцветный</t>
  </si>
  <si>
    <t>609d75a25a395125b3b523a0</t>
  </si>
  <si>
    <t>609d5ab273990153415ef7dd</t>
  </si>
  <si>
    <t>609bee0ec3080f59ac14847f</t>
  </si>
  <si>
    <t>609b5efc8927ca4e3266aab2</t>
  </si>
  <si>
    <t>609d0dc2f988019fc8a0f820</t>
  </si>
  <si>
    <t>Возврат платежа покупателя</t>
  </si>
  <si>
    <t>609cb4c93b31767770117e2a</t>
  </si>
  <si>
    <t>Goo.N подгузники S (4-8 кг) 84 шт.</t>
  </si>
  <si>
    <t>609cd519f4c0cb614e0a6515</t>
  </si>
  <si>
    <t>609d32ce6a86430e5c89a221</t>
  </si>
  <si>
    <t>609dd1134f5c6e4f91b7d9db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</si>
</sst>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545466.0</v>
      </c>
    </row>
    <row r="4" spans="1:9" s="3" customFormat="1" x14ac:dyDescent="0.2" ht="16.0" customHeight="true">
      <c r="A4" s="3" t="s">
        <v>34</v>
      </c>
      <c r="B4" s="10" t="n">
        <v>108928.0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4.6300499E7</v>
      </c>
      <c r="B8" s="8" t="s">
        <v>51</v>
      </c>
      <c r="C8" s="8" t="n">
        <f>IF(false,"005-1504", "005-1504")</f>
      </c>
      <c r="D8" s="8" t="s">
        <v>52</v>
      </c>
      <c r="E8" s="8" t="n">
        <v>1.0</v>
      </c>
      <c r="F8" s="8" t="n">
        <v>217.0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4.6355884E7</v>
      </c>
      <c r="B9" t="s" s="8">
        <v>56</v>
      </c>
      <c r="C9" t="n" s="8">
        <f>IF(false,"005-1504", "005-1504")</f>
      </c>
      <c r="D9" t="s" s="8">
        <v>52</v>
      </c>
      <c r="E9" t="n" s="8">
        <v>1.0</v>
      </c>
      <c r="F9" t="n" s="8">
        <v>42.0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4.629862E7</v>
      </c>
      <c r="B10" s="8" t="s">
        <v>51</v>
      </c>
      <c r="C10" s="8" t="n">
        <f>IF(false,"003-315", "003-315")</f>
      </c>
      <c r="D10" s="8" t="s">
        <v>58</v>
      </c>
      <c r="E10" s="8" t="n">
        <v>1.0</v>
      </c>
      <c r="F10" s="8" t="n">
        <v>610.0</v>
      </c>
      <c r="G10" s="8" t="s">
        <v>53</v>
      </c>
      <c r="H10" t="s" s="8">
        <v>54</v>
      </c>
      <c r="I10" t="s" s="8">
        <v>59</v>
      </c>
    </row>
    <row r="11" ht="16.0" customHeight="true">
      <c r="A11" t="n" s="7">
        <v>4.630755E7</v>
      </c>
      <c r="B11" t="s" s="8">
        <v>51</v>
      </c>
      <c r="C11" t="n" s="8">
        <f>IF(false,"005-1119", "005-1119")</f>
      </c>
      <c r="D11" t="s" s="8">
        <v>60</v>
      </c>
      <c r="E11" t="n" s="8">
        <v>2.0</v>
      </c>
      <c r="F11" t="n" s="8">
        <v>2206.0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4.6488591E7</v>
      </c>
      <c r="B12" t="s" s="8">
        <v>62</v>
      </c>
      <c r="C12" t="n" s="8">
        <f>IF(false,"005-1515", "005-1515")</f>
      </c>
      <c r="D12" t="s" s="8">
        <v>63</v>
      </c>
      <c r="E12" t="n" s="8">
        <v>1.0</v>
      </c>
      <c r="F12" t="n" s="8">
        <v>795.0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4.6529327E7</v>
      </c>
      <c r="B13" s="8" t="s">
        <v>62</v>
      </c>
      <c r="C13" s="8" t="n">
        <f>IF(false,"120921370", "120921370")</f>
      </c>
      <c r="D13" s="8" t="s">
        <v>65</v>
      </c>
      <c r="E13" s="8" t="n">
        <v>1.0</v>
      </c>
      <c r="F13" s="8" t="n">
        <v>1501.0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4.6468567E7</v>
      </c>
      <c r="B14" s="8" t="s">
        <v>62</v>
      </c>
      <c r="C14" s="8" t="n">
        <f>IF(false,"005-1104", "005-1104")</f>
      </c>
      <c r="D14" s="8" t="s">
        <v>67</v>
      </c>
      <c r="E14" s="8" t="n">
        <v>1.0</v>
      </c>
      <c r="F14" s="8" t="n">
        <v>810.0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4.6455416E7</v>
      </c>
      <c r="B15" t="s" s="8">
        <v>62</v>
      </c>
      <c r="C15" t="n" s="8">
        <f>IF(false,"120921370", "120921370")</f>
      </c>
      <c r="D15" t="s" s="8">
        <v>65</v>
      </c>
      <c r="E15" t="n" s="8">
        <v>1.0</v>
      </c>
      <c r="F15" t="n" s="8">
        <v>1799.0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4.6259899E7</v>
      </c>
      <c r="B16" t="s" s="8">
        <v>51</v>
      </c>
      <c r="C16" t="n" s="8">
        <f>IF(false,"120921544", "120921544")</f>
      </c>
      <c r="D16" t="s" s="8">
        <v>70</v>
      </c>
      <c r="E16" t="n" s="8">
        <v>6.0</v>
      </c>
      <c r="F16" s="8" t="n">
        <v>3732.0</v>
      </c>
      <c r="G16" s="8" t="s">
        <v>53</v>
      </c>
      <c r="H16" s="8" t="s">
        <v>54</v>
      </c>
      <c r="I16" s="8" t="s">
        <v>71</v>
      </c>
    </row>
    <row r="17" spans="1:9" x14ac:dyDescent="0.2" ht="16.0" customHeight="true">
      <c r="A17" s="7" t="n">
        <v>4.6410666E7</v>
      </c>
      <c r="B17" s="8" t="s">
        <v>56</v>
      </c>
      <c r="C17" s="8" t="n">
        <f>IF(false,"120921439", "120921439")</f>
      </c>
      <c r="D17" s="8" t="s">
        <v>72</v>
      </c>
      <c r="E17" s="8" t="n">
        <v>1.0</v>
      </c>
      <c r="F17" s="8" t="n">
        <v>599.0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4.6468241E7</v>
      </c>
      <c r="B18" t="s" s="8">
        <v>62</v>
      </c>
      <c r="C18" t="n" s="8">
        <f>IF(false,"120921544", "120921544")</f>
      </c>
      <c r="D18" t="s" s="8">
        <v>70</v>
      </c>
      <c r="E18" t="n" s="8">
        <v>1.0</v>
      </c>
      <c r="F18" t="n" s="8">
        <v>3.0</v>
      </c>
      <c r="G18" t="s" s="8">
        <v>53</v>
      </c>
      <c r="H18" t="s" s="8">
        <v>54</v>
      </c>
      <c r="I18" t="s" s="8">
        <v>74</v>
      </c>
    </row>
    <row r="19" spans="1:9" ht="16.0" x14ac:dyDescent="0.2" customHeight="true">
      <c r="A19" s="7" t="n">
        <v>4.643348E7</v>
      </c>
      <c r="B19" s="8" t="s">
        <v>56</v>
      </c>
      <c r="C19" s="8" t="n">
        <f>IF(false,"120921439", "120921439")</f>
      </c>
      <c r="D19" s="8" t="s">
        <v>72</v>
      </c>
      <c r="E19" s="8" t="n">
        <v>1.0</v>
      </c>
      <c r="F19" s="8" t="n">
        <v>1.0</v>
      </c>
      <c r="G19" s="8" t="s">
        <v>53</v>
      </c>
      <c r="H19" s="8" t="s">
        <v>54</v>
      </c>
      <c r="I19" s="8" t="s">
        <v>75</v>
      </c>
    </row>
    <row r="20" spans="1:9" x14ac:dyDescent="0.2" ht="16.0" customHeight="true">
      <c r="A20" s="7" t="n">
        <v>4.6155158E7</v>
      </c>
      <c r="B20" s="8" t="s">
        <v>76</v>
      </c>
      <c r="C20" s="8" t="n">
        <f>IF(false,"120922628", "120922628")</f>
      </c>
      <c r="D20" s="8" t="s">
        <v>77</v>
      </c>
      <c r="E20" s="8" t="n">
        <v>1.0</v>
      </c>
      <c r="F20" s="8" t="n">
        <v>601.0</v>
      </c>
      <c r="G20" s="8" t="s">
        <v>53</v>
      </c>
      <c r="H20" s="8" t="s">
        <v>54</v>
      </c>
      <c r="I20" s="8" t="s">
        <v>78</v>
      </c>
    </row>
    <row r="21" ht="16.0" customHeight="true">
      <c r="A21" t="n" s="7">
        <v>4.6518472E7</v>
      </c>
      <c r="B21" t="s" s="8">
        <v>62</v>
      </c>
      <c r="C21" t="n" s="8">
        <f>IF(false,"A00-083", "A00-083")</f>
      </c>
      <c r="D21" t="s" s="8">
        <v>79</v>
      </c>
      <c r="E21" t="n" s="8">
        <v>1.0</v>
      </c>
      <c r="F21" t="n" s="8">
        <v>125.0</v>
      </c>
      <c r="G21" t="s" s="8">
        <v>53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4.615675E7</v>
      </c>
      <c r="B22" t="s" s="8">
        <v>76</v>
      </c>
      <c r="C22" t="n" s="8">
        <f>IF(false,"005-1506", "005-1506")</f>
      </c>
      <c r="D22" t="s" s="8">
        <v>81</v>
      </c>
      <c r="E22" t="n" s="8">
        <v>1.0</v>
      </c>
      <c r="F22" s="8" t="n">
        <v>478.0</v>
      </c>
      <c r="G22" s="8" t="s">
        <v>53</v>
      </c>
      <c r="H22" s="8" t="s">
        <v>54</v>
      </c>
      <c r="I22" s="8" t="s">
        <v>82</v>
      </c>
    </row>
    <row r="23" spans="1:9" x14ac:dyDescent="0.2" ht="16.0" customHeight="true">
      <c r="A23" s="7" t="n">
        <v>4.6243245E7</v>
      </c>
      <c r="B23" s="8" t="s">
        <v>51</v>
      </c>
      <c r="C23" s="8" t="n">
        <f>IF(false,"120921544", "120921544")</f>
      </c>
      <c r="D23" s="8" t="s">
        <v>70</v>
      </c>
      <c r="E23" s="8" t="n">
        <v>1.0</v>
      </c>
      <c r="F23" s="8" t="n">
        <v>670.0</v>
      </c>
      <c r="G23" s="8" t="s">
        <v>53</v>
      </c>
      <c r="H23" s="8" t="s">
        <v>54</v>
      </c>
      <c r="I23" s="8" t="s">
        <v>83</v>
      </c>
    </row>
    <row r="24" ht="16.0" customHeight="true">
      <c r="A24" t="n" s="7">
        <v>4.6238648E7</v>
      </c>
      <c r="B24" t="s" s="8">
        <v>51</v>
      </c>
      <c r="C24" t="n" s="8">
        <f>IF(false,"005-1504", "005-1504")</f>
      </c>
      <c r="D24" t="s" s="8">
        <v>52</v>
      </c>
      <c r="E24" t="n" s="8">
        <v>1.0</v>
      </c>
      <c r="F24" t="n" s="8">
        <v>217.0</v>
      </c>
      <c r="G24" t="s" s="8">
        <v>53</v>
      </c>
      <c r="H24" t="s" s="8">
        <v>54</v>
      </c>
      <c r="I24" t="s" s="8">
        <v>84</v>
      </c>
    </row>
    <row r="25" spans="1:9" s="1" customFormat="1" x14ac:dyDescent="0.2" ht="16.0" customHeight="true">
      <c r="A25" t="n" s="7">
        <v>4.5782709E7</v>
      </c>
      <c r="B25" t="s" s="8">
        <v>85</v>
      </c>
      <c r="C25" t="n" s="8">
        <f>IF(false,"005-1250", "005-1250")</f>
      </c>
      <c r="D25" t="s" s="8">
        <v>86</v>
      </c>
      <c r="E25" t="n" s="8">
        <v>1.0</v>
      </c>
      <c r="F25" t="n" s="8">
        <v>1304.0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4.5784988E7</v>
      </c>
      <c r="B26" t="s" s="8">
        <v>85</v>
      </c>
      <c r="C26" t="n" s="8">
        <f>IF(false,"005-1516", "005-1516")</f>
      </c>
      <c r="D26" t="s" s="8">
        <v>88</v>
      </c>
      <c r="E26" t="n" s="8">
        <v>1.0</v>
      </c>
      <c r="F26" t="n" s="8">
        <v>866.0</v>
      </c>
      <c r="G26" t="s" s="8">
        <v>53</v>
      </c>
      <c r="H26" t="s" s="8">
        <v>54</v>
      </c>
      <c r="I26" t="s" s="8">
        <v>89</v>
      </c>
    </row>
    <row r="27" ht="16.0" customHeight="true">
      <c r="A27" t="n" s="7">
        <v>4.5825241E7</v>
      </c>
      <c r="B27" t="s" s="8">
        <v>90</v>
      </c>
      <c r="C27" t="n" s="8">
        <f>IF(false,"005-1514", "005-1514")</f>
      </c>
      <c r="D27" t="s" s="8">
        <v>91</v>
      </c>
      <c r="E27" t="n" s="8">
        <v>1.0</v>
      </c>
      <c r="F27" t="n" s="8">
        <v>966.0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4.5596991E7</v>
      </c>
      <c r="B28" t="s" s="8">
        <v>93</v>
      </c>
      <c r="C28" t="n" s="8">
        <f>IF(false,"120921995", "120921995")</f>
      </c>
      <c r="D28" t="s" s="8">
        <v>94</v>
      </c>
      <c r="E28" t="n" s="8">
        <v>1.0</v>
      </c>
      <c r="F28" t="n" s="8">
        <v>1238.0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4.5596991E7</v>
      </c>
      <c r="B29" t="s" s="8">
        <v>93</v>
      </c>
      <c r="C29" t="n" s="8">
        <f>IF(false,"005-1515", "005-1515")</f>
      </c>
      <c r="D29" t="s" s="8">
        <v>63</v>
      </c>
      <c r="E29" t="n" s="8">
        <v>1.0</v>
      </c>
      <c r="F29" t="n" s="8">
        <v>966.0</v>
      </c>
      <c r="G29" s="8" t="s">
        <v>53</v>
      </c>
      <c r="H29" t="s" s="8">
        <v>54</v>
      </c>
      <c r="I29" s="8" t="s">
        <v>95</v>
      </c>
    </row>
    <row r="30" ht="16.0" customHeight="true">
      <c r="A30" t="n" s="7">
        <v>4.6355872E7</v>
      </c>
      <c r="B30" t="s" s="8">
        <v>56</v>
      </c>
      <c r="C30" t="n" s="8">
        <f>IF(false,"005-1517", "005-1517")</f>
      </c>
      <c r="D30" t="s" s="8">
        <v>96</v>
      </c>
      <c r="E30" t="n" s="8">
        <v>2.0</v>
      </c>
      <c r="F30" t="n" s="8">
        <v>1698.0</v>
      </c>
      <c r="G30" t="s" s="8">
        <v>53</v>
      </c>
      <c r="H30" t="s" s="8">
        <v>54</v>
      </c>
      <c r="I30" t="s" s="8">
        <v>97</v>
      </c>
    </row>
    <row r="31" ht="16.0" customHeight="true">
      <c r="A31" t="n" s="7">
        <v>4.6102879E7</v>
      </c>
      <c r="B31" t="s" s="8">
        <v>98</v>
      </c>
      <c r="C31" t="n" s="8">
        <f>IF(false,"120921439", "120921439")</f>
      </c>
      <c r="D31" t="s" s="8">
        <v>72</v>
      </c>
      <c r="E31" t="n" s="8">
        <v>1.0</v>
      </c>
      <c r="F31" t="n" s="8">
        <v>599.0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4.6250634E7</v>
      </c>
      <c r="B32" t="s" s="8">
        <v>51</v>
      </c>
      <c r="C32" t="n" s="8">
        <f>IF(false,"000-631", "000-631")</f>
      </c>
      <c r="D32" t="s" s="8">
        <v>100</v>
      </c>
      <c r="E32" t="n" s="8">
        <v>1.0</v>
      </c>
      <c r="F32" t="n" s="8">
        <v>429.0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4.6340843E7</v>
      </c>
      <c r="B33" t="s" s="8">
        <v>56</v>
      </c>
      <c r="C33" t="n" s="8">
        <f>IF(false,"005-1515", "005-1515")</f>
      </c>
      <c r="D33" t="s" s="8">
        <v>63</v>
      </c>
      <c r="E33" t="n" s="8">
        <v>1.0</v>
      </c>
      <c r="F33" t="n" s="8">
        <v>1.0</v>
      </c>
      <c r="G33" t="s" s="8">
        <v>53</v>
      </c>
      <c r="H33" t="s" s="8">
        <v>54</v>
      </c>
      <c r="I33" t="s" s="8">
        <v>102</v>
      </c>
    </row>
    <row r="34" ht="16.0" customHeight="true">
      <c r="A34" t="n" s="7">
        <v>4.6213655E7</v>
      </c>
      <c r="B34" t="s" s="8">
        <v>76</v>
      </c>
      <c r="C34" t="n" s="8">
        <f>IF(false,"120921947", "120921947")</f>
      </c>
      <c r="D34" t="s" s="8">
        <v>103</v>
      </c>
      <c r="E34" t="n" s="8">
        <v>1.0</v>
      </c>
      <c r="F34" t="n" s="8">
        <v>306.0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4.6028104E7</v>
      </c>
      <c r="B35" t="s" s="8">
        <v>105</v>
      </c>
      <c r="C35" t="n" s="8">
        <f>IF(false,"120921872", "120921872")</f>
      </c>
      <c r="D35" t="s" s="8">
        <v>106</v>
      </c>
      <c r="E35" t="n" s="8">
        <v>1.0</v>
      </c>
      <c r="F35" t="n" s="8">
        <v>304.0</v>
      </c>
      <c r="G35" t="s" s="8">
        <v>53</v>
      </c>
      <c r="H35" t="s" s="8">
        <v>54</v>
      </c>
      <c r="I35" t="s" s="8">
        <v>107</v>
      </c>
    </row>
    <row r="36" ht="16.0" customHeight="true">
      <c r="A36" t="n" s="7">
        <v>4.6328475E7</v>
      </c>
      <c r="B36" t="s" s="8">
        <v>51</v>
      </c>
      <c r="C36" t="n" s="8">
        <f>IF(false,"01-003810", "01-003810")</f>
      </c>
      <c r="D36" t="s" s="8">
        <v>108</v>
      </c>
      <c r="E36" t="n" s="8">
        <v>2.0</v>
      </c>
      <c r="F36" t="n" s="8">
        <v>890.0</v>
      </c>
      <c r="G36" t="s" s="8">
        <v>53</v>
      </c>
      <c r="H36" t="s" s="8">
        <v>54</v>
      </c>
      <c r="I36" t="s" s="8">
        <v>109</v>
      </c>
    </row>
    <row r="37" ht="16.0" customHeight="true">
      <c r="A37" t="n" s="7">
        <v>4.6119911E7</v>
      </c>
      <c r="B37" t="s" s="8">
        <v>98</v>
      </c>
      <c r="C37" t="n" s="8">
        <f>IF(false,"000-631", "000-631")</f>
      </c>
      <c r="D37" t="s" s="8">
        <v>100</v>
      </c>
      <c r="E37" t="n" s="8">
        <v>1.0</v>
      </c>
      <c r="F37" t="n" s="8">
        <v>505.0</v>
      </c>
      <c r="G37" t="s" s="8">
        <v>53</v>
      </c>
      <c r="H37" t="s" s="8">
        <v>54</v>
      </c>
      <c r="I37" t="s" s="8">
        <v>110</v>
      </c>
    </row>
    <row r="38" ht="16.0" customHeight="true">
      <c r="A38" t="n" s="7">
        <v>4.6080533E7</v>
      </c>
      <c r="B38" t="s" s="8">
        <v>98</v>
      </c>
      <c r="C38" t="n" s="8">
        <f>IF(false,"005-1515", "005-1515")</f>
      </c>
      <c r="D38" t="s" s="8">
        <v>63</v>
      </c>
      <c r="E38" t="n" s="8">
        <v>3.0</v>
      </c>
      <c r="F38" t="n" s="8">
        <v>2277.0</v>
      </c>
      <c r="G38" t="s" s="8">
        <v>53</v>
      </c>
      <c r="H38" t="s" s="8">
        <v>54</v>
      </c>
      <c r="I38" t="s" s="8">
        <v>111</v>
      </c>
    </row>
    <row r="39" ht="16.0" customHeight="true">
      <c r="A39" t="n" s="7">
        <v>4.6350284E7</v>
      </c>
      <c r="B39" t="s" s="8">
        <v>56</v>
      </c>
      <c r="C39" t="n" s="8">
        <f>IF(false,"120922864", "120922864")</f>
      </c>
      <c r="D39" t="s" s="8">
        <v>112</v>
      </c>
      <c r="E39" t="n" s="8">
        <v>1.0</v>
      </c>
      <c r="F39" t="n" s="8">
        <v>635.0</v>
      </c>
      <c r="G39" t="s" s="8">
        <v>53</v>
      </c>
      <c r="H39" t="s" s="8">
        <v>54</v>
      </c>
      <c r="I39" t="s" s="8">
        <v>113</v>
      </c>
    </row>
    <row r="40" ht="16.0" customHeight="true">
      <c r="A40" t="n" s="7">
        <v>4.6410356E7</v>
      </c>
      <c r="B40" t="s" s="8">
        <v>56</v>
      </c>
      <c r="C40" t="n" s="8">
        <f>IF(false,"01-003884", "01-003884")</f>
      </c>
      <c r="D40" t="s" s="8">
        <v>114</v>
      </c>
      <c r="E40" t="n" s="8">
        <v>1.0</v>
      </c>
      <c r="F40" t="n" s="8">
        <v>969.0</v>
      </c>
      <c r="G40" t="s" s="8">
        <v>53</v>
      </c>
      <c r="H40" t="s" s="8">
        <v>54</v>
      </c>
      <c r="I40" t="s" s="8">
        <v>115</v>
      </c>
    </row>
    <row r="41" ht="16.0" customHeight="true">
      <c r="A41" t="n" s="7">
        <v>4.6175951E7</v>
      </c>
      <c r="B41" t="s" s="8">
        <v>76</v>
      </c>
      <c r="C41" t="n" s="8">
        <f>IF(false,"120922476", "120922476")</f>
      </c>
      <c r="D41" t="s" s="8">
        <v>116</v>
      </c>
      <c r="E41" t="n" s="8">
        <v>1.0</v>
      </c>
      <c r="F41" t="n" s="8">
        <v>499.0</v>
      </c>
      <c r="G41" t="s" s="8">
        <v>53</v>
      </c>
      <c r="H41" t="s" s="8">
        <v>54</v>
      </c>
      <c r="I41" t="s" s="8">
        <v>117</v>
      </c>
    </row>
    <row r="42" ht="16.0" customHeight="true">
      <c r="A42" t="n" s="7">
        <v>4.599836E7</v>
      </c>
      <c r="B42" t="s" s="8">
        <v>105</v>
      </c>
      <c r="C42" t="n" s="8">
        <f>IF(false,"120922006", "120922006")</f>
      </c>
      <c r="D42" t="s" s="8">
        <v>118</v>
      </c>
      <c r="E42" t="n" s="8">
        <v>2.0</v>
      </c>
      <c r="F42" t="n" s="8">
        <v>768.0</v>
      </c>
      <c r="G42" t="s" s="8">
        <v>53</v>
      </c>
      <c r="H42" t="s" s="8">
        <v>54</v>
      </c>
      <c r="I42" t="s" s="8">
        <v>119</v>
      </c>
    </row>
    <row r="43" ht="16.0" customHeight="true">
      <c r="A43" t="n" s="7">
        <v>4.599836E7</v>
      </c>
      <c r="B43" t="s" s="8">
        <v>105</v>
      </c>
      <c r="C43" t="n" s="8">
        <f>IF(false,"120922003", "120922003")</f>
      </c>
      <c r="D43" t="s" s="8">
        <v>120</v>
      </c>
      <c r="E43" t="n" s="8">
        <v>1.0</v>
      </c>
      <c r="F43" t="n" s="8">
        <v>386.0</v>
      </c>
      <c r="G43" t="s" s="8">
        <v>53</v>
      </c>
      <c r="H43" t="s" s="8">
        <v>54</v>
      </c>
      <c r="I43" t="s" s="8">
        <v>119</v>
      </c>
    </row>
    <row r="44" ht="16.0" customHeight="true">
      <c r="A44" t="n" s="7">
        <v>4.599836E7</v>
      </c>
      <c r="B44" t="s" s="8">
        <v>105</v>
      </c>
      <c r="C44" t="n" s="8">
        <f>IF(false,"120922004", "120922004")</f>
      </c>
      <c r="D44" t="s" s="8">
        <v>121</v>
      </c>
      <c r="E44" t="n" s="8">
        <v>1.0</v>
      </c>
      <c r="F44" t="n" s="8">
        <v>386.0</v>
      </c>
      <c r="G44" t="s" s="8">
        <v>53</v>
      </c>
      <c r="H44" t="s" s="8">
        <v>54</v>
      </c>
      <c r="I44" t="s" s="8">
        <v>119</v>
      </c>
    </row>
    <row r="45" ht="16.0" customHeight="true">
      <c r="A45" t="n" s="7">
        <v>4.5689826E7</v>
      </c>
      <c r="B45" t="s" s="8">
        <v>93</v>
      </c>
      <c r="C45" t="n" s="8">
        <f>IF(false,"120921872", "120921872")</f>
      </c>
      <c r="D45" t="s" s="8">
        <v>106</v>
      </c>
      <c r="E45" t="n" s="8">
        <v>7.0</v>
      </c>
      <c r="F45" t="n" s="8">
        <v>2142.0</v>
      </c>
      <c r="G45" t="s" s="8">
        <v>53</v>
      </c>
      <c r="H45" t="s" s="8">
        <v>54</v>
      </c>
      <c r="I45" t="s" s="8">
        <v>122</v>
      </c>
    </row>
    <row r="46" ht="16.0" customHeight="true">
      <c r="A46" t="n" s="7">
        <v>4.6318616E7</v>
      </c>
      <c r="B46" t="s" s="8">
        <v>51</v>
      </c>
      <c r="C46" t="n" s="8">
        <f>IF(false,"005-1519", "005-1519")</f>
      </c>
      <c r="D46" t="s" s="8">
        <v>123</v>
      </c>
      <c r="E46" t="n" s="8">
        <v>1.0</v>
      </c>
      <c r="F46" t="n" s="8">
        <v>1172.0</v>
      </c>
      <c r="G46" t="s" s="8">
        <v>53</v>
      </c>
      <c r="H46" t="s" s="8">
        <v>54</v>
      </c>
      <c r="I46" t="s" s="8">
        <v>124</v>
      </c>
    </row>
    <row r="47" ht="16.0" customHeight="true">
      <c r="A47" t="n" s="7">
        <v>4.6322278E7</v>
      </c>
      <c r="B47" t="s" s="8">
        <v>51</v>
      </c>
      <c r="C47" t="n" s="8">
        <f>IF(false,"005-1380", "005-1380")</f>
      </c>
      <c r="D47" t="s" s="8">
        <v>125</v>
      </c>
      <c r="E47" t="n" s="8">
        <v>1.0</v>
      </c>
      <c r="F47" t="n" s="8">
        <v>616.0</v>
      </c>
      <c r="G47" t="s" s="8">
        <v>53</v>
      </c>
      <c r="H47" t="s" s="8">
        <v>54</v>
      </c>
      <c r="I47" t="s" s="8">
        <v>126</v>
      </c>
    </row>
    <row r="48" ht="16.0" customHeight="true">
      <c r="A48" t="n" s="7">
        <v>4.6562712E7</v>
      </c>
      <c r="B48" t="s" s="8">
        <v>54</v>
      </c>
      <c r="C48" t="n" s="8">
        <f>IF(false,"1003295", "1003295")</f>
      </c>
      <c r="D48" t="s" s="8">
        <v>127</v>
      </c>
      <c r="E48" t="n" s="8">
        <v>1.0</v>
      </c>
      <c r="F48" t="n" s="8">
        <v>339.0</v>
      </c>
      <c r="G48" t="s" s="8">
        <v>53</v>
      </c>
      <c r="H48" t="s" s="8">
        <v>54</v>
      </c>
      <c r="I48" t="s" s="8">
        <v>128</v>
      </c>
    </row>
    <row r="49" ht="16.0" customHeight="true">
      <c r="A49" t="n" s="7">
        <v>4.6551543E7</v>
      </c>
      <c r="B49" t="s" s="8">
        <v>62</v>
      </c>
      <c r="C49" t="n" s="8">
        <f>IF(false,"005-1380", "005-1380")</f>
      </c>
      <c r="D49" t="s" s="8">
        <v>125</v>
      </c>
      <c r="E49" t="n" s="8">
        <v>1.0</v>
      </c>
      <c r="F49" t="n" s="8">
        <v>580.0</v>
      </c>
      <c r="G49" t="s" s="8">
        <v>53</v>
      </c>
      <c r="H49" t="s" s="8">
        <v>54</v>
      </c>
      <c r="I49" t="s" s="8">
        <v>129</v>
      </c>
    </row>
    <row r="50" ht="16.0" customHeight="true">
      <c r="A50" t="n" s="7">
        <v>4.6126895E7</v>
      </c>
      <c r="B50" t="s" s="8">
        <v>98</v>
      </c>
      <c r="C50" t="n" s="8">
        <f>IF(false,"1003295", "1003295")</f>
      </c>
      <c r="D50" t="s" s="8">
        <v>127</v>
      </c>
      <c r="E50" t="n" s="8">
        <v>1.0</v>
      </c>
      <c r="F50" t="n" s="8">
        <v>339.0</v>
      </c>
      <c r="G50" t="s" s="8">
        <v>53</v>
      </c>
      <c r="H50" t="s" s="8">
        <v>54</v>
      </c>
      <c r="I50" t="s" s="8">
        <v>130</v>
      </c>
    </row>
    <row r="51" ht="16.0" customHeight="true">
      <c r="A51" t="n" s="7">
        <v>4.619554E7</v>
      </c>
      <c r="B51" t="s" s="8">
        <v>76</v>
      </c>
      <c r="C51" t="n" s="8">
        <f>IF(false,"005-1254", "005-1254")</f>
      </c>
      <c r="D51" t="s" s="8">
        <v>131</v>
      </c>
      <c r="E51" t="n" s="8">
        <v>1.0</v>
      </c>
      <c r="F51" t="n" s="8">
        <v>770.0</v>
      </c>
      <c r="G51" t="s" s="8">
        <v>53</v>
      </c>
      <c r="H51" t="s" s="8">
        <v>54</v>
      </c>
      <c r="I51" t="s" s="8">
        <v>132</v>
      </c>
    </row>
    <row r="52" ht="16.0" customHeight="true">
      <c r="A52" t="n" s="7">
        <v>4.6250277E7</v>
      </c>
      <c r="B52" t="s" s="8">
        <v>51</v>
      </c>
      <c r="C52" t="n" s="8">
        <f>IF(false,"01-003810", "01-003810")</f>
      </c>
      <c r="D52" t="s" s="8">
        <v>108</v>
      </c>
      <c r="E52" t="n" s="8">
        <v>1.0</v>
      </c>
      <c r="F52" t="n" s="8">
        <v>518.0</v>
      </c>
      <c r="G52" t="s" s="8">
        <v>53</v>
      </c>
      <c r="H52" t="s" s="8">
        <v>54</v>
      </c>
      <c r="I52" t="s" s="8">
        <v>133</v>
      </c>
    </row>
    <row r="53" ht="16.0" customHeight="true">
      <c r="A53" t="n" s="7">
        <v>4.552655E7</v>
      </c>
      <c r="B53" t="s" s="8">
        <v>134</v>
      </c>
      <c r="C53" t="n" s="8">
        <f>IF(false,"120921370", "120921370")</f>
      </c>
      <c r="D53" t="s" s="8">
        <v>65</v>
      </c>
      <c r="E53" t="n" s="8">
        <v>1.0</v>
      </c>
      <c r="F53" t="n" s="8">
        <v>1673.0</v>
      </c>
      <c r="G53" t="s" s="8">
        <v>53</v>
      </c>
      <c r="H53" t="s" s="8">
        <v>54</v>
      </c>
      <c r="I53" t="s" s="8">
        <v>135</v>
      </c>
    </row>
    <row r="54" ht="16.0" customHeight="true">
      <c r="A54" t="n" s="7">
        <v>4.6506553E7</v>
      </c>
      <c r="B54" t="s" s="8">
        <v>62</v>
      </c>
      <c r="C54" t="n" s="8">
        <f>IF(false,"120922818", "120922818")</f>
      </c>
      <c r="D54" t="s" s="8">
        <v>136</v>
      </c>
      <c r="E54" t="n" s="8">
        <v>1.0</v>
      </c>
      <c r="F54" t="n" s="8">
        <v>1065.0</v>
      </c>
      <c r="G54" t="s" s="8">
        <v>53</v>
      </c>
      <c r="H54" t="s" s="8">
        <v>54</v>
      </c>
      <c r="I54" t="s" s="8">
        <v>137</v>
      </c>
    </row>
    <row r="55" ht="16.0" customHeight="true">
      <c r="A55" t="n" s="7">
        <v>4.6226896E7</v>
      </c>
      <c r="B55" t="s" s="8">
        <v>76</v>
      </c>
      <c r="C55" t="n" s="8">
        <f>IF(false,"005-1121", "005-1121")</f>
      </c>
      <c r="D55" t="s" s="8">
        <v>138</v>
      </c>
      <c r="E55" t="n" s="8">
        <v>1.0</v>
      </c>
      <c r="F55" t="n" s="8">
        <v>720.0</v>
      </c>
      <c r="G55" t="s" s="8">
        <v>53</v>
      </c>
      <c r="H55" t="s" s="8">
        <v>54</v>
      </c>
      <c r="I55" t="s" s="8">
        <v>139</v>
      </c>
    </row>
    <row r="56" ht="16.0" customHeight="true">
      <c r="A56" t="n" s="7">
        <v>4.6328813E7</v>
      </c>
      <c r="B56" t="s" s="8">
        <v>51</v>
      </c>
      <c r="C56" t="n" s="8">
        <f>IF(false,"120922791", "120922791")</f>
      </c>
      <c r="D56" t="s" s="8">
        <v>140</v>
      </c>
      <c r="E56" t="n" s="8">
        <v>1.0</v>
      </c>
      <c r="F56" t="n" s="8">
        <v>341.0</v>
      </c>
      <c r="G56" t="s" s="8">
        <v>53</v>
      </c>
      <c r="H56" t="s" s="8">
        <v>50</v>
      </c>
      <c r="I56" t="s" s="8">
        <v>141</v>
      </c>
    </row>
    <row r="57" ht="16.0" customHeight="true">
      <c r="A57" t="n" s="7">
        <v>4.6558424E7</v>
      </c>
      <c r="B57" t="s" s="8">
        <v>62</v>
      </c>
      <c r="C57" t="n" s="8">
        <f>IF(false,"120922570", "120922570")</f>
      </c>
      <c r="D57" t="s" s="8">
        <v>142</v>
      </c>
      <c r="E57" t="n" s="8">
        <v>1.0</v>
      </c>
      <c r="F57" t="n" s="8">
        <v>646.0</v>
      </c>
      <c r="G57" t="s" s="8">
        <v>53</v>
      </c>
      <c r="H57" t="s" s="8">
        <v>50</v>
      </c>
      <c r="I57" t="s" s="8">
        <v>143</v>
      </c>
    </row>
    <row r="58" ht="16.0" customHeight="true">
      <c r="A58" t="n" s="7">
        <v>4.6558424E7</v>
      </c>
      <c r="B58" t="s" s="8">
        <v>62</v>
      </c>
      <c r="C58" t="n" s="8">
        <f>IF(false,"120921816", "120921816")</f>
      </c>
      <c r="D58" t="s" s="8">
        <v>144</v>
      </c>
      <c r="E58" t="n" s="8">
        <v>1.0</v>
      </c>
      <c r="F58" t="n" s="8">
        <v>555.0</v>
      </c>
      <c r="G58" t="s" s="8">
        <v>53</v>
      </c>
      <c r="H58" t="s" s="8">
        <v>50</v>
      </c>
      <c r="I58" t="s" s="8">
        <v>143</v>
      </c>
    </row>
    <row r="59" ht="16.0" customHeight="true">
      <c r="A59" t="n" s="7">
        <v>4.6562273E7</v>
      </c>
      <c r="B59" t="s" s="8">
        <v>54</v>
      </c>
      <c r="C59" t="n" s="8">
        <f>IF(false,"01-003810", "01-003810")</f>
      </c>
      <c r="D59" t="s" s="8">
        <v>108</v>
      </c>
      <c r="E59" t="n" s="8">
        <v>1.0</v>
      </c>
      <c r="F59" t="n" s="8">
        <v>461.0</v>
      </c>
      <c r="G59" t="s" s="8">
        <v>53</v>
      </c>
      <c r="H59" t="s" s="8">
        <v>50</v>
      </c>
      <c r="I59" t="s" s="8">
        <v>145</v>
      </c>
    </row>
    <row r="60" ht="16.0" customHeight="true">
      <c r="A60" t="n" s="7">
        <v>4.6228204E7</v>
      </c>
      <c r="B60" t="s" s="8">
        <v>51</v>
      </c>
      <c r="C60" t="n" s="8">
        <f>IF(false,"005-1111", "005-1111")</f>
      </c>
      <c r="D60" t="s" s="8">
        <v>146</v>
      </c>
      <c r="E60" t="n" s="8">
        <v>1.0</v>
      </c>
      <c r="F60" t="n" s="8">
        <v>1357.0</v>
      </c>
      <c r="G60" t="s" s="8">
        <v>53</v>
      </c>
      <c r="H60" t="s" s="8">
        <v>50</v>
      </c>
      <c r="I60" t="s" s="8">
        <v>147</v>
      </c>
    </row>
    <row r="61" ht="16.0" customHeight="true">
      <c r="A61" t="n" s="7">
        <v>4.6552639E7</v>
      </c>
      <c r="B61" t="s" s="8">
        <v>62</v>
      </c>
      <c r="C61" t="n" s="8">
        <f>IF(false,"005-1246", "005-1246")</f>
      </c>
      <c r="D61" t="s" s="8">
        <v>148</v>
      </c>
      <c r="E61" t="n" s="8">
        <v>1.0</v>
      </c>
      <c r="F61" t="n" s="8">
        <v>284.0</v>
      </c>
      <c r="G61" t="s" s="8">
        <v>53</v>
      </c>
      <c r="H61" t="s" s="8">
        <v>50</v>
      </c>
      <c r="I61" t="s" s="8">
        <v>149</v>
      </c>
    </row>
    <row r="62" ht="16.0" customHeight="true">
      <c r="A62" t="n" s="7">
        <v>4.6591363E7</v>
      </c>
      <c r="B62" t="s" s="8">
        <v>54</v>
      </c>
      <c r="C62" t="n" s="8">
        <f>IF(false,"120921943", "120921943")</f>
      </c>
      <c r="D62" t="s" s="8">
        <v>150</v>
      </c>
      <c r="E62" t="n" s="8">
        <v>1.0</v>
      </c>
      <c r="F62" t="n" s="8">
        <v>1253.0</v>
      </c>
      <c r="G62" t="s" s="8">
        <v>53</v>
      </c>
      <c r="H62" t="s" s="8">
        <v>50</v>
      </c>
      <c r="I62" t="s" s="8">
        <v>151</v>
      </c>
    </row>
    <row r="63" ht="16.0" customHeight="true">
      <c r="A63" t="n" s="7">
        <v>4.6580687E7</v>
      </c>
      <c r="B63" t="s" s="8">
        <v>54</v>
      </c>
      <c r="C63" t="n" s="8">
        <f>IF(false,"01-003884", "01-003884")</f>
      </c>
      <c r="D63" t="s" s="8">
        <v>114</v>
      </c>
      <c r="E63" t="n" s="8">
        <v>1.0</v>
      </c>
      <c r="F63" t="n" s="8">
        <v>989.0</v>
      </c>
      <c r="G63" t="s" s="8">
        <v>53</v>
      </c>
      <c r="H63" t="s" s="8">
        <v>50</v>
      </c>
      <c r="I63" t="s" s="8">
        <v>152</v>
      </c>
    </row>
    <row r="64" ht="16.0" customHeight="true">
      <c r="A64" t="n" s="7">
        <v>4.6576253E7</v>
      </c>
      <c r="B64" t="s" s="8">
        <v>54</v>
      </c>
      <c r="C64" t="n" s="8">
        <f>IF(false,"120921853", "120921853")</f>
      </c>
      <c r="D64" t="s" s="8">
        <v>153</v>
      </c>
      <c r="E64" t="n" s="8">
        <v>2.0</v>
      </c>
      <c r="F64" t="n" s="8">
        <v>1509.0</v>
      </c>
      <c r="G64" t="s" s="8">
        <v>53</v>
      </c>
      <c r="H64" t="s" s="8">
        <v>50</v>
      </c>
      <c r="I64" t="s" s="8">
        <v>154</v>
      </c>
    </row>
    <row r="65" ht="16.0" customHeight="true">
      <c r="A65" t="n" s="7">
        <v>4.657523E7</v>
      </c>
      <c r="B65" t="s" s="8">
        <v>54</v>
      </c>
      <c r="C65" t="n" s="8">
        <f>IF(false,"01-004117", "01-004117")</f>
      </c>
      <c r="D65" t="s" s="8">
        <v>155</v>
      </c>
      <c r="E65" t="n" s="8">
        <v>1.0</v>
      </c>
      <c r="F65" t="n" s="8">
        <v>979.0</v>
      </c>
      <c r="G65" t="s" s="8">
        <v>53</v>
      </c>
      <c r="H65" t="s" s="8">
        <v>50</v>
      </c>
      <c r="I65" t="s" s="8">
        <v>156</v>
      </c>
    </row>
    <row r="66" ht="16.0" customHeight="true">
      <c r="A66" t="n" s="7">
        <v>4.6556897E7</v>
      </c>
      <c r="B66" t="s" s="8">
        <v>62</v>
      </c>
      <c r="C66" t="n" s="8">
        <f>IF(false,"120922680", "120922680")</f>
      </c>
      <c r="D66" t="s" s="8">
        <v>157</v>
      </c>
      <c r="E66" t="n" s="8">
        <v>1.0</v>
      </c>
      <c r="F66" t="n" s="8">
        <v>790.0</v>
      </c>
      <c r="G66" t="s" s="8">
        <v>53</v>
      </c>
      <c r="H66" t="s" s="8">
        <v>50</v>
      </c>
      <c r="I66" t="s" s="8">
        <v>158</v>
      </c>
    </row>
    <row r="67" ht="16.0" customHeight="true">
      <c r="A67" t="n" s="7">
        <v>4.6575637E7</v>
      </c>
      <c r="B67" t="s" s="8">
        <v>54</v>
      </c>
      <c r="C67" t="n" s="8">
        <f>IF(false,"000-631", "000-631")</f>
      </c>
      <c r="D67" t="s" s="8">
        <v>100</v>
      </c>
      <c r="E67" t="n" s="8">
        <v>1.0</v>
      </c>
      <c r="F67" t="n" s="8">
        <v>505.0</v>
      </c>
      <c r="G67" t="s" s="8">
        <v>53</v>
      </c>
      <c r="H67" t="s" s="8">
        <v>50</v>
      </c>
      <c r="I67" t="s" s="8">
        <v>159</v>
      </c>
    </row>
    <row r="68" ht="16.0" customHeight="true">
      <c r="A68" t="n" s="7">
        <v>4.6517072E7</v>
      </c>
      <c r="B68" t="s" s="8">
        <v>62</v>
      </c>
      <c r="C68" t="n" s="8">
        <f>IF(false,"1003295", "1003295")</f>
      </c>
      <c r="D68" t="s" s="8">
        <v>127</v>
      </c>
      <c r="E68" t="n" s="8">
        <v>1.0</v>
      </c>
      <c r="F68" t="n" s="8">
        <v>390.0</v>
      </c>
      <c r="G68" t="s" s="8">
        <v>53</v>
      </c>
      <c r="H68" t="s" s="8">
        <v>50</v>
      </c>
      <c r="I68" t="s" s="8">
        <v>160</v>
      </c>
    </row>
    <row r="69" ht="16.0" customHeight="true">
      <c r="A69" t="n" s="7">
        <v>4.6611271E7</v>
      </c>
      <c r="B69" t="s" s="8">
        <v>54</v>
      </c>
      <c r="C69" t="n" s="8">
        <f>IF(false,"120921569", "120921569")</f>
      </c>
      <c r="D69" t="s" s="8">
        <v>161</v>
      </c>
      <c r="E69" t="n" s="8">
        <v>1.0</v>
      </c>
      <c r="F69" t="n" s="8">
        <v>420.0</v>
      </c>
      <c r="G69" t="s" s="8">
        <v>53</v>
      </c>
      <c r="H69" t="s" s="8">
        <v>50</v>
      </c>
      <c r="I69" t="s" s="8">
        <v>162</v>
      </c>
    </row>
    <row r="70" ht="16.0" customHeight="true">
      <c r="A70" t="n" s="7">
        <v>4.6303857E7</v>
      </c>
      <c r="B70" t="s" s="8">
        <v>51</v>
      </c>
      <c r="C70" t="n" s="8">
        <f>IF(false,"01-003924", "01-003924")</f>
      </c>
      <c r="D70" t="s" s="8">
        <v>163</v>
      </c>
      <c r="E70" t="n" s="8">
        <v>3.0</v>
      </c>
      <c r="F70" t="n" s="8">
        <v>1250.0</v>
      </c>
      <c r="G70" t="s" s="8">
        <v>53</v>
      </c>
      <c r="H70" t="s" s="8">
        <v>50</v>
      </c>
      <c r="I70" t="s" s="8">
        <v>164</v>
      </c>
    </row>
    <row r="71" ht="16.0" customHeight="true">
      <c r="A71" t="n" s="7">
        <v>4.6570818E7</v>
      </c>
      <c r="B71" t="s" s="8">
        <v>54</v>
      </c>
      <c r="C71" t="n" s="8">
        <f>IF(false,"120922628", "120922628")</f>
      </c>
      <c r="D71" t="s" s="8">
        <v>77</v>
      </c>
      <c r="E71" t="n" s="8">
        <v>1.0</v>
      </c>
      <c r="F71" t="n" s="8">
        <v>1.0</v>
      </c>
      <c r="G71" t="s" s="8">
        <v>53</v>
      </c>
      <c r="H71" t="s" s="8">
        <v>50</v>
      </c>
      <c r="I71" t="s" s="8">
        <v>165</v>
      </c>
    </row>
    <row r="72" ht="16.0" customHeight="true">
      <c r="A72" t="n" s="7">
        <v>4.6575898E7</v>
      </c>
      <c r="B72" t="s" s="8">
        <v>54</v>
      </c>
      <c r="C72" t="n" s="8">
        <f>IF(false,"120921903", "120921903")</f>
      </c>
      <c r="D72" t="s" s="8">
        <v>166</v>
      </c>
      <c r="E72" t="n" s="8">
        <v>2.0</v>
      </c>
      <c r="F72" t="n" s="8">
        <v>1586.0</v>
      </c>
      <c r="G72" t="s" s="8">
        <v>53</v>
      </c>
      <c r="H72" t="s" s="8">
        <v>50</v>
      </c>
      <c r="I72" t="s" s="8">
        <v>167</v>
      </c>
    </row>
    <row r="73" ht="16.0" customHeight="true">
      <c r="A73" t="n" s="7">
        <v>4.6576425E7</v>
      </c>
      <c r="B73" t="s" s="8">
        <v>54</v>
      </c>
      <c r="C73" t="n" s="8">
        <f>IF(false,"005-1514", "005-1514")</f>
      </c>
      <c r="D73" t="s" s="8">
        <v>91</v>
      </c>
      <c r="E73" t="n" s="8">
        <v>1.0</v>
      </c>
      <c r="F73" t="n" s="8">
        <v>848.0</v>
      </c>
      <c r="G73" t="s" s="8">
        <v>53</v>
      </c>
      <c r="H73" t="s" s="8">
        <v>50</v>
      </c>
      <c r="I73" t="s" s="8">
        <v>168</v>
      </c>
    </row>
    <row r="74" ht="16.0" customHeight="true">
      <c r="A74" t="n" s="7">
        <v>4.6575043E7</v>
      </c>
      <c r="B74" t="s" s="8">
        <v>54</v>
      </c>
      <c r="C74" t="n" s="8">
        <f>IF(false,"120922769", "120922769")</f>
      </c>
      <c r="D74" t="s" s="8">
        <v>169</v>
      </c>
      <c r="E74" t="n" s="8">
        <v>1.0</v>
      </c>
      <c r="F74" t="n" s="8">
        <v>858.0</v>
      </c>
      <c r="G74" t="s" s="8">
        <v>53</v>
      </c>
      <c r="H74" t="s" s="8">
        <v>50</v>
      </c>
      <c r="I74" t="s" s="8">
        <v>170</v>
      </c>
    </row>
    <row r="75" ht="16.0" customHeight="true">
      <c r="A75" t="n" s="7">
        <v>4.6551682E7</v>
      </c>
      <c r="B75" t="s" s="8">
        <v>62</v>
      </c>
      <c r="C75" t="n" s="8">
        <f>IF(false,"005-1374", "005-1374")</f>
      </c>
      <c r="D75" t="s" s="8">
        <v>171</v>
      </c>
      <c r="E75" t="n" s="8">
        <v>1.0</v>
      </c>
      <c r="F75" t="n" s="8">
        <v>687.0</v>
      </c>
      <c r="G75" t="s" s="8">
        <v>53</v>
      </c>
      <c r="H75" t="s" s="8">
        <v>50</v>
      </c>
      <c r="I75" t="s" s="8">
        <v>172</v>
      </c>
    </row>
    <row r="76" ht="16.0" customHeight="true">
      <c r="A76" t="n" s="7">
        <v>4.6625084E7</v>
      </c>
      <c r="B76" t="s" s="8">
        <v>54</v>
      </c>
      <c r="C76" t="n" s="8">
        <f>IF(false,"120921569", "120921569")</f>
      </c>
      <c r="D76" t="s" s="8">
        <v>161</v>
      </c>
      <c r="E76" t="n" s="8">
        <v>2.0</v>
      </c>
      <c r="F76" t="n" s="8">
        <v>737.0</v>
      </c>
      <c r="G76" t="s" s="8">
        <v>53</v>
      </c>
      <c r="H76" t="s" s="8">
        <v>50</v>
      </c>
      <c r="I76" t="s" s="8">
        <v>173</v>
      </c>
    </row>
    <row r="77" ht="16.0" customHeight="true">
      <c r="A77" t="n" s="7">
        <v>4.6530153E7</v>
      </c>
      <c r="B77" t="s" s="8">
        <v>62</v>
      </c>
      <c r="C77" t="n" s="8">
        <f>IF(false,"005-1261", "005-1261")</f>
      </c>
      <c r="D77" t="s" s="8">
        <v>174</v>
      </c>
      <c r="E77" t="n" s="8">
        <v>1.0</v>
      </c>
      <c r="F77" t="n" s="8">
        <v>512.0</v>
      </c>
      <c r="G77" t="s" s="8">
        <v>53</v>
      </c>
      <c r="H77" t="s" s="8">
        <v>50</v>
      </c>
      <c r="I77" t="s" s="8">
        <v>175</v>
      </c>
    </row>
    <row r="78" ht="16.0" customHeight="true">
      <c r="A78" t="n" s="7">
        <v>4.6585408E7</v>
      </c>
      <c r="B78" t="s" s="8">
        <v>54</v>
      </c>
      <c r="C78" t="n" s="8">
        <f>IF(false,"005-1261", "005-1261")</f>
      </c>
      <c r="D78" t="s" s="8">
        <v>174</v>
      </c>
      <c r="E78" t="n" s="8">
        <v>1.0</v>
      </c>
      <c r="F78" t="n" s="8">
        <v>451.0</v>
      </c>
      <c r="G78" t="s" s="8">
        <v>53</v>
      </c>
      <c r="H78" t="s" s="8">
        <v>50</v>
      </c>
      <c r="I78" t="s" s="8">
        <v>176</v>
      </c>
    </row>
    <row r="79" ht="16.0" customHeight="true">
      <c r="A79" t="n" s="7">
        <v>4.6230154E7</v>
      </c>
      <c r="B79" t="s" s="8">
        <v>51</v>
      </c>
      <c r="C79" t="n" s="8">
        <f>IF(false,"120922836", "120922836")</f>
      </c>
      <c r="D79" t="s" s="8">
        <v>177</v>
      </c>
      <c r="E79" t="n" s="8">
        <v>2.0</v>
      </c>
      <c r="F79" t="n" s="8">
        <v>864.0</v>
      </c>
      <c r="G79" t="s" s="8">
        <v>53</v>
      </c>
      <c r="H79" t="s" s="8">
        <v>50</v>
      </c>
      <c r="I79" t="s" s="8">
        <v>178</v>
      </c>
    </row>
    <row r="80" ht="16.0" customHeight="true">
      <c r="A80" t="n" s="7">
        <v>4.6590215E7</v>
      </c>
      <c r="B80" t="s" s="8">
        <v>54</v>
      </c>
      <c r="C80" t="n" s="8">
        <f>IF(false,"005-1310", "005-1310")</f>
      </c>
      <c r="D80" t="s" s="8">
        <v>179</v>
      </c>
      <c r="E80" t="n" s="8">
        <v>1.0</v>
      </c>
      <c r="F80" t="n" s="8">
        <v>433.0</v>
      </c>
      <c r="G80" t="s" s="8">
        <v>53</v>
      </c>
      <c r="H80" t="s" s="8">
        <v>50</v>
      </c>
      <c r="I80" t="s" s="8">
        <v>180</v>
      </c>
    </row>
    <row r="81" ht="16.0" customHeight="true">
      <c r="A81" t="n" s="7">
        <v>4.6517683E7</v>
      </c>
      <c r="B81" t="s" s="8">
        <v>62</v>
      </c>
      <c r="C81" t="n" s="8">
        <f>IF(false,"005-1257", "005-1257")</f>
      </c>
      <c r="D81" t="s" s="8">
        <v>181</v>
      </c>
      <c r="E81" t="n" s="8">
        <v>1.0</v>
      </c>
      <c r="F81" t="n" s="8">
        <v>1.0</v>
      </c>
      <c r="G81" t="s" s="8">
        <v>53</v>
      </c>
      <c r="H81" t="s" s="8">
        <v>50</v>
      </c>
      <c r="I81" t="s" s="8">
        <v>182</v>
      </c>
    </row>
    <row r="82" ht="16.0" customHeight="true">
      <c r="A82" t="n" s="7">
        <v>4.6517683E7</v>
      </c>
      <c r="B82" t="s" s="8">
        <v>62</v>
      </c>
      <c r="C82" t="n" s="8">
        <f>IF(false,"005-1254", "005-1254")</f>
      </c>
      <c r="D82" t="s" s="8">
        <v>131</v>
      </c>
      <c r="E82" t="n" s="8">
        <v>1.0</v>
      </c>
      <c r="F82" t="n" s="8">
        <v>1.0</v>
      </c>
      <c r="G82" t="s" s="8">
        <v>53</v>
      </c>
      <c r="H82" t="s" s="8">
        <v>50</v>
      </c>
      <c r="I82" t="s" s="8">
        <v>182</v>
      </c>
    </row>
    <row r="83" ht="16.0" customHeight="true">
      <c r="A83" t="n" s="7">
        <v>4.6511781E7</v>
      </c>
      <c r="B83" t="s" s="8">
        <v>62</v>
      </c>
      <c r="C83" t="n" s="8">
        <f>IF(false,"000-631", "000-631")</f>
      </c>
      <c r="D83" t="s" s="8">
        <v>100</v>
      </c>
      <c r="E83" t="n" s="8">
        <v>1.0</v>
      </c>
      <c r="F83" t="n" s="8">
        <v>444.0</v>
      </c>
      <c r="G83" t="s" s="8">
        <v>53</v>
      </c>
      <c r="H83" t="s" s="8">
        <v>50</v>
      </c>
      <c r="I83" t="s" s="8">
        <v>183</v>
      </c>
    </row>
    <row r="84" ht="16.0" customHeight="true">
      <c r="A84" t="n" s="7">
        <v>4.6434738E7</v>
      </c>
      <c r="B84" t="s" s="8">
        <v>56</v>
      </c>
      <c r="C84" t="n" s="8">
        <f>IF(false,"01-003884", "01-003884")</f>
      </c>
      <c r="D84" t="s" s="8">
        <v>114</v>
      </c>
      <c r="E84" t="n" s="8">
        <v>1.0</v>
      </c>
      <c r="F84" t="n" s="8">
        <v>969.0</v>
      </c>
      <c r="G84" t="s" s="8">
        <v>53</v>
      </c>
      <c r="H84" t="s" s="8">
        <v>50</v>
      </c>
      <c r="I84" t="s" s="8">
        <v>184</v>
      </c>
    </row>
    <row r="85" ht="16.0" customHeight="true">
      <c r="A85" t="n" s="7">
        <v>4.654106E7</v>
      </c>
      <c r="B85" t="s" s="8">
        <v>62</v>
      </c>
      <c r="C85" t="n" s="8">
        <f>IF(false,"005-1515", "005-1515")</f>
      </c>
      <c r="D85" t="s" s="8">
        <v>63</v>
      </c>
      <c r="E85" t="n" s="8">
        <v>1.0</v>
      </c>
      <c r="F85" t="n" s="8">
        <v>966.0</v>
      </c>
      <c r="G85" t="s" s="8">
        <v>53</v>
      </c>
      <c r="H85" t="s" s="8">
        <v>50</v>
      </c>
      <c r="I85" t="s" s="8">
        <v>185</v>
      </c>
    </row>
    <row r="86" ht="16.0" customHeight="true">
      <c r="A86" t="n" s="7">
        <v>4.6528406E7</v>
      </c>
      <c r="B86" t="s" s="8">
        <v>62</v>
      </c>
      <c r="C86" t="n" s="8">
        <f>IF(false,"120921947", "120921947")</f>
      </c>
      <c r="D86" t="s" s="8">
        <v>103</v>
      </c>
      <c r="E86" t="n" s="8">
        <v>1.0</v>
      </c>
      <c r="F86" t="n" s="8">
        <v>1.0</v>
      </c>
      <c r="G86" t="s" s="8">
        <v>53</v>
      </c>
      <c r="H86" t="s" s="8">
        <v>50</v>
      </c>
      <c r="I86" t="s" s="8">
        <v>186</v>
      </c>
    </row>
    <row r="87" ht="16.0" customHeight="true">
      <c r="A87" t="n" s="7">
        <v>4.6585645E7</v>
      </c>
      <c r="B87" t="s" s="8">
        <v>54</v>
      </c>
      <c r="C87" t="n" s="8">
        <f>IF(false,"005-1515", "005-1515")</f>
      </c>
      <c r="D87" t="s" s="8">
        <v>63</v>
      </c>
      <c r="E87" t="n" s="8">
        <v>1.0</v>
      </c>
      <c r="F87" t="n" s="8">
        <v>338.0</v>
      </c>
      <c r="G87" t="s" s="8">
        <v>53</v>
      </c>
      <c r="H87" t="s" s="8">
        <v>50</v>
      </c>
      <c r="I87" t="s" s="8">
        <v>187</v>
      </c>
    </row>
    <row r="88" ht="16.0" customHeight="true">
      <c r="A88" t="n" s="7">
        <v>4.655162E7</v>
      </c>
      <c r="B88" t="s" s="8">
        <v>62</v>
      </c>
      <c r="C88" t="n" s="8">
        <f>IF(false,"120921544", "120921544")</f>
      </c>
      <c r="D88" t="s" s="8">
        <v>70</v>
      </c>
      <c r="E88" t="n" s="8">
        <v>3.0</v>
      </c>
      <c r="F88" t="n" s="8">
        <v>2517.0</v>
      </c>
      <c r="G88" t="s" s="8">
        <v>53</v>
      </c>
      <c r="H88" t="s" s="8">
        <v>50</v>
      </c>
      <c r="I88" t="s" s="8">
        <v>188</v>
      </c>
    </row>
    <row r="89" ht="16.0" customHeight="true">
      <c r="A89" t="n" s="7">
        <v>4.6455584E7</v>
      </c>
      <c r="B89" t="s" s="8">
        <v>62</v>
      </c>
      <c r="C89" t="n" s="8">
        <f>IF(false,"120921904", "120921904")</f>
      </c>
      <c r="D89" t="s" s="8">
        <v>189</v>
      </c>
      <c r="E89" t="n" s="8">
        <v>1.0</v>
      </c>
      <c r="F89" t="n" s="8">
        <v>793.0</v>
      </c>
      <c r="G89" t="s" s="8">
        <v>53</v>
      </c>
      <c r="H89" t="s" s="8">
        <v>50</v>
      </c>
      <c r="I89" t="s" s="8">
        <v>190</v>
      </c>
    </row>
    <row r="90" ht="16.0" customHeight="true">
      <c r="A90" t="n" s="7">
        <v>4.6453573E7</v>
      </c>
      <c r="B90" t="s" s="8">
        <v>56</v>
      </c>
      <c r="C90" t="n" s="8">
        <f>IF(false,"005-1374", "005-1374")</f>
      </c>
      <c r="D90" t="s" s="8">
        <v>171</v>
      </c>
      <c r="E90" t="n" s="8">
        <v>1.0</v>
      </c>
      <c r="F90" t="n" s="8">
        <v>755.0</v>
      </c>
      <c r="G90" t="s" s="8">
        <v>53</v>
      </c>
      <c r="H90" t="s" s="8">
        <v>50</v>
      </c>
      <c r="I90" t="s" s="8">
        <v>191</v>
      </c>
    </row>
    <row r="91" ht="16.0" customHeight="true">
      <c r="A91" t="n" s="7">
        <v>4.6631534E7</v>
      </c>
      <c r="B91" t="s" s="8">
        <v>54</v>
      </c>
      <c r="C91" t="n" s="8">
        <f>IF(false,"1003295", "1003295")</f>
      </c>
      <c r="D91" t="s" s="8">
        <v>127</v>
      </c>
      <c r="E91" t="n" s="8">
        <v>1.0</v>
      </c>
      <c r="F91" t="n" s="8">
        <v>339.0</v>
      </c>
      <c r="G91" t="s" s="8">
        <v>53</v>
      </c>
      <c r="H91" t="s" s="8">
        <v>50</v>
      </c>
      <c r="I91" t="s" s="8">
        <v>192</v>
      </c>
    </row>
    <row r="92" ht="16.0" customHeight="true">
      <c r="A92" t="n" s="7">
        <v>4.6469463E7</v>
      </c>
      <c r="B92" t="s" s="8">
        <v>62</v>
      </c>
      <c r="C92" t="n" s="8">
        <f>IF(false,"120921939", "120921939")</f>
      </c>
      <c r="D92" t="s" s="8">
        <v>193</v>
      </c>
      <c r="E92" t="n" s="8">
        <v>1.0</v>
      </c>
      <c r="F92" t="n" s="8">
        <v>665.0</v>
      </c>
      <c r="G92" t="s" s="8">
        <v>53</v>
      </c>
      <c r="H92" t="s" s="8">
        <v>50</v>
      </c>
      <c r="I92" t="s" s="8">
        <v>194</v>
      </c>
    </row>
    <row r="93" ht="16.0" customHeight="true">
      <c r="A93" t="n" s="7">
        <v>4.6445888E7</v>
      </c>
      <c r="B93" t="s" s="8">
        <v>56</v>
      </c>
      <c r="C93" t="n" s="8">
        <f>IF(false,"120922640", "120922640")</f>
      </c>
      <c r="D93" t="s" s="8">
        <v>195</v>
      </c>
      <c r="E93" t="n" s="8">
        <v>3.0</v>
      </c>
      <c r="F93" t="n" s="8">
        <v>1008.0</v>
      </c>
      <c r="G93" t="s" s="8">
        <v>53</v>
      </c>
      <c r="H93" t="s" s="8">
        <v>50</v>
      </c>
      <c r="I93" t="s" s="8">
        <v>196</v>
      </c>
    </row>
    <row r="94" ht="16.0" customHeight="true">
      <c r="A94" t="n" s="7">
        <v>4.6445888E7</v>
      </c>
      <c r="B94" t="s" s="8">
        <v>56</v>
      </c>
      <c r="C94" t="n" s="8">
        <f>IF(false,"120922621", "120922621")</f>
      </c>
      <c r="D94" t="s" s="8">
        <v>197</v>
      </c>
      <c r="E94" t="n" s="8">
        <v>2.0</v>
      </c>
      <c r="F94" t="n" s="8">
        <v>530.0</v>
      </c>
      <c r="G94" t="s" s="8">
        <v>53</v>
      </c>
      <c r="H94" t="s" s="8">
        <v>50</v>
      </c>
      <c r="I94" t="s" s="8">
        <v>196</v>
      </c>
    </row>
    <row r="95" ht="16.0" customHeight="true">
      <c r="A95" t="n" s="7">
        <v>4.6582974E7</v>
      </c>
      <c r="B95" t="s" s="8">
        <v>54</v>
      </c>
      <c r="C95" t="n" s="8">
        <f>IF(false,"005-1515", "005-1515")</f>
      </c>
      <c r="D95" t="s" s="8">
        <v>63</v>
      </c>
      <c r="E95" t="n" s="8">
        <v>3.0</v>
      </c>
      <c r="F95" t="n" s="8">
        <v>2898.0</v>
      </c>
      <c r="G95" t="s" s="8">
        <v>53</v>
      </c>
      <c r="H95" t="s" s="8">
        <v>50</v>
      </c>
      <c r="I95" t="s" s="8">
        <v>198</v>
      </c>
    </row>
    <row r="96" ht="16.0" customHeight="true">
      <c r="A96" t="n" s="7">
        <v>4.646799E7</v>
      </c>
      <c r="B96" t="s" s="8">
        <v>62</v>
      </c>
      <c r="C96" t="n" s="8">
        <f>IF(false,"120921942", "120921942")</f>
      </c>
      <c r="D96" t="s" s="8">
        <v>199</v>
      </c>
      <c r="E96" t="n" s="8">
        <v>1.0</v>
      </c>
      <c r="F96" t="n" s="8">
        <v>1686.0</v>
      </c>
      <c r="G96" t="s" s="8">
        <v>53</v>
      </c>
      <c r="H96" t="s" s="8">
        <v>50</v>
      </c>
      <c r="I96" t="s" s="8">
        <v>200</v>
      </c>
    </row>
    <row r="97" ht="16.0" customHeight="true">
      <c r="A97" t="n" s="7">
        <v>4.6412138E7</v>
      </c>
      <c r="B97" t="s" s="8">
        <v>56</v>
      </c>
      <c r="C97" t="n" s="8">
        <f>IF(false,"120922980", "120922980")</f>
      </c>
      <c r="D97" t="s" s="8">
        <v>201</v>
      </c>
      <c r="E97" t="n" s="8">
        <v>1.0</v>
      </c>
      <c r="F97" t="n" s="8">
        <v>2399.0</v>
      </c>
      <c r="G97" t="s" s="8">
        <v>53</v>
      </c>
      <c r="H97" t="s" s="8">
        <v>50</v>
      </c>
      <c r="I97" t="s" s="8">
        <v>202</v>
      </c>
    </row>
    <row r="98" ht="16.0" customHeight="true">
      <c r="A98" t="n" s="7">
        <v>4.6411094E7</v>
      </c>
      <c r="B98" t="s" s="8">
        <v>56</v>
      </c>
      <c r="C98" t="n" s="8">
        <f>IF(false,"005-1515", "005-1515")</f>
      </c>
      <c r="D98" t="s" s="8">
        <v>63</v>
      </c>
      <c r="E98" t="n" s="8">
        <v>2.0</v>
      </c>
      <c r="F98" t="n" s="8">
        <v>1832.0</v>
      </c>
      <c r="G98" t="s" s="8">
        <v>53</v>
      </c>
      <c r="H98" t="s" s="8">
        <v>50</v>
      </c>
      <c r="I98" t="s" s="8">
        <v>203</v>
      </c>
    </row>
    <row r="99" ht="16.0" customHeight="true">
      <c r="A99" t="n" s="7">
        <v>4.6396254E7</v>
      </c>
      <c r="B99" t="s" s="8">
        <v>56</v>
      </c>
      <c r="C99" t="n" s="8">
        <f>IF(false,"120921439", "120921439")</f>
      </c>
      <c r="D99" t="s" s="8">
        <v>72</v>
      </c>
      <c r="E99" t="n" s="8">
        <v>1.0</v>
      </c>
      <c r="F99" t="n" s="8">
        <v>599.0</v>
      </c>
      <c r="G99" t="s" s="8">
        <v>53</v>
      </c>
      <c r="H99" t="s" s="8">
        <v>50</v>
      </c>
      <c r="I99" t="s" s="8">
        <v>204</v>
      </c>
    </row>
    <row r="100" ht="16.0" customHeight="true">
      <c r="A100" t="n" s="7">
        <v>4.655774E7</v>
      </c>
      <c r="B100" t="s" s="8">
        <v>62</v>
      </c>
      <c r="C100" t="n" s="8">
        <f>IF(false,"005-1516", "005-1516")</f>
      </c>
      <c r="D100" t="s" s="8">
        <v>88</v>
      </c>
      <c r="E100" t="n" s="8">
        <v>1.0</v>
      </c>
      <c r="F100" t="n" s="8">
        <v>966.0</v>
      </c>
      <c r="G100" t="s" s="8">
        <v>53</v>
      </c>
      <c r="H100" t="s" s="8">
        <v>50</v>
      </c>
      <c r="I100" t="s" s="8">
        <v>205</v>
      </c>
    </row>
    <row r="101" ht="16.0" customHeight="true">
      <c r="A101" t="n" s="7">
        <v>4.6564033E7</v>
      </c>
      <c r="B101" t="s" s="8">
        <v>54</v>
      </c>
      <c r="C101" t="n" s="8">
        <f>IF(false,"01-003884", "01-003884")</f>
      </c>
      <c r="D101" t="s" s="8">
        <v>114</v>
      </c>
      <c r="E101" t="n" s="8">
        <v>3.0</v>
      </c>
      <c r="F101" t="n" s="8">
        <v>2967.0</v>
      </c>
      <c r="G101" t="s" s="8">
        <v>53</v>
      </c>
      <c r="H101" t="s" s="8">
        <v>50</v>
      </c>
      <c r="I101" t="s" s="8">
        <v>206</v>
      </c>
    </row>
    <row r="102" ht="16.0" customHeight="true">
      <c r="A102" t="n" s="7">
        <v>4.6565553E7</v>
      </c>
      <c r="B102" t="s" s="8">
        <v>54</v>
      </c>
      <c r="C102" t="n" s="8">
        <f>IF(false,"120921816", "120921816")</f>
      </c>
      <c r="D102" t="s" s="8">
        <v>144</v>
      </c>
      <c r="E102" t="n" s="8">
        <v>1.0</v>
      </c>
      <c r="F102" t="n" s="8">
        <v>488.0</v>
      </c>
      <c r="G102" t="s" s="8">
        <v>53</v>
      </c>
      <c r="H102" t="s" s="8">
        <v>50</v>
      </c>
      <c r="I102" t="s" s="8">
        <v>207</v>
      </c>
    </row>
    <row r="103" ht="16.0" customHeight="true">
      <c r="A103" t="n" s="7">
        <v>4.6467582E7</v>
      </c>
      <c r="B103" t="s" s="8">
        <v>62</v>
      </c>
      <c r="C103" t="n" s="8">
        <f>IF(false,"120921544", "120921544")</f>
      </c>
      <c r="D103" t="s" s="8">
        <v>70</v>
      </c>
      <c r="E103" t="n" s="8">
        <v>1.0</v>
      </c>
      <c r="F103" t="n" s="8">
        <v>331.0</v>
      </c>
      <c r="G103" t="s" s="8">
        <v>53</v>
      </c>
      <c r="H103" t="s" s="8">
        <v>50</v>
      </c>
      <c r="I103" t="s" s="8">
        <v>208</v>
      </c>
    </row>
    <row r="104" ht="16.0" customHeight="true">
      <c r="A104" t="n" s="7">
        <v>4.6451875E7</v>
      </c>
      <c r="B104" t="s" s="8">
        <v>56</v>
      </c>
      <c r="C104" t="n" s="8">
        <f>IF(false,"005-1557", "005-1557")</f>
      </c>
      <c r="D104" t="s" s="8">
        <v>209</v>
      </c>
      <c r="E104" t="n" s="8">
        <v>1.0</v>
      </c>
      <c r="F104" t="n" s="8">
        <v>68.0</v>
      </c>
      <c r="G104" t="s" s="8">
        <v>53</v>
      </c>
      <c r="H104" t="s" s="8">
        <v>50</v>
      </c>
      <c r="I104" t="s" s="8">
        <v>210</v>
      </c>
    </row>
    <row r="105" ht="16.0" customHeight="true">
      <c r="A105" t="n" s="7">
        <v>4.6375593E7</v>
      </c>
      <c r="B105" t="s" s="8">
        <v>56</v>
      </c>
      <c r="C105" t="n" s="8">
        <f>IF(false,"000-631", "000-631")</f>
      </c>
      <c r="D105" t="s" s="8">
        <v>100</v>
      </c>
      <c r="E105" t="n" s="8">
        <v>4.0</v>
      </c>
      <c r="F105" t="n" s="8">
        <v>1716.0</v>
      </c>
      <c r="G105" t="s" s="8">
        <v>53</v>
      </c>
      <c r="H105" t="s" s="8">
        <v>50</v>
      </c>
      <c r="I105" t="s" s="8">
        <v>211</v>
      </c>
    </row>
    <row r="106" ht="16.0" customHeight="true">
      <c r="A106" t="n" s="7">
        <v>4.6372841E7</v>
      </c>
      <c r="B106" t="s" s="8">
        <v>56</v>
      </c>
      <c r="C106" t="n" s="8">
        <f>IF(false,"005-1261", "005-1261")</f>
      </c>
      <c r="D106" t="s" s="8">
        <v>174</v>
      </c>
      <c r="E106" t="n" s="8">
        <v>1.0</v>
      </c>
      <c r="F106" t="n" s="8">
        <v>299.0</v>
      </c>
      <c r="G106" t="s" s="8">
        <v>53</v>
      </c>
      <c r="H106" t="s" s="8">
        <v>50</v>
      </c>
      <c r="I106" t="s" s="8">
        <v>212</v>
      </c>
    </row>
    <row r="107" ht="16.0" customHeight="true">
      <c r="A107" t="n" s="7">
        <v>4.6558989E7</v>
      </c>
      <c r="B107" t="s" s="8">
        <v>62</v>
      </c>
      <c r="C107" t="n" s="8">
        <f>IF(false,"120922550", "120922550")</f>
      </c>
      <c r="D107" t="s" s="8">
        <v>213</v>
      </c>
      <c r="E107" t="n" s="8">
        <v>1.0</v>
      </c>
      <c r="F107" t="n" s="8">
        <v>389.0</v>
      </c>
      <c r="G107" t="s" s="8">
        <v>53</v>
      </c>
      <c r="H107" t="s" s="8">
        <v>50</v>
      </c>
      <c r="I107" t="s" s="8">
        <v>214</v>
      </c>
    </row>
    <row r="108" ht="16.0" customHeight="true">
      <c r="A108" t="n" s="7">
        <v>4.6410825E7</v>
      </c>
      <c r="B108" t="s" s="8">
        <v>56</v>
      </c>
      <c r="C108" t="n" s="8">
        <f>IF(false,"005-1506", "005-1506")</f>
      </c>
      <c r="D108" t="s" s="8">
        <v>81</v>
      </c>
      <c r="E108" t="n" s="8">
        <v>1.0</v>
      </c>
      <c r="F108" t="n" s="8">
        <v>478.0</v>
      </c>
      <c r="G108" t="s" s="8">
        <v>53</v>
      </c>
      <c r="H108" t="s" s="8">
        <v>50</v>
      </c>
      <c r="I108" t="s" s="8">
        <v>215</v>
      </c>
    </row>
    <row r="109" ht="16.0" customHeight="true">
      <c r="A109" t="n" s="7">
        <v>4.654695E7</v>
      </c>
      <c r="B109" t="s" s="8">
        <v>62</v>
      </c>
      <c r="C109" t="n" s="8">
        <f>IF(false,"120922872", "120922872")</f>
      </c>
      <c r="D109" t="s" s="8">
        <v>216</v>
      </c>
      <c r="E109" t="n" s="8">
        <v>1.0</v>
      </c>
      <c r="F109" t="n" s="8">
        <v>4789.0</v>
      </c>
      <c r="G109" t="s" s="8">
        <v>53</v>
      </c>
      <c r="H109" t="s" s="8">
        <v>50</v>
      </c>
      <c r="I109" t="s" s="8">
        <v>217</v>
      </c>
    </row>
    <row r="110" ht="16.0" customHeight="true">
      <c r="A110" t="n" s="7">
        <v>4.6545336E7</v>
      </c>
      <c r="B110" t="s" s="8">
        <v>62</v>
      </c>
      <c r="C110" t="n" s="8">
        <f>IF(false,"005-1517", "005-1517")</f>
      </c>
      <c r="D110" t="s" s="8">
        <v>96</v>
      </c>
      <c r="E110" t="n" s="8">
        <v>2.0</v>
      </c>
      <c r="F110" t="n" s="8">
        <v>600.0</v>
      </c>
      <c r="G110" t="s" s="8">
        <v>53</v>
      </c>
      <c r="H110" t="s" s="8">
        <v>50</v>
      </c>
      <c r="I110" t="s" s="8">
        <v>218</v>
      </c>
    </row>
    <row r="111" ht="16.0" customHeight="true">
      <c r="A111" t="n" s="7">
        <v>4.6536507E7</v>
      </c>
      <c r="B111" t="s" s="8">
        <v>62</v>
      </c>
      <c r="C111" t="n" s="8">
        <f>IF(false,"120921439", "120921439")</f>
      </c>
      <c r="D111" t="s" s="8">
        <v>72</v>
      </c>
      <c r="E111" t="n" s="8">
        <v>1.0</v>
      </c>
      <c r="F111" t="n" s="8">
        <v>599.0</v>
      </c>
      <c r="G111" t="s" s="8">
        <v>53</v>
      </c>
      <c r="H111" t="s" s="8">
        <v>50</v>
      </c>
      <c r="I111" t="s" s="8">
        <v>219</v>
      </c>
    </row>
    <row r="112" ht="16.0" customHeight="true">
      <c r="A112" t="n" s="7">
        <v>4.6528039E7</v>
      </c>
      <c r="B112" t="s" s="8">
        <v>62</v>
      </c>
      <c r="C112" t="n" s="8">
        <f>IF(false,"120921544", "120921544")</f>
      </c>
      <c r="D112" t="s" s="8">
        <v>70</v>
      </c>
      <c r="E112" t="n" s="8">
        <v>2.0</v>
      </c>
      <c r="F112" t="n" s="8">
        <v>1300.0</v>
      </c>
      <c r="G112" t="s" s="8">
        <v>53</v>
      </c>
      <c r="H112" t="s" s="8">
        <v>50</v>
      </c>
      <c r="I112" t="s" s="8">
        <v>220</v>
      </c>
    </row>
    <row r="113" ht="16.0" customHeight="true">
      <c r="A113" t="n" s="7">
        <v>4.6339163E7</v>
      </c>
      <c r="B113" t="s" s="8">
        <v>56</v>
      </c>
      <c r="C113" t="n" s="8">
        <f>IF(false,"120921853", "120921853")</f>
      </c>
      <c r="D113" t="s" s="8">
        <v>153</v>
      </c>
      <c r="E113" t="n" s="8">
        <v>1.0</v>
      </c>
      <c r="F113" t="n" s="8">
        <v>641.0</v>
      </c>
      <c r="G113" t="s" s="8">
        <v>53</v>
      </c>
      <c r="H113" t="s" s="8">
        <v>50</v>
      </c>
      <c r="I113" t="s" s="8">
        <v>221</v>
      </c>
    </row>
    <row r="114" ht="16.0" customHeight="true">
      <c r="A114" t="n" s="7">
        <v>4.6333298E7</v>
      </c>
      <c r="B114" t="s" s="8">
        <v>51</v>
      </c>
      <c r="C114" t="n" s="8">
        <f>IF(false,"120922090", "120922090")</f>
      </c>
      <c r="D114" t="s" s="8">
        <v>222</v>
      </c>
      <c r="E114" t="n" s="8">
        <v>5.0</v>
      </c>
      <c r="F114" t="n" s="8">
        <v>3595.0</v>
      </c>
      <c r="G114" t="s" s="8">
        <v>53</v>
      </c>
      <c r="H114" t="s" s="8">
        <v>50</v>
      </c>
      <c r="I114" t="s" s="8">
        <v>223</v>
      </c>
    </row>
    <row r="115" ht="16.0" customHeight="true">
      <c r="A115" t="n" s="7">
        <v>4.6547104E7</v>
      </c>
      <c r="B115" t="s" s="8">
        <v>62</v>
      </c>
      <c r="C115" t="n" s="8">
        <f>IF(false,"120921544", "120921544")</f>
      </c>
      <c r="D115" t="s" s="8">
        <v>70</v>
      </c>
      <c r="E115" t="n" s="8">
        <v>1.0</v>
      </c>
      <c r="F115" t="n" s="8">
        <v>643.0</v>
      </c>
      <c r="G115" t="s" s="8">
        <v>53</v>
      </c>
      <c r="H115" t="s" s="8">
        <v>50</v>
      </c>
      <c r="I115" t="s" s="8">
        <v>224</v>
      </c>
    </row>
    <row r="116" ht="16.0" customHeight="true">
      <c r="A116" t="n" s="7">
        <v>4.6450569E7</v>
      </c>
      <c r="B116" t="s" s="8">
        <v>56</v>
      </c>
      <c r="C116" t="n" s="8">
        <f>IF(false,"120921544", "120921544")</f>
      </c>
      <c r="D116" t="s" s="8">
        <v>70</v>
      </c>
      <c r="E116" t="n" s="8">
        <v>2.0</v>
      </c>
      <c r="F116" t="n" s="8">
        <v>416.0</v>
      </c>
      <c r="G116" t="s" s="8">
        <v>53</v>
      </c>
      <c r="H116" t="s" s="8">
        <v>50</v>
      </c>
      <c r="I116" t="s" s="8">
        <v>225</v>
      </c>
    </row>
    <row r="117" ht="16.0" customHeight="true">
      <c r="A117" t="n" s="7">
        <v>4.6589437E7</v>
      </c>
      <c r="B117" t="s" s="8">
        <v>54</v>
      </c>
      <c r="C117" t="n" s="8">
        <f>IF(false,"005-1522", "005-1522")</f>
      </c>
      <c r="D117" t="s" s="8">
        <v>226</v>
      </c>
      <c r="E117" t="n" s="8">
        <v>1.0</v>
      </c>
      <c r="F117" t="n" s="8">
        <v>137.0</v>
      </c>
      <c r="G117" t="s" s="8">
        <v>53</v>
      </c>
      <c r="H117" t="s" s="8">
        <v>50</v>
      </c>
      <c r="I117" t="s" s="8">
        <v>227</v>
      </c>
    </row>
    <row r="118" ht="16.0" customHeight="true">
      <c r="A118" t="n" s="7">
        <v>4.6548801E7</v>
      </c>
      <c r="B118" t="s" s="8">
        <v>62</v>
      </c>
      <c r="C118" t="n" s="8">
        <f>IF(false,"005-1170", "005-1170")</f>
      </c>
      <c r="D118" t="s" s="8">
        <v>228</v>
      </c>
      <c r="E118" t="n" s="8">
        <v>1.0</v>
      </c>
      <c r="F118" t="n" s="8">
        <v>730.0</v>
      </c>
      <c r="G118" t="s" s="8">
        <v>53</v>
      </c>
      <c r="H118" t="s" s="8">
        <v>50</v>
      </c>
      <c r="I118" t="s" s="8">
        <v>229</v>
      </c>
    </row>
    <row r="119" ht="16.0" customHeight="true">
      <c r="A119" t="n" s="7">
        <v>4.626961E7</v>
      </c>
      <c r="B119" t="s" s="8">
        <v>51</v>
      </c>
      <c r="C119" t="n" s="8">
        <f>IF(false,"01-003924", "01-003924")</f>
      </c>
      <c r="D119" t="s" s="8">
        <v>163</v>
      </c>
      <c r="E119" t="n" s="8">
        <v>1.0</v>
      </c>
      <c r="F119" t="n" s="8">
        <v>416.0</v>
      </c>
      <c r="G119" t="s" s="8">
        <v>53</v>
      </c>
      <c r="H119" t="s" s="8">
        <v>50</v>
      </c>
      <c r="I119" t="s" s="8">
        <v>230</v>
      </c>
    </row>
    <row r="120" ht="16.0" customHeight="true">
      <c r="A120" t="n" s="7">
        <v>4.6557671E7</v>
      </c>
      <c r="B120" t="s" s="8">
        <v>62</v>
      </c>
      <c r="C120" t="n" s="8">
        <f>IF(false,"120921370", "120921370")</f>
      </c>
      <c r="D120" t="s" s="8">
        <v>65</v>
      </c>
      <c r="E120" t="n" s="8">
        <v>5.0</v>
      </c>
      <c r="F120" t="n" s="8">
        <v>8915.0</v>
      </c>
      <c r="G120" t="s" s="8">
        <v>53</v>
      </c>
      <c r="H120" t="s" s="8">
        <v>50</v>
      </c>
      <c r="I120" t="s" s="8">
        <v>231</v>
      </c>
    </row>
    <row r="121" ht="16.0" customHeight="true">
      <c r="A121" t="n" s="7">
        <v>4.6596542E7</v>
      </c>
      <c r="B121" t="s" s="8">
        <v>54</v>
      </c>
      <c r="C121" t="n" s="8">
        <f>IF(false,"008-577", "008-577")</f>
      </c>
      <c r="D121" t="s" s="8">
        <v>232</v>
      </c>
      <c r="E121" t="n" s="8">
        <v>1.0</v>
      </c>
      <c r="F121" t="n" s="8">
        <v>883.0</v>
      </c>
      <c r="G121" t="s" s="8">
        <v>53</v>
      </c>
      <c r="H121" t="s" s="8">
        <v>50</v>
      </c>
      <c r="I121" t="s" s="8">
        <v>233</v>
      </c>
    </row>
    <row r="122" ht="16.0" customHeight="true">
      <c r="A122" t="n" s="7">
        <v>4.6399667E7</v>
      </c>
      <c r="B122" t="s" s="8">
        <v>56</v>
      </c>
      <c r="C122" t="n" s="8">
        <f>IF(false,"120921439", "120921439")</f>
      </c>
      <c r="D122" t="s" s="8">
        <v>72</v>
      </c>
      <c r="E122" t="n" s="8">
        <v>1.0</v>
      </c>
      <c r="F122" t="n" s="8">
        <v>599.0</v>
      </c>
      <c r="G122" t="s" s="8">
        <v>53</v>
      </c>
      <c r="H122" t="s" s="8">
        <v>50</v>
      </c>
      <c r="I122" t="s" s="8">
        <v>234</v>
      </c>
    </row>
    <row r="123" ht="16.0" customHeight="true">
      <c r="A123" t="n" s="7">
        <v>4.664164E7</v>
      </c>
      <c r="B123" t="s" s="8">
        <v>54</v>
      </c>
      <c r="C123" t="n" s="8">
        <f>IF(false,"120921429", "120921429")</f>
      </c>
      <c r="D123" t="s" s="8">
        <v>235</v>
      </c>
      <c r="E123" t="n" s="8">
        <v>1.0</v>
      </c>
      <c r="F123" t="n" s="8">
        <v>529.0</v>
      </c>
      <c r="G123" t="s" s="8">
        <v>53</v>
      </c>
      <c r="H123" t="s" s="8">
        <v>50</v>
      </c>
      <c r="I123" t="s" s="8">
        <v>236</v>
      </c>
    </row>
    <row r="124" ht="16.0" customHeight="true">
      <c r="A124" t="n" s="7">
        <v>4.665031E7</v>
      </c>
      <c r="B124" t="s" s="8">
        <v>54</v>
      </c>
      <c r="C124" t="n" s="8">
        <f>IF(false,"120922388", "120922388")</f>
      </c>
      <c r="D124" t="s" s="8">
        <v>237</v>
      </c>
      <c r="E124" t="n" s="8">
        <v>1.0</v>
      </c>
      <c r="F124" t="n" s="8">
        <v>221.0</v>
      </c>
      <c r="G124" t="s" s="8">
        <v>53</v>
      </c>
      <c r="H124" t="s" s="8">
        <v>50</v>
      </c>
      <c r="I124" t="s" s="8">
        <v>238</v>
      </c>
    </row>
    <row r="125" ht="16.0" customHeight="true">
      <c r="A125" t="n" s="7">
        <v>4.6663126E7</v>
      </c>
      <c r="B125" t="s" s="8">
        <v>54</v>
      </c>
      <c r="C125" t="n" s="8">
        <f>IF(false,"005-1374", "005-1374")</f>
      </c>
      <c r="D125" t="s" s="8">
        <v>171</v>
      </c>
      <c r="E125" t="n" s="8">
        <v>1.0</v>
      </c>
      <c r="F125" t="n" s="8">
        <v>755.0</v>
      </c>
      <c r="G125" t="s" s="8">
        <v>53</v>
      </c>
      <c r="H125" t="s" s="8">
        <v>50</v>
      </c>
      <c r="I125" t="s" s="8">
        <v>239</v>
      </c>
    </row>
    <row r="126" ht="16.0" customHeight="true">
      <c r="A126" t="n" s="7">
        <v>4.6326161E7</v>
      </c>
      <c r="B126" t="s" s="8">
        <v>51</v>
      </c>
      <c r="C126" t="n" s="8">
        <f>IF(false,"120922686", "120922686")</f>
      </c>
      <c r="D126" t="s" s="8">
        <v>240</v>
      </c>
      <c r="E126" t="n" s="8">
        <v>1.0</v>
      </c>
      <c r="F126" t="n" s="8">
        <v>850.0</v>
      </c>
      <c r="G126" t="s" s="8">
        <v>53</v>
      </c>
      <c r="H126" t="s" s="8">
        <v>50</v>
      </c>
      <c r="I126" t="s" s="8">
        <v>241</v>
      </c>
    </row>
    <row r="127" ht="16.0" customHeight="true">
      <c r="A127" t="n" s="7">
        <v>4.6666878E7</v>
      </c>
      <c r="B127" t="s" s="8">
        <v>54</v>
      </c>
      <c r="C127" t="n" s="8">
        <f>IF(false,"005-1255", "005-1255")</f>
      </c>
      <c r="D127" t="s" s="8">
        <v>242</v>
      </c>
      <c r="E127" t="n" s="8">
        <v>1.0</v>
      </c>
      <c r="F127" t="n" s="8">
        <v>606.0</v>
      </c>
      <c r="G127" t="s" s="8">
        <v>53</v>
      </c>
      <c r="H127" t="s" s="8">
        <v>50</v>
      </c>
      <c r="I127" t="s" s="8">
        <v>243</v>
      </c>
    </row>
    <row r="128" ht="16.0" customHeight="true">
      <c r="A128" t="n" s="7">
        <v>4.6652542E7</v>
      </c>
      <c r="B128" t="s" s="8">
        <v>54</v>
      </c>
      <c r="C128" t="n" s="8">
        <f>IF(false,"005-1255", "005-1255")</f>
      </c>
      <c r="D128" t="s" s="8">
        <v>242</v>
      </c>
      <c r="E128" t="n" s="8">
        <v>1.0</v>
      </c>
      <c r="F128" t="n" s="8">
        <v>63.0</v>
      </c>
      <c r="G128" t="s" s="8">
        <v>53</v>
      </c>
      <c r="H128" t="s" s="8">
        <v>50</v>
      </c>
      <c r="I128" t="s" s="8">
        <v>244</v>
      </c>
    </row>
    <row r="129" ht="16.0" customHeight="true">
      <c r="A129" t="n" s="7">
        <v>4.6522191E7</v>
      </c>
      <c r="B129" t="s" s="8">
        <v>62</v>
      </c>
      <c r="C129" t="n" s="8">
        <f>IF(false,"120921544", "120921544")</f>
      </c>
      <c r="D129" t="s" s="8">
        <v>70</v>
      </c>
      <c r="E129" t="n" s="8">
        <v>1.0</v>
      </c>
      <c r="F129" t="n" s="8">
        <v>718.0</v>
      </c>
      <c r="G129" t="s" s="8">
        <v>53</v>
      </c>
      <c r="H129" t="s" s="8">
        <v>50</v>
      </c>
      <c r="I129" t="s" s="8">
        <v>245</v>
      </c>
    </row>
    <row r="130" ht="16.0" customHeight="true">
      <c r="A130" t="n" s="7">
        <v>4.646455E7</v>
      </c>
      <c r="B130" t="s" s="8">
        <v>62</v>
      </c>
      <c r="C130" t="n" s="8">
        <f>IF(false,"120921947", "120921947")</f>
      </c>
      <c r="D130" t="s" s="8">
        <v>103</v>
      </c>
      <c r="E130" t="n" s="8">
        <v>1.0</v>
      </c>
      <c r="F130" t="n" s="8">
        <v>531.0</v>
      </c>
      <c r="G130" t="s" s="8">
        <v>53</v>
      </c>
      <c r="H130" t="s" s="8">
        <v>50</v>
      </c>
      <c r="I130" t="s" s="8">
        <v>246</v>
      </c>
    </row>
    <row r="131" ht="16.0" customHeight="true">
      <c r="A131" t="n" s="7">
        <v>4.6616129E7</v>
      </c>
      <c r="B131" t="s" s="8">
        <v>54</v>
      </c>
      <c r="C131" t="n" s="8">
        <f>IF(false,"01-003884", "01-003884")</f>
      </c>
      <c r="D131" t="s" s="8">
        <v>114</v>
      </c>
      <c r="E131" t="n" s="8">
        <v>1.0</v>
      </c>
      <c r="F131" t="n" s="8">
        <v>819.0</v>
      </c>
      <c r="G131" t="s" s="8">
        <v>53</v>
      </c>
      <c r="H131" t="s" s="8">
        <v>50</v>
      </c>
      <c r="I131" t="s" s="8">
        <v>247</v>
      </c>
    </row>
    <row r="132" ht="16.0" customHeight="true"/>
    <row r="133" ht="16.0" customHeight="true">
      <c r="A133" t="s" s="1">
        <v>37</v>
      </c>
      <c r="B133" s="1"/>
      <c r="C133" s="1"/>
      <c r="D133" s="1"/>
      <c r="E133" s="1"/>
      <c r="F133" t="n" s="8">
        <v>114836.0</v>
      </c>
      <c r="G133" s="2"/>
    </row>
    <row r="134" ht="16.0" customHeight="true"/>
    <row r="135" ht="16.0" customHeight="true">
      <c r="A135" t="s" s="1">
        <v>36</v>
      </c>
    </row>
    <row r="136" ht="34.0" customHeight="true">
      <c r="A136" t="s" s="9">
        <v>38</v>
      </c>
      <c r="B136" t="s" s="9">
        <v>0</v>
      </c>
      <c r="C136" t="s" s="9">
        <v>43</v>
      </c>
      <c r="D136" t="s" s="9">
        <v>1</v>
      </c>
      <c r="E136" t="s" s="9">
        <v>2</v>
      </c>
      <c r="F136" t="s" s="9">
        <v>39</v>
      </c>
      <c r="G136" t="s" s="9">
        <v>5</v>
      </c>
      <c r="H136" t="s" s="9">
        <v>3</v>
      </c>
      <c r="I136" t="s" s="9">
        <v>4</v>
      </c>
    </row>
    <row r="137" ht="16.0" customHeight="true">
      <c r="A137" t="n" s="8">
        <v>4.6006653E7</v>
      </c>
      <c r="B137" t="s" s="8">
        <v>105</v>
      </c>
      <c r="C137" t="n" s="8">
        <f>IF(false,"008-577", "008-577")</f>
      </c>
      <c r="D137" t="s" s="8">
        <v>232</v>
      </c>
      <c r="E137" t="n" s="8">
        <v>1.0</v>
      </c>
      <c r="F137" t="n" s="8">
        <v>-979.0</v>
      </c>
      <c r="G137" t="s" s="8">
        <v>248</v>
      </c>
      <c r="H137" t="s" s="8">
        <v>54</v>
      </c>
      <c r="I137" t="s" s="8">
        <v>249</v>
      </c>
    </row>
    <row r="138" ht="16.0" customHeight="true">
      <c r="A138" t="n" s="8">
        <v>4.6196591E7</v>
      </c>
      <c r="B138" t="s" s="8">
        <v>76</v>
      </c>
      <c r="C138" t="n" s="8">
        <f>IF(false,"002-101", "002-101")</f>
      </c>
      <c r="D138" t="s" s="8">
        <v>250</v>
      </c>
      <c r="E138" t="n" s="8">
        <v>3.0</v>
      </c>
      <c r="F138" t="n" s="8">
        <v>-3330.0</v>
      </c>
      <c r="G138" t="s" s="8">
        <v>248</v>
      </c>
      <c r="H138" t="s" s="8">
        <v>54</v>
      </c>
      <c r="I138" t="s" s="8">
        <v>251</v>
      </c>
    </row>
    <row r="139" ht="16.0" customHeight="true">
      <c r="A139" t="n" s="8">
        <v>4.629862E7</v>
      </c>
      <c r="B139" t="s" s="8">
        <v>51</v>
      </c>
      <c r="C139" t="n" s="8">
        <f>IF(false,"003-315", "003-315")</f>
      </c>
      <c r="D139" t="s" s="8">
        <v>58</v>
      </c>
      <c r="E139" t="n" s="8">
        <v>1.0</v>
      </c>
      <c r="F139" t="n" s="8">
        <v>-610.0</v>
      </c>
      <c r="G139" t="s" s="8">
        <v>248</v>
      </c>
      <c r="H139" t="s" s="8">
        <v>54</v>
      </c>
      <c r="I139" t="s" s="8">
        <v>252</v>
      </c>
    </row>
    <row r="140" ht="16.0" customHeight="true">
      <c r="A140" t="n" s="8">
        <v>4.6335554E7</v>
      </c>
      <c r="B140" t="s" s="8">
        <v>51</v>
      </c>
      <c r="C140" t="n" s="8">
        <f>IF(false,"005-1111", "005-1111")</f>
      </c>
      <c r="D140" t="s" s="8">
        <v>146</v>
      </c>
      <c r="E140" t="n" s="8">
        <v>1.0</v>
      </c>
      <c r="F140" t="n" s="8">
        <v>-989.0</v>
      </c>
      <c r="G140" t="s" s="8">
        <v>248</v>
      </c>
      <c r="H140" t="s" s="8">
        <v>50</v>
      </c>
      <c r="I140" t="s" s="8">
        <v>253</v>
      </c>
    </row>
    <row r="141" ht="16.0" customHeight="true"/>
    <row r="142" ht="16.0" customHeight="true">
      <c r="A142" t="s" s="1">
        <v>37</v>
      </c>
      <c r="F142" t="n" s="8">
        <v>-5908.0</v>
      </c>
      <c r="G142" s="2"/>
      <c r="H142" s="0"/>
      <c r="I142" s="0"/>
    </row>
    <row r="143" ht="16.0" customHeight="true">
      <c r="A143" s="1"/>
      <c r="B143" s="1"/>
      <c r="C143" s="1"/>
      <c r="D143" s="1"/>
      <c r="E143" s="1"/>
      <c r="F143" s="1"/>
      <c r="G143" s="1"/>
      <c r="H143" s="1"/>
      <c r="I143" s="1"/>
    </row>
    <row r="144" ht="16.0" customHeight="true">
      <c r="A144" t="s" s="1">
        <v>40</v>
      </c>
    </row>
    <row r="145" ht="34.0" customHeight="true">
      <c r="A145" t="s" s="9">
        <v>47</v>
      </c>
      <c r="B145" t="s" s="9">
        <v>48</v>
      </c>
      <c r="C145" s="9"/>
      <c r="D145" s="9"/>
      <c r="E145" s="9"/>
      <c r="F145" t="s" s="9">
        <v>39</v>
      </c>
      <c r="G145" t="s" s="9">
        <v>5</v>
      </c>
      <c r="H145" t="s" s="9">
        <v>3</v>
      </c>
      <c r="I145" t="s" s="9">
        <v>4</v>
      </c>
    </row>
    <row r="146" ht="16.0" customHeight="true"/>
    <row r="147" ht="16.0" customHeight="true">
      <c r="A147" t="s" s="1">
        <v>37</v>
      </c>
      <c r="F147" t="n" s="8">
        <v>0.0</v>
      </c>
      <c r="G147" s="2"/>
      <c r="H147" s="0"/>
      <c r="I147" s="0"/>
    </row>
    <row r="148" ht="16.0" customHeight="true">
      <c r="A148" s="1"/>
      <c r="B148" s="1"/>
      <c r="C148" s="1"/>
      <c r="D148" s="1"/>
      <c r="E148" s="1"/>
      <c r="F148" s="1"/>
      <c r="G148" s="1"/>
      <c r="H148" s="1"/>
      <c r="I148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