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<sst xmlns="http://schemas.openxmlformats.org/spreadsheetml/2006/main" count="2162" uniqueCount="357">
  <si>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</si>
  <si>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</si>
  <si>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</si>
  <si>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</si>
  <si>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</si>
  <si>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</si>
  <si>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</si>
  <si>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</si>
  <si>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</si>
  <si>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</si>
  <si>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</si>
  <si>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</si>
  <si>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</si>
  <si>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</si>
  <si>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</si>
  <si>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</si>
  <si>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</si>
  <si>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</si>
  <si>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</si>
  <si>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</si>
  <si>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</si>
  <si>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</si>
  <si>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</si>
  <si>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</si>
  <si>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</si>
  <si>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</si>
  <si>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</si>
  <si>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</si>
  <si>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</si>
  <si>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</si>
  <si>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</si>
  <si>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</si>
  <si>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</si>
  <si>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</si>
  <si>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</si>
  <si>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</si>
  <si>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</si>
  <si>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</si>
  <si>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</si>
  <si>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</si>
  <si>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</si>
  <si>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</si>
  <si>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</si>
  <si>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</si>
  <si>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</si>
  <si>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</si>
  <si>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</si>
  <si>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</si>
  <si>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</si>
  <si>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</si>
  <si>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07.06.2021</t>
  </si>
  <si>
    <t>02.06.2021</t>
  </si>
  <si>
    <t>Merries подгузники XL (12-20 кг), 44 шт.</t>
  </si>
  <si>
    <t>Платёж покупателя</t>
  </si>
  <si>
    <t>04.06.2021</t>
  </si>
  <si>
    <t>60b738dcc3080f4d29afd5d2</t>
  </si>
  <si>
    <t>31.05.2021</t>
  </si>
  <si>
    <t>Протеин Optimum Nutrition 100% Whey Gold Standard (4545-4704 г) клубника</t>
  </si>
  <si>
    <t>60b4f4d08927ca07a83ede2d</t>
  </si>
  <si>
    <t>03.06.2021</t>
  </si>
  <si>
    <t>60b7fda69066f411cd9e5061</t>
  </si>
  <si>
    <t>YokoSun трусики Econom XXL (15-25 кг) 32 шт.</t>
  </si>
  <si>
    <t>60b853b22fe0985e8a5bfea0</t>
  </si>
  <si>
    <t>Lion Отбеливатель Bright дезинфицирующий для ежедневного использования, 720 мл</t>
  </si>
  <si>
    <t>60b9323f94d527077a341791</t>
  </si>
  <si>
    <t>60b51b8ddbdc31433d32057b</t>
  </si>
  <si>
    <t>01.06.2021</t>
  </si>
  <si>
    <t>Joonies трусики Premium Soft XL (12-17 кг), 38 шт.</t>
  </si>
  <si>
    <t>60b5f176fbacea3bcdb380cd</t>
  </si>
  <si>
    <t>Goo.N трусики Сheerful Baby L (8-14 кг), 48 шт.</t>
  </si>
  <si>
    <t>60b62ab52fe09878cb5bfef2</t>
  </si>
  <si>
    <t>Joonies трусики Comfort XL (12-17 кг), 38 шт.</t>
  </si>
  <si>
    <t>60b54b097399017aaf649da7</t>
  </si>
  <si>
    <t>Pigeon Бутылочка Перистальтик Плюс с широким горлом PP, 160 мл, с рождения, бесцветный</t>
  </si>
  <si>
    <t>60b89a469066f42dd19e501f</t>
  </si>
  <si>
    <t>60b919c78927ca423266aa9f</t>
  </si>
  <si>
    <t>26.05.2021</t>
  </si>
  <si>
    <t>Vivienne Sabo Тушь для ресниц Provocation, 01 черная</t>
  </si>
  <si>
    <t>60b9e9f3f78dba300c155b68</t>
  </si>
  <si>
    <t>28.05.2021</t>
  </si>
  <si>
    <t>Гель для душа Biore Ангельская роза, 480 мл</t>
  </si>
  <si>
    <t>60ba0121f988018236a19071</t>
  </si>
  <si>
    <t>YokoSun трусики L (9-14 кг), 44 шт.</t>
  </si>
  <si>
    <t>60b7ccad2fe098574a5bff45</t>
  </si>
  <si>
    <t>60b7c7ed32da83d5ccc535b7</t>
  </si>
  <si>
    <t>Joonies трусики Comfort L (9-14 кг), 44 шт.</t>
  </si>
  <si>
    <t>60b79632954f6b0368f8424e</t>
  </si>
  <si>
    <t>Ёkitto трусики XL (12+ кг) 34 шт.</t>
  </si>
  <si>
    <t>60b7c430b9f8edd33c2e15a0</t>
  </si>
  <si>
    <t>Гель для стирки Kao Attack Bio EX, 0.77 кг, дой-пак</t>
  </si>
  <si>
    <t>60b755ea7399011fdb844f2d</t>
  </si>
  <si>
    <t>24.05.2021</t>
  </si>
  <si>
    <t>Burti kushel Baby, ополаскиватель для детского белья, 1.45 л</t>
  </si>
  <si>
    <t>60ba163bf4c0cb66051c0bd0</t>
  </si>
  <si>
    <t>60ba1b9f8927cac1fe66ab77</t>
  </si>
  <si>
    <t>27.05.2021</t>
  </si>
  <si>
    <t>Merries подгузники L (9-14 кг), 54 шт.</t>
  </si>
  <si>
    <t>60ba1f9820d51d75c2d78bfe</t>
  </si>
  <si>
    <t>Joonies трусики Premium Soft M (6-11 кг), 56 шт.</t>
  </si>
  <si>
    <t>60ba226c94d5271ffacc2202</t>
  </si>
  <si>
    <t>29.05.2021</t>
  </si>
  <si>
    <t>Beausta Тинт для губ Water Shine Gloss, cherry red</t>
  </si>
  <si>
    <t>60ba28b42fe0983479210693</t>
  </si>
  <si>
    <t>60ba2c53f78dba7249155ba3</t>
  </si>
  <si>
    <t>YokoSun подгузники Premium L (9-13 кг) 54 шт.</t>
  </si>
  <si>
    <t>60b9b772f4c0cb36e01c0bd5</t>
  </si>
  <si>
    <t>YokoSun трусики Premium L (9-14 кг) 44 шт.</t>
  </si>
  <si>
    <t>60ba462b83b1f2299ec6957d</t>
  </si>
  <si>
    <t>Joonies трусики Premium Soft L (9-14 кг), 44 шт.</t>
  </si>
  <si>
    <t>Joonies подгузники Premium Soft NB (0-5 кг) 24 шт.</t>
  </si>
  <si>
    <t>60ba4c66dbdc315bf1f4487e</t>
  </si>
  <si>
    <t>Takeshi трусики бамбуковые Kid's ХXL (15-28 кг) 36 шт.</t>
  </si>
  <si>
    <t>60b76f00863e4e6ec58bb717</t>
  </si>
  <si>
    <t>YokoSun трусики XXL (15-23 кг) 28 шт.</t>
  </si>
  <si>
    <t>Набор Some By Mi Yuja Niacin 30 Days Brightening Starter Kit</t>
  </si>
  <si>
    <t>60ba5171792ab117f9afea5c</t>
  </si>
  <si>
    <t>60ba53ffb9f8ed42a8456a1e</t>
  </si>
  <si>
    <t>Merries трусики XXL (15-28 кг), 32 шт.</t>
  </si>
  <si>
    <t>60ba581a0fe995155e57801e</t>
  </si>
  <si>
    <t>Joonies трусики Premium Soft XL (12-17 кг), 152 шт.</t>
  </si>
  <si>
    <t>60ba58c00fe99502b057802c</t>
  </si>
  <si>
    <t>60ba5fd73620c2699116fb48</t>
  </si>
  <si>
    <t>Гейнер Optimum Nutrition Serious Mass (5.44 кг) банан</t>
  </si>
  <si>
    <t>60ba685404e943299db3b9a3</t>
  </si>
  <si>
    <t>60ba7221c3080f06f6090014</t>
  </si>
  <si>
    <t>Jigott Тушь для ресниц Cats Eye Power Curling Mascara, черный</t>
  </si>
  <si>
    <t>60ba745fdbdc312688f44779</t>
  </si>
  <si>
    <t>60ba802794d527f8639c9be7</t>
  </si>
  <si>
    <t>Burti Noir, жидкое средство для стирки черного и темного белья, 1.45 л</t>
  </si>
  <si>
    <t>60ba84d2dff13b6fa7e7090d</t>
  </si>
  <si>
    <t>Burti, концентрированный стиральный порошок Burti Compact Baby для детского белья, 0.9 кг</t>
  </si>
  <si>
    <t>60ba8ec9863e4e10daa90e4c</t>
  </si>
  <si>
    <t>05.06.2021</t>
  </si>
  <si>
    <t>60b8a4a983b1f2045a27fe3d</t>
  </si>
  <si>
    <t>60b66be104e943b9fae0941d</t>
  </si>
  <si>
    <t>Biore мицеллярная вода, 320 мл</t>
  </si>
  <si>
    <t>60b8d4668927cac9e203a503</t>
  </si>
  <si>
    <t>YokoSun трусики M (6-10 кг), 58 шт.</t>
  </si>
  <si>
    <t>60b9298edbdc31839c0d5a0a</t>
  </si>
  <si>
    <t>60baa581dff13b7f55e70855</t>
  </si>
  <si>
    <t>60b94202dbdc3103a40d58fb</t>
  </si>
  <si>
    <t>Goo.N трусики XL (12-20 кг) 38 шт.</t>
  </si>
  <si>
    <t>60b9304b03c3785f9445bcc9</t>
  </si>
  <si>
    <t>60b92a4adff13b6d75dc6c8b</t>
  </si>
  <si>
    <t>Joonies трусики Comfort M (6-11 кг)</t>
  </si>
  <si>
    <t>60b8ab298927cac18d66aba6</t>
  </si>
  <si>
    <t>Holika Holika пилинг-гель для лица Smooth Egg Skin Re:birth Peeling Gel 140 мл</t>
  </si>
  <si>
    <t>60b8df9432da839fd6fc794a</t>
  </si>
  <si>
    <t>60b8d0a1fbacea2af762d9f2</t>
  </si>
  <si>
    <t>Meine Liebe Средство для уборки детских помещений с антибактериальным эффектом, 500 мл</t>
  </si>
  <si>
    <t>60b90f0f04e9430e32d92f4d</t>
  </si>
  <si>
    <t>Эссенция-концентрат Missha MISA Cho Gong Jin Ampoule, 50 мл</t>
  </si>
  <si>
    <t>60b88b6bbed21e1be6e91fd0</t>
  </si>
  <si>
    <t>Satisfyer Стимулятор Curvy 2+, белый</t>
  </si>
  <si>
    <t>60b8fec04f5c6e68534c8cb2</t>
  </si>
  <si>
    <t>Протеин Optimum Nutrition 100% Whey Gold Standard (2100-2353 г) клубника</t>
  </si>
  <si>
    <t>60b8e9c08927ca5d9103a57f</t>
  </si>
  <si>
    <t>60b9237704e943885ad92ea1</t>
  </si>
  <si>
    <t>YokoSun трусики XL (12-20 кг), 38 шт.</t>
  </si>
  <si>
    <t>60b8bdc23620c252d090d815</t>
  </si>
  <si>
    <t>60b9485c7153b326ddafc6ea</t>
  </si>
  <si>
    <t>Протеин Optimum Nutrition 100% Whey Gold Standard (4545-4704 г) молочный шоколад</t>
  </si>
  <si>
    <t>60b8ec78f78dba20ca155b59</t>
  </si>
  <si>
    <t>60b67e1c3b317614e5878ce9</t>
  </si>
  <si>
    <t>Satisfyer Вибратор силиконовый Yummy Sunshine 22.5 см, желтый</t>
  </si>
  <si>
    <t>60b8fd5cf988010749a19002</t>
  </si>
  <si>
    <t>Missha BB крем Perfect Cover, SPF 42, 20 мл, оттенок: 21 light beige</t>
  </si>
  <si>
    <t>60b9be6b2af6cd7c336964f4</t>
  </si>
  <si>
    <t>60b930b3c3080fb12f09b587</t>
  </si>
  <si>
    <t>60b880ff73990141fc844e3e</t>
  </si>
  <si>
    <t>60ba11e70fe995543986f014</t>
  </si>
  <si>
    <t>60b938ca2fe0983c3921069e</t>
  </si>
  <si>
    <t>60b91de1f988016f7fa18fbf</t>
  </si>
  <si>
    <t>Biore Очищающий мусс для умывания против акне, 150 мл</t>
  </si>
  <si>
    <t>60b7ff2bf4c0cb65e3038def</t>
  </si>
  <si>
    <t>60ba39f803c3783bfd45bd3e</t>
  </si>
  <si>
    <t>Стиральный порошок Lion Top Hang-to-Dry Indoors, картонная пачка, 0.9 кг</t>
  </si>
  <si>
    <t>60ba740604e943d88ab3b971</t>
  </si>
  <si>
    <t>Biore мусс для умывания с увлажняющим эффектом, 150 мл</t>
  </si>
  <si>
    <t>60b9f44c3620c2108cdbb16c</t>
  </si>
  <si>
    <t>60b92e7b5a3951cd9c32ecf8</t>
  </si>
  <si>
    <t>Meine Liebe, гель для мытья овощей, фруктов, детской посуды и игрушек, 485 мл</t>
  </si>
  <si>
    <t>60b9123c03c3780f4345bc16</t>
  </si>
  <si>
    <t>Japan Gals маска Pure 5 Essence с гиалуроновой кислотой, 7 шт.</t>
  </si>
  <si>
    <t>60b8ff0f9066f411d2850955</t>
  </si>
  <si>
    <t>60b8c16dfbacea4d57742622</t>
  </si>
  <si>
    <t>Протеин Optimum Nutrition 100% Whey Gold Standard (2100-2353 г) белый шоколад</t>
  </si>
  <si>
    <t>60ba6bb783b1f2324ac69606</t>
  </si>
  <si>
    <t>Biore увлажняющая сыворотка для умывания и снятия макияжа, 230 мл</t>
  </si>
  <si>
    <t>60b68d40f98801785d45b210</t>
  </si>
  <si>
    <t>Ёkitto трусики М (5-10 кг) 52 шт.</t>
  </si>
  <si>
    <t>60b9265d5a3951e2d032ed76</t>
  </si>
  <si>
    <t>Biore мицеллярная вода, запасной блок, 290 мл</t>
  </si>
  <si>
    <t>60b9a08883b1f27e001a4ce1</t>
  </si>
  <si>
    <t>60ba0b778927caf1d903a5ae</t>
  </si>
  <si>
    <t>Joonies трусики Comfort XXL (15-20 кг), 84 шт.</t>
  </si>
  <si>
    <t>60bb42c43b31761bdd629d9e</t>
  </si>
  <si>
    <t>Минерально-витаминный комплекс Optimum Nutrition Opti-Men (240 таблеток)</t>
  </si>
  <si>
    <t>60bb47953620c246a416fb2d</t>
  </si>
  <si>
    <t>Laurier прокладки ежедневные Beauty Style без запаха, 36 шт</t>
  </si>
  <si>
    <t>60b8ec6f73990129a963042b</t>
  </si>
  <si>
    <t>60bb5a10fbacea27412dfdfd</t>
  </si>
  <si>
    <t>60bb5b422fe098540918f7e0</t>
  </si>
  <si>
    <t>60bb5b4fc5311b36d645f0bb</t>
  </si>
  <si>
    <t>60b93c593620c23a3edbb1a0</t>
  </si>
  <si>
    <t>60b91ce2f78dba4a23155ad2</t>
  </si>
  <si>
    <t>60bb7b19954f6b3d0f0c214f</t>
  </si>
  <si>
    <t>Manuoki трусики XL (12+ кг), 38 шт.</t>
  </si>
  <si>
    <t>60bb820d2fe09807b418f6ce</t>
  </si>
  <si>
    <t>60b7d40cf988019eaf45b173</t>
  </si>
  <si>
    <t>60b89cfb04e9435491e094dd</t>
  </si>
  <si>
    <t>60b938eaf78dba54df155b17</t>
  </si>
  <si>
    <t>60b91ee4792ab14e2f238355</t>
  </si>
  <si>
    <t>Губка для плит Vileda Пур Актив 2 шт, желтый/зеленый</t>
  </si>
  <si>
    <t>60b82572792ab172cb9c3e6b</t>
  </si>
  <si>
    <t>60bb997194d52728c19c9c3b</t>
  </si>
  <si>
    <t>60bb99b7dbdc319485f447b7</t>
  </si>
  <si>
    <t>60bb9df6dff13b78a1011c3b</t>
  </si>
  <si>
    <t>60bb9e2a4f5c6e024f916590</t>
  </si>
  <si>
    <t>Enough Тональный крем Rich Gold Double Wear Radiance Foundation, 100 мл, оттенок: №21</t>
  </si>
  <si>
    <t>60bba5417153b377aafe7622</t>
  </si>
  <si>
    <t>Missha BB крем Perfect Cover, SPF 42, 50 мл, оттенок: 13 bright beige</t>
  </si>
  <si>
    <t>60b662819066f45ddc9e502e</t>
  </si>
  <si>
    <t>Goo.N подгузники XL (12-20 кг), 42 шт.</t>
  </si>
  <si>
    <t>60b72a64f78dba7c9b179c1a</t>
  </si>
  <si>
    <t>Satisfyer Стимулятор Penguin Air Pulse, черный/белый</t>
  </si>
  <si>
    <t>60bbbc332af6cd162a01dc1e</t>
  </si>
  <si>
    <t>60bbc416dbdc31ea53f44807</t>
  </si>
  <si>
    <t>Гейнер Optimum Nutrition Serious Mass (2.72 кг) банан</t>
  </si>
  <si>
    <t>60bbca5cfbacea78aa2dfda0</t>
  </si>
  <si>
    <t>30.05.2021</t>
  </si>
  <si>
    <t>60bbd201b9f8ed76b9456ac7</t>
  </si>
  <si>
    <t>Гель для стирки Kao Attack Bio EX, 0.88 кг, бутылка</t>
  </si>
  <si>
    <t>60b69f4eb9f8edc7412e156d</t>
  </si>
  <si>
    <t>06.06.2021</t>
  </si>
  <si>
    <t>60ba63c1f4c0cb0b5adbdfe1</t>
  </si>
  <si>
    <t>60bbef86863e4e7dc5a90d96</t>
  </si>
  <si>
    <t>60b934534f5c6e3c724c8cc2</t>
  </si>
  <si>
    <t>60ba379efbacea7eef62d9d9</t>
  </si>
  <si>
    <t>Ёkitto трусики L (9-14 кг) 44 шт.</t>
  </si>
  <si>
    <t>60bb192a4f5c6e5f85916560</t>
  </si>
  <si>
    <t>60b8a7aff988015e5d45b238</t>
  </si>
  <si>
    <t>YokoSun подгузники M (5-10 кг), 62 шт.</t>
  </si>
  <si>
    <t>60bab8c673990151009f284c</t>
  </si>
  <si>
    <t>Satisfyer Стимулятор Pro 2 Vibration, rose gold</t>
  </si>
  <si>
    <t>60ba189fdbdc3184a40d59e1</t>
  </si>
  <si>
    <t>60bb238fc5311b698045f0f0</t>
  </si>
  <si>
    <t>60ba868a04e9433a5db3b8f1</t>
  </si>
  <si>
    <t>60ba906d32da8352dd86ec46</t>
  </si>
  <si>
    <t>60ba920ec3080f3b7e2f9daf</t>
  </si>
  <si>
    <t>60ba7c4cc3080f0e5808ff9a</t>
  </si>
  <si>
    <t>60bb1df2863e4e6623a90dbe</t>
  </si>
  <si>
    <t>60bb18723620c205fc16fab7</t>
  </si>
  <si>
    <t>60baf58b04e943dff7b3b932</t>
  </si>
  <si>
    <t>60bb23f52af6cd0c3501dca3</t>
  </si>
  <si>
    <t>60ba7e1a863e4e5f40a90de1</t>
  </si>
  <si>
    <t>60ba78423620c2112916fb5b</t>
  </si>
  <si>
    <t>60ba78502fe098083418f780</t>
  </si>
  <si>
    <t>Гель для душа Holika Holika Aloe 92%, 250 мл</t>
  </si>
  <si>
    <t>60ba7bd6c5311b5d4b45f041</t>
  </si>
  <si>
    <t>60ba5e200fe995433c578015</t>
  </si>
  <si>
    <t>60ba44b70fe9951935578026</t>
  </si>
  <si>
    <t>Missha BB крем Perfect Cover, SPF 42, 50 мл, оттенок: 21 light beige</t>
  </si>
  <si>
    <t>60ba5a3b04e9431d5eb3b8fd</t>
  </si>
  <si>
    <t>60ba5ef9b9f8ed4976456a7d</t>
  </si>
  <si>
    <t>Satisfyer Стимулятор Curvy 2+, розовый</t>
  </si>
  <si>
    <t>60b78aa50fe995062be5b795</t>
  </si>
  <si>
    <t>60ba94543620c276d016fad4</t>
  </si>
  <si>
    <t>Lactoflorene Холестерол Комплекс для снижения холестерина порошок пакетики 3,6 г х 20 шт</t>
  </si>
  <si>
    <t>60ba82907399015cf99f284e</t>
  </si>
  <si>
    <t>60b8f48dc5311b5d55e6c305</t>
  </si>
  <si>
    <t>Pigeon Бутылочка Перистальтик Плюс с широким горлом PPSU, 240 мл, с 3 месяцев, оранжевый</t>
  </si>
  <si>
    <t>60ba98d4bed21e0dce9b211f</t>
  </si>
  <si>
    <t>Satisfyer Стимулятор Number One Air Pulse (Next Gen), розовое золото</t>
  </si>
  <si>
    <t>60ba8518bed21e47ba9b21b3</t>
  </si>
  <si>
    <t>60ba2f29fbacea6dbc62d9ef</t>
  </si>
  <si>
    <t>60b9ef2dfbacea78e762d9df</t>
  </si>
  <si>
    <t>Satisfyer Стимулятор Pro2 Air Pulse (Next Gen), белый/розовый</t>
  </si>
  <si>
    <t>60b8ef825a3951c4db32edca</t>
  </si>
  <si>
    <t>60b797fbfbacea070e7426ae</t>
  </si>
  <si>
    <t>YokoSun подгузники Premium M (5-10 кг) 62 шт.</t>
  </si>
  <si>
    <t>60b8871cf98801309445b220</t>
  </si>
  <si>
    <t>60bb93e44f5c6e5f049165a9</t>
  </si>
  <si>
    <t>Palmbaby трусики Ультратонкие L (9-14 кг), 44 шт.</t>
  </si>
  <si>
    <t>60bb3ab794d5271aeacc2248</t>
  </si>
  <si>
    <t>Стиральный порошок Attack Bio EX, пластиковый пакет, 0.81 кг</t>
  </si>
  <si>
    <t>60baf84999d6ef596c34aea2</t>
  </si>
  <si>
    <t>60baa7b132da83daf186ebb0</t>
  </si>
  <si>
    <t>60ba6c08f78dba09c3b45ebb</t>
  </si>
  <si>
    <t>Гейнер Optimum Nutrition Serious Mass (5.44 кг) шоколад</t>
  </si>
  <si>
    <t>60b756d794d527056f5390ac</t>
  </si>
  <si>
    <t>60ba7cecc5311b632a45f124</t>
  </si>
  <si>
    <t>Goo.N трусики Ultra XXL (13-25 кг) 36 шт.</t>
  </si>
  <si>
    <t>60bbb7a283b1f2374ec69661</t>
  </si>
  <si>
    <t>60ba84ae20d51d29a9642f74</t>
  </si>
  <si>
    <t>60ba976a32da835a8986ec18</t>
  </si>
  <si>
    <t>YokoSun трусики Econom L (9-14 кг), 44 шт.</t>
  </si>
  <si>
    <t>60bba5732fe0980c3b18f769</t>
  </si>
  <si>
    <t>60bbd159954f6b3958f842cd</t>
  </si>
  <si>
    <t>60bafb62dbdc319fc5f4484f</t>
  </si>
  <si>
    <t>60bc711ab9f8edabfb456af6</t>
  </si>
  <si>
    <t>Крем Missha Misa Cho Gong Jin, 60 мл</t>
  </si>
  <si>
    <t>60b913e9792ab13cf42383ed</t>
  </si>
  <si>
    <t>60ba7f50954f6b4ca3f84299</t>
  </si>
  <si>
    <t>60b914e8792ab153e1238455</t>
  </si>
  <si>
    <t>60b8fb637153b318cfafc73f</t>
  </si>
  <si>
    <t>60b85b7edff13b74ef7c7ee9</t>
  </si>
  <si>
    <t>60ba6ed93b31767879629dfa</t>
  </si>
  <si>
    <t>Esthetic House Formula Ampoule Collagen Сыворотка для лица, 80 мл</t>
  </si>
  <si>
    <t>60b74d3f7399017ade844f20</t>
  </si>
  <si>
    <t>Goo.N трусики Сheerful Baby M (6-11 кг), 54 шт.</t>
  </si>
  <si>
    <t>60bca35c03c3786dfa4d9ccc</t>
  </si>
  <si>
    <t>60bca63dbed21e03559b20a0</t>
  </si>
  <si>
    <t>60bca6fa32da83269e86ecd6</t>
  </si>
  <si>
    <t>60bca7f783b1f22877c6961d</t>
  </si>
  <si>
    <t>60bcb6e494d527124d9c9c2b</t>
  </si>
  <si>
    <t>Esthetic House Formula Ampoule AC Tea Tree Сыворотка для лица, 80 мл</t>
  </si>
  <si>
    <t>60bcbab22fe09820f218f7b4</t>
  </si>
  <si>
    <t>60bcbbb02af6cd504001dc4f</t>
  </si>
  <si>
    <t>60bccc846a8643064f042546</t>
  </si>
  <si>
    <t>Palmbaby подгузники Ультратонкие M (6-11 кг), 60 шт.</t>
  </si>
  <si>
    <t>60bcd32d7153b39b6e2d54ec</t>
  </si>
  <si>
    <t>60bcdd7520d51d452b642f3d</t>
  </si>
  <si>
    <t>60bcdf3003c378a3014d9d4c</t>
  </si>
  <si>
    <t>Goo.N трусики Сheerful Baby XL (11-18 кг), 42 шт.</t>
  </si>
  <si>
    <t>60bce2138927ca850166ac3e</t>
  </si>
  <si>
    <t>YokoSun подгузники L (9-13 кг), 54 шт.</t>
  </si>
  <si>
    <t>60bce67320d51d6b74642e92</t>
  </si>
  <si>
    <t>60bcf4127153b33f872d555b</t>
  </si>
  <si>
    <t>60bcfd963b317606c4629e01</t>
  </si>
  <si>
    <t>IQ BEAUTY Суперстойкая защита маникюра 10 Days Top, 12,5 мл</t>
  </si>
  <si>
    <t>60bd026f7153b3ed822d559c</t>
  </si>
  <si>
    <t>60bd029af4c0cb17b8dbdfed</t>
  </si>
  <si>
    <t>Esthetic House маска-филлер CP-1 3 Seconds Hair Ringer (Hair Fill-up Ampoule), 13 мл, 10 шт.</t>
  </si>
  <si>
    <t>60bc7116b9f8edd6f8456a53</t>
  </si>
  <si>
    <t>60bb4ff06a86434082042520</t>
  </si>
  <si>
    <t>60bd15c203c37861544d9d90</t>
  </si>
  <si>
    <t>Jigott Aloe Water Blue Cream Увлажняющий крем для лица с экстрактом алое, 70 мл</t>
  </si>
  <si>
    <t>60bd2c9920d51d376a642ed0</t>
  </si>
  <si>
    <t>Joonies подгузники Premium Soft L (9-14 кг), 42 шт.</t>
  </si>
  <si>
    <t>60bd2fc5b9f8ed8af7456ad3</t>
  </si>
  <si>
    <t>60b7f5462af6cd3acc6e8218</t>
  </si>
  <si>
    <t>Goo.N подгузники Ultra XL (12-20 кг), 52 шт.</t>
  </si>
  <si>
    <t>60bc9b44f4c0cb194adbe04b</t>
  </si>
  <si>
    <t>60bbd27e954f6b2e460c21a2</t>
  </si>
  <si>
    <t>60bd064694d5270cb39c9ab0</t>
  </si>
  <si>
    <t>FarmStay Маска тканевая с экстрактом улитки Visible Difference Mask Sheet Snail, 23 мл х 10 шт</t>
  </si>
  <si>
    <t>60bbc1be7153b3f1412d5589</t>
  </si>
  <si>
    <t>60bcc84832da830d8f86ebba</t>
  </si>
  <si>
    <t>Goo.N трусики Ultra M (7-12 кг) 74 шт.</t>
  </si>
  <si>
    <t>60b94f89739901782b63046e</t>
  </si>
  <si>
    <t>Возврат платежа покупателя</t>
  </si>
  <si>
    <t>60ba1deff988018ddba190af</t>
  </si>
  <si>
    <t>YokoSun трусики Premium XL (12-20 кг) 38 шт.</t>
  </si>
  <si>
    <t>Протеин Optimum Nutrition 100% Whey Gold Standard (2100-2353 г) молочный шоколад</t>
  </si>
  <si>
    <t>60ba1e1e32da83895bfc7922</t>
  </si>
  <si>
    <t>60ba447b5a3951320ad598f1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</si>
</sst>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3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556403.0</v>
      </c>
    </row>
    <row r="4" spans="1:9" s="3" customFormat="1" x14ac:dyDescent="0.2" ht="16.0" customHeight="true">
      <c r="A4" s="3" t="s">
        <v>34</v>
      </c>
      <c r="B4" s="10" t="n">
        <v>306216.0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4.904616E7</v>
      </c>
      <c r="B8" s="8" t="s">
        <v>51</v>
      </c>
      <c r="C8" s="8" t="n">
        <f>IF(false,"003-318", "003-318")</f>
      </c>
      <c r="D8" s="8" t="s">
        <v>52</v>
      </c>
      <c r="E8" s="8" t="n">
        <v>1.0</v>
      </c>
      <c r="F8" s="8" t="n">
        <v>1131.0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4.882351E7</v>
      </c>
      <c r="B9" t="s" s="8">
        <v>56</v>
      </c>
      <c r="C9" t="n" s="8">
        <f>IF(false,"120923130", "120923130")</f>
      </c>
      <c r="D9" t="s" s="8">
        <v>57</v>
      </c>
      <c r="E9" t="n" s="8">
        <v>1.0</v>
      </c>
      <c r="F9" t="n" s="8">
        <v>7899.0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4.9159628E7</v>
      </c>
      <c r="B10" s="8" t="s">
        <v>59</v>
      </c>
      <c r="C10" s="8" t="n">
        <f>IF(false,"003-318", "003-318")</f>
      </c>
      <c r="D10" s="8" t="s">
        <v>52</v>
      </c>
      <c r="E10" s="8" t="n">
        <v>3.0</v>
      </c>
      <c r="F10" s="8" t="n">
        <v>3555.0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4.916718E7</v>
      </c>
      <c r="B11" t="s" s="8">
        <v>59</v>
      </c>
      <c r="C11" t="n" s="8">
        <f>IF(false,"120921905", "120921905")</f>
      </c>
      <c r="D11" t="s" s="8">
        <v>61</v>
      </c>
      <c r="E11" t="n" s="8">
        <v>6.0</v>
      </c>
      <c r="F11" t="n" s="8">
        <v>3000.0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4.9285097E7</v>
      </c>
      <c r="B12" t="s" s="8">
        <v>59</v>
      </c>
      <c r="C12" t="n" s="8">
        <f>IF(false,"120923060", "120923060")</f>
      </c>
      <c r="D12" t="s" s="8">
        <v>63</v>
      </c>
      <c r="E12" t="n" s="8">
        <v>1.0</v>
      </c>
      <c r="F12" t="n" s="8">
        <v>185.0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4.8844799E7</v>
      </c>
      <c r="B13" s="8" t="s">
        <v>56</v>
      </c>
      <c r="C13" s="8" t="n">
        <f>IF(false,"003-318", "003-318")</f>
      </c>
      <c r="D13" s="8" t="s">
        <v>52</v>
      </c>
      <c r="E13" s="8" t="n">
        <v>1.0</v>
      </c>
      <c r="F13" s="8" t="n">
        <v>1239.0</v>
      </c>
      <c r="G13" s="8" t="s">
        <v>53</v>
      </c>
      <c r="H13" s="8" t="s">
        <v>54</v>
      </c>
      <c r="I13" s="8" t="s">
        <v>65</v>
      </c>
    </row>
    <row r="14" spans="1:9" x14ac:dyDescent="0.2" ht="16.0" customHeight="true">
      <c r="A14" s="7" t="n">
        <v>4.8913916E7</v>
      </c>
      <c r="B14" s="8" t="s">
        <v>66</v>
      </c>
      <c r="C14" s="8" t="n">
        <f>IF(false,"120921853", "120921853")</f>
      </c>
      <c r="D14" s="8" t="s">
        <v>67</v>
      </c>
      <c r="E14" s="8" t="n">
        <v>2.0</v>
      </c>
      <c r="F14" s="8" t="n">
        <v>1578.0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4.8947816E7</v>
      </c>
      <c r="B15" t="s" s="8">
        <v>66</v>
      </c>
      <c r="C15" t="n" s="8">
        <f>IF(false,"005-1358", "005-1358")</f>
      </c>
      <c r="D15" t="s" s="8">
        <v>69</v>
      </c>
      <c r="E15" t="n" s="8">
        <v>1.0</v>
      </c>
      <c r="F15" t="n" s="8">
        <v>1.0</v>
      </c>
      <c r="G15" t="s" s="8">
        <v>53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4.8873792E7</v>
      </c>
      <c r="B16" t="s" s="8">
        <v>56</v>
      </c>
      <c r="C16" t="n" s="8">
        <f>IF(false,"120922351", "120922351")</f>
      </c>
      <c r="D16" t="s" s="8">
        <v>71</v>
      </c>
      <c r="E16" t="n" s="8">
        <v>1.0</v>
      </c>
      <c r="F16" s="8" t="n">
        <v>666.0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4.9200478E7</v>
      </c>
      <c r="B17" s="8" t="s">
        <v>59</v>
      </c>
      <c r="C17" s="8" t="n">
        <f>IF(false,"005-1255", "005-1255")</f>
      </c>
      <c r="D17" s="8" t="s">
        <v>73</v>
      </c>
      <c r="E17" s="8" t="n">
        <v>2.0</v>
      </c>
      <c r="F17" s="8" t="n">
        <v>1038.0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4.9270392E7</v>
      </c>
      <c r="B18" t="s" s="8">
        <v>59</v>
      </c>
      <c r="C18" t="n" s="8">
        <f>IF(false,"005-1255", "005-1255")</f>
      </c>
      <c r="D18" t="s" s="8">
        <v>73</v>
      </c>
      <c r="E18" t="n" s="8">
        <v>1.0</v>
      </c>
      <c r="F18" t="n" s="8">
        <v>1.0</v>
      </c>
      <c r="G18" t="s" s="8">
        <v>53</v>
      </c>
      <c r="H18" t="s" s="8">
        <v>54</v>
      </c>
      <c r="I18" t="s" s="8">
        <v>75</v>
      </c>
    </row>
    <row r="19" spans="1:9" ht="16.0" x14ac:dyDescent="0.2" customHeight="true">
      <c r="A19" s="7" t="n">
        <v>4.8183383E7</v>
      </c>
      <c r="B19" s="8" t="s">
        <v>76</v>
      </c>
      <c r="C19" s="8" t="n">
        <f>IF(false,"120922394", "120922394")</f>
      </c>
      <c r="D19" s="8" t="s">
        <v>77</v>
      </c>
      <c r="E19" s="8" t="n">
        <v>1.0</v>
      </c>
      <c r="F19" s="8" t="n">
        <v>238.0</v>
      </c>
      <c r="G19" s="8" t="s">
        <v>53</v>
      </c>
      <c r="H19" s="8" t="s">
        <v>54</v>
      </c>
      <c r="I19" s="8" t="s">
        <v>78</v>
      </c>
    </row>
    <row r="20" spans="1:9" x14ac:dyDescent="0.2" ht="16.0" customHeight="true">
      <c r="A20" s="7" t="n">
        <v>4.8382723E7</v>
      </c>
      <c r="B20" s="8" t="s">
        <v>79</v>
      </c>
      <c r="C20" s="8" t="n">
        <f>IF(false,"120922522", "120922522")</f>
      </c>
      <c r="D20" s="8" t="s">
        <v>80</v>
      </c>
      <c r="E20" s="8" t="n">
        <v>1.0</v>
      </c>
      <c r="F20" s="8" t="n">
        <v>619.0</v>
      </c>
      <c r="G20" s="8" t="s">
        <v>53</v>
      </c>
      <c r="H20" s="8" t="s">
        <v>54</v>
      </c>
      <c r="I20" s="8" t="s">
        <v>81</v>
      </c>
    </row>
    <row r="21" ht="16.0" customHeight="true">
      <c r="A21" t="n" s="7">
        <v>4.9134491E7</v>
      </c>
      <c r="B21" t="s" s="8">
        <v>51</v>
      </c>
      <c r="C21" t="n" s="8">
        <f>IF(false,"005-1515", "005-1515")</f>
      </c>
      <c r="D21" t="s" s="8">
        <v>82</v>
      </c>
      <c r="E21" t="n" s="8">
        <v>8.0</v>
      </c>
      <c r="F21" t="n" s="8">
        <v>5896.0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4.9131401E7</v>
      </c>
      <c r="B22" t="s" s="8">
        <v>51</v>
      </c>
      <c r="C22" t="n" s="8">
        <f>IF(false,"005-1515", "005-1515")</f>
      </c>
      <c r="D22" t="s" s="8">
        <v>82</v>
      </c>
      <c r="E22" t="n" s="8">
        <v>1.0</v>
      </c>
      <c r="F22" s="8" t="n">
        <v>699.0</v>
      </c>
      <c r="G22" s="8" t="s">
        <v>53</v>
      </c>
      <c r="H22" s="8" t="s">
        <v>54</v>
      </c>
      <c r="I22" s="8" t="s">
        <v>84</v>
      </c>
    </row>
    <row r="23" spans="1:9" x14ac:dyDescent="0.2" ht="16.0" customHeight="true">
      <c r="A23" s="7" t="n">
        <v>4.9104606E7</v>
      </c>
      <c r="B23" s="8" t="s">
        <v>51</v>
      </c>
      <c r="C23" s="8" t="n">
        <f>IF(false,"120922353", "120922353")</f>
      </c>
      <c r="D23" s="8" t="s">
        <v>85</v>
      </c>
      <c r="E23" s="8" t="n">
        <v>1.0</v>
      </c>
      <c r="F23" s="8" t="n">
        <v>819.0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4.9128998E7</v>
      </c>
      <c r="B24" t="s" s="8">
        <v>51</v>
      </c>
      <c r="C24" t="n" s="8">
        <f>IF(false,"120921545", "120921545")</f>
      </c>
      <c r="D24" t="s" s="8">
        <v>87</v>
      </c>
      <c r="E24" t="n" s="8">
        <v>3.0</v>
      </c>
      <c r="F24" t="n" s="8">
        <v>2490.0</v>
      </c>
      <c r="G24" t="s" s="8">
        <v>53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4.9064207E7</v>
      </c>
      <c r="B25" t="s" s="8">
        <v>51</v>
      </c>
      <c r="C25" t="n" s="8">
        <f>IF(false,"000-631", "000-631")</f>
      </c>
      <c r="D25" t="s" s="8">
        <v>89</v>
      </c>
      <c r="E25" t="n" s="8">
        <v>1.0</v>
      </c>
      <c r="F25" t="n" s="8">
        <v>151.0</v>
      </c>
      <c r="G25" t="s" s="8">
        <v>53</v>
      </c>
      <c r="H25" t="s" s="8">
        <v>54</v>
      </c>
      <c r="I25" t="s" s="8">
        <v>90</v>
      </c>
    </row>
    <row r="26" ht="16.0" customHeight="true">
      <c r="A26" t="n" s="7">
        <v>4.7916378E7</v>
      </c>
      <c r="B26" t="s" s="8">
        <v>91</v>
      </c>
      <c r="C26" t="n" s="8">
        <f>IF(false,"120921428", "120921428")</f>
      </c>
      <c r="D26" t="s" s="8">
        <v>92</v>
      </c>
      <c r="E26" t="n" s="8">
        <v>1.0</v>
      </c>
      <c r="F26" t="n" s="8">
        <v>524.0</v>
      </c>
      <c r="G26" t="s" s="8">
        <v>53</v>
      </c>
      <c r="H26" t="s" s="8">
        <v>54</v>
      </c>
      <c r="I26" t="s" s="8">
        <v>93</v>
      </c>
    </row>
    <row r="27" ht="16.0" customHeight="true">
      <c r="A27" t="n" s="7">
        <v>4.9130388E7</v>
      </c>
      <c r="B27" t="s" s="8">
        <v>51</v>
      </c>
      <c r="C27" t="n" s="8">
        <f>IF(false,"005-1515", "005-1515")</f>
      </c>
      <c r="D27" t="s" s="8">
        <v>82</v>
      </c>
      <c r="E27" t="n" s="8">
        <v>1.0</v>
      </c>
      <c r="F27" t="n" s="8">
        <v>793.0</v>
      </c>
      <c r="G27" t="s" s="8">
        <v>53</v>
      </c>
      <c r="H27" t="s" s="8">
        <v>54</v>
      </c>
      <c r="I27" t="s" s="8">
        <v>94</v>
      </c>
    </row>
    <row r="28" ht="16.0" customHeight="true">
      <c r="A28" t="n" s="7">
        <v>4.8322276E7</v>
      </c>
      <c r="B28" t="s" s="8">
        <v>95</v>
      </c>
      <c r="C28" t="n" s="8">
        <f>IF(false,"003-315", "003-315")</f>
      </c>
      <c r="D28" t="s" s="8">
        <v>96</v>
      </c>
      <c r="E28" t="n" s="8">
        <v>3.0</v>
      </c>
      <c r="F28" t="n" s="8">
        <v>3393.0</v>
      </c>
      <c r="G28" t="s" s="8">
        <v>53</v>
      </c>
      <c r="H28" t="s" s="8">
        <v>54</v>
      </c>
      <c r="I28" t="s" s="8">
        <v>97</v>
      </c>
    </row>
    <row r="29" spans="1:9" s="1" customFormat="1" x14ac:dyDescent="0.2" ht="16.0" customHeight="true">
      <c r="A29" t="n" s="7">
        <v>4.9075622E7</v>
      </c>
      <c r="B29" t="s" s="8">
        <v>51</v>
      </c>
      <c r="C29" t="n" s="8">
        <f>IF(false,"120922035", "120922035")</f>
      </c>
      <c r="D29" t="s" s="8">
        <v>98</v>
      </c>
      <c r="E29" t="n" s="8">
        <v>2.0</v>
      </c>
      <c r="F29" t="n" s="8">
        <v>1918.0</v>
      </c>
      <c r="G29" s="8" t="s">
        <v>53</v>
      </c>
      <c r="H29" t="s" s="8">
        <v>54</v>
      </c>
      <c r="I29" s="8" t="s">
        <v>99</v>
      </c>
    </row>
    <row r="30" ht="16.0" customHeight="true">
      <c r="A30" t="n" s="7">
        <v>4.8593727E7</v>
      </c>
      <c r="B30" t="s" s="8">
        <v>100</v>
      </c>
      <c r="C30" t="n" s="8">
        <f>IF(false,"120923088", "120923088")</f>
      </c>
      <c r="D30" t="s" s="8">
        <v>101</v>
      </c>
      <c r="E30" t="n" s="8">
        <v>1.0</v>
      </c>
      <c r="F30" t="n" s="8">
        <v>276.0</v>
      </c>
      <c r="G30" t="s" s="8">
        <v>53</v>
      </c>
      <c r="H30" t="s" s="8">
        <v>54</v>
      </c>
      <c r="I30" t="s" s="8">
        <v>102</v>
      </c>
    </row>
    <row r="31" ht="16.0" customHeight="true">
      <c r="A31" t="n" s="7">
        <v>4.9157729E7</v>
      </c>
      <c r="B31" t="s" s="8">
        <v>59</v>
      </c>
      <c r="C31" t="n" s="8">
        <f>IF(false,"005-1515", "005-1515")</f>
      </c>
      <c r="D31" t="s" s="8">
        <v>82</v>
      </c>
      <c r="E31" t="n" s="8">
        <v>5.0</v>
      </c>
      <c r="F31" t="n" s="8">
        <v>3980.0</v>
      </c>
      <c r="G31" t="s" s="8">
        <v>53</v>
      </c>
      <c r="H31" t="s" s="8">
        <v>54</v>
      </c>
      <c r="I31" t="s" s="8">
        <v>103</v>
      </c>
    </row>
    <row r="32" ht="16.0" customHeight="true">
      <c r="A32" t="n" s="7">
        <v>4.9309802E7</v>
      </c>
      <c r="B32" t="s" s="8">
        <v>54</v>
      </c>
      <c r="C32" t="n" s="8">
        <f>IF(false,"120921899", "120921899")</f>
      </c>
      <c r="D32" t="s" s="8">
        <v>104</v>
      </c>
      <c r="E32" t="n" s="8">
        <v>1.0</v>
      </c>
      <c r="F32" t="n" s="8">
        <v>952.0</v>
      </c>
      <c r="G32" t="s" s="8">
        <v>53</v>
      </c>
      <c r="H32" t="s" s="8">
        <v>54</v>
      </c>
      <c r="I32" t="s" s="8">
        <v>105</v>
      </c>
    </row>
    <row r="33" ht="16.0" customHeight="true">
      <c r="A33" t="n" s="7">
        <v>4.916061E7</v>
      </c>
      <c r="B33" t="s" s="8">
        <v>59</v>
      </c>
      <c r="C33" t="n" s="8">
        <f>IF(false,"120921995", "120921995")</f>
      </c>
      <c r="D33" t="s" s="8">
        <v>106</v>
      </c>
      <c r="E33" t="n" s="8">
        <v>1.0</v>
      </c>
      <c r="F33" t="n" s="8">
        <v>1010.0</v>
      </c>
      <c r="G33" t="s" s="8">
        <v>53</v>
      </c>
      <c r="H33" t="s" s="8">
        <v>54</v>
      </c>
      <c r="I33" t="s" s="8">
        <v>107</v>
      </c>
    </row>
    <row r="34" ht="16.0" customHeight="true">
      <c r="A34" t="n" s="7">
        <v>4.916061E7</v>
      </c>
      <c r="B34" t="s" s="8">
        <v>59</v>
      </c>
      <c r="C34" t="n" s="8">
        <f>IF(false,"01-003884", "01-003884")</f>
      </c>
      <c r="D34" t="s" s="8">
        <v>108</v>
      </c>
      <c r="E34" t="n" s="8">
        <v>1.0</v>
      </c>
      <c r="F34" t="n" s="8">
        <v>821.0</v>
      </c>
      <c r="G34" t="s" s="8">
        <v>53</v>
      </c>
      <c r="H34" t="s" s="8">
        <v>54</v>
      </c>
      <c r="I34" t="s" s="8">
        <v>107</v>
      </c>
    </row>
    <row r="35" ht="16.0" customHeight="true">
      <c r="A35" t="n" s="7">
        <v>4.8859329E7</v>
      </c>
      <c r="B35" t="s" s="8">
        <v>56</v>
      </c>
      <c r="C35" t="n" s="8">
        <f>IF(false,"120922092", "120922092")</f>
      </c>
      <c r="D35" t="s" s="8">
        <v>109</v>
      </c>
      <c r="E35" t="n" s="8">
        <v>1.0</v>
      </c>
      <c r="F35" t="n" s="8">
        <v>369.0</v>
      </c>
      <c r="G35" t="s" s="8">
        <v>53</v>
      </c>
      <c r="H35" t="s" s="8">
        <v>54</v>
      </c>
      <c r="I35" t="s" s="8">
        <v>110</v>
      </c>
    </row>
    <row r="36" ht="16.0" customHeight="true">
      <c r="A36" t="n" s="7">
        <v>4.9080812E7</v>
      </c>
      <c r="B36" t="s" s="8">
        <v>51</v>
      </c>
      <c r="C36" t="n" s="8">
        <f>IF(false,"120921745", "120921745")</f>
      </c>
      <c r="D36" t="s" s="8">
        <v>111</v>
      </c>
      <c r="E36" t="n" s="8">
        <v>1.0</v>
      </c>
      <c r="F36" t="n" s="8">
        <v>1.0</v>
      </c>
      <c r="G36" t="s" s="8">
        <v>53</v>
      </c>
      <c r="H36" t="s" s="8">
        <v>54</v>
      </c>
      <c r="I36" t="s" s="8">
        <v>112</v>
      </c>
    </row>
    <row r="37" ht="16.0" customHeight="true">
      <c r="A37" t="n" s="7">
        <v>4.9080812E7</v>
      </c>
      <c r="B37" t="s" s="8">
        <v>51</v>
      </c>
      <c r="C37" t="n" s="8">
        <f>IF(false,"005-1517", "005-1517")</f>
      </c>
      <c r="D37" t="s" s="8">
        <v>113</v>
      </c>
      <c r="E37" t="n" s="8">
        <v>1.0</v>
      </c>
      <c r="F37" t="n" s="8">
        <v>1.0</v>
      </c>
      <c r="G37" t="s" s="8">
        <v>53</v>
      </c>
      <c r="H37" t="s" s="8">
        <v>54</v>
      </c>
      <c r="I37" t="s" s="8">
        <v>112</v>
      </c>
    </row>
    <row r="38" ht="16.0" customHeight="true">
      <c r="A38" t="n" s="7">
        <v>4.9081494E7</v>
      </c>
      <c r="B38" t="s" s="8">
        <v>51</v>
      </c>
      <c r="C38" t="n" s="8">
        <f>IF(false,"120922131", "120922131")</f>
      </c>
      <c r="D38" t="s" s="8">
        <v>114</v>
      </c>
      <c r="E38" t="n" s="8">
        <v>1.0</v>
      </c>
      <c r="F38" t="n" s="8">
        <v>1236.0</v>
      </c>
      <c r="G38" t="s" s="8">
        <v>53</v>
      </c>
      <c r="H38" t="s" s="8">
        <v>54</v>
      </c>
      <c r="I38" t="s" s="8">
        <v>115</v>
      </c>
    </row>
    <row r="39" ht="16.0" customHeight="true">
      <c r="A39" t="n" s="7">
        <v>4.9066179E7</v>
      </c>
      <c r="B39" t="s" s="8">
        <v>51</v>
      </c>
      <c r="C39" t="n" s="8">
        <f>IF(false,"120921995", "120921995")</f>
      </c>
      <c r="D39" t="s" s="8">
        <v>106</v>
      </c>
      <c r="E39" t="n" s="8">
        <v>1.0</v>
      </c>
      <c r="F39" t="n" s="8">
        <v>975.0</v>
      </c>
      <c r="G39" t="s" s="8">
        <v>53</v>
      </c>
      <c r="H39" t="s" s="8">
        <v>54</v>
      </c>
      <c r="I39" t="s" s="8">
        <v>116</v>
      </c>
    </row>
    <row r="40" ht="16.0" customHeight="true">
      <c r="A40" t="n" s="7">
        <v>4.9088513E7</v>
      </c>
      <c r="B40" t="s" s="8">
        <v>51</v>
      </c>
      <c r="C40" t="n" s="8">
        <f>IF(false,"120921370", "120921370")</f>
      </c>
      <c r="D40" t="s" s="8">
        <v>117</v>
      </c>
      <c r="E40" t="n" s="8">
        <v>3.0</v>
      </c>
      <c r="F40" t="n" s="8">
        <v>4308.0</v>
      </c>
      <c r="G40" t="s" s="8">
        <v>53</v>
      </c>
      <c r="H40" t="s" s="8">
        <v>54</v>
      </c>
      <c r="I40" t="s" s="8">
        <v>118</v>
      </c>
    </row>
    <row r="41" ht="16.0" customHeight="true">
      <c r="A41" t="n" s="7">
        <v>4.9113328E7</v>
      </c>
      <c r="B41" t="s" s="8">
        <v>51</v>
      </c>
      <c r="C41" t="n" s="8">
        <f>IF(false,"120922756", "120922756")</f>
      </c>
      <c r="D41" t="s" s="8">
        <v>119</v>
      </c>
      <c r="E41" t="n" s="8">
        <v>1.0</v>
      </c>
      <c r="F41" t="n" s="8">
        <v>3203.0</v>
      </c>
      <c r="G41" t="s" s="8">
        <v>53</v>
      </c>
      <c r="H41" t="s" s="8">
        <v>54</v>
      </c>
      <c r="I41" t="s" s="8">
        <v>120</v>
      </c>
    </row>
    <row r="42" ht="16.0" customHeight="true">
      <c r="A42" t="n" s="7">
        <v>4.9115959E7</v>
      </c>
      <c r="B42" t="s" s="8">
        <v>51</v>
      </c>
      <c r="C42" t="n" s="8">
        <f>IF(false,"005-1515", "005-1515")</f>
      </c>
      <c r="D42" t="s" s="8">
        <v>82</v>
      </c>
      <c r="E42" t="n" s="8">
        <v>2.0</v>
      </c>
      <c r="F42" t="n" s="8">
        <v>1608.0</v>
      </c>
      <c r="G42" t="s" s="8">
        <v>53</v>
      </c>
      <c r="H42" t="s" s="8">
        <v>54</v>
      </c>
      <c r="I42" t="s" s="8">
        <v>121</v>
      </c>
    </row>
    <row r="43" ht="16.0" customHeight="true">
      <c r="A43" t="n" s="7">
        <v>4.9168512E7</v>
      </c>
      <c r="B43" t="s" s="8">
        <v>59</v>
      </c>
      <c r="C43" t="n" s="8">
        <f>IF(false,"120923124", "120923124")</f>
      </c>
      <c r="D43" t="s" s="8">
        <v>122</v>
      </c>
      <c r="E43" t="n" s="8">
        <v>1.0</v>
      </c>
      <c r="F43" t="n" s="8">
        <v>4869.0</v>
      </c>
      <c r="G43" t="s" s="8">
        <v>53</v>
      </c>
      <c r="H43" t="s" s="8">
        <v>54</v>
      </c>
      <c r="I43" t="s" s="8">
        <v>123</v>
      </c>
    </row>
    <row r="44" ht="16.0" customHeight="true">
      <c r="A44" t="n" s="7">
        <v>4.9094202E7</v>
      </c>
      <c r="B44" t="s" s="8">
        <v>51</v>
      </c>
      <c r="C44" t="n" s="8">
        <f>IF(false,"01-003884", "01-003884")</f>
      </c>
      <c r="D44" t="s" s="8">
        <v>108</v>
      </c>
      <c r="E44" t="n" s="8">
        <v>1.0</v>
      </c>
      <c r="F44" t="n" s="8">
        <v>989.0</v>
      </c>
      <c r="G44" t="s" s="8">
        <v>53</v>
      </c>
      <c r="H44" t="s" s="8">
        <v>54</v>
      </c>
      <c r="I44" t="s" s="8">
        <v>124</v>
      </c>
    </row>
    <row r="45" ht="16.0" customHeight="true">
      <c r="A45" t="n" s="7">
        <v>4.9135084E7</v>
      </c>
      <c r="B45" t="s" s="8">
        <v>51</v>
      </c>
      <c r="C45" t="n" s="8">
        <f>IF(false,"120922422", "120922422")</f>
      </c>
      <c r="D45" t="s" s="8">
        <v>125</v>
      </c>
      <c r="E45" t="n" s="8">
        <v>1.0</v>
      </c>
      <c r="F45" t="n" s="8">
        <v>312.0</v>
      </c>
      <c r="G45" t="s" s="8">
        <v>53</v>
      </c>
      <c r="H45" t="s" s="8">
        <v>54</v>
      </c>
      <c r="I45" t="s" s="8">
        <v>126</v>
      </c>
    </row>
    <row r="46" ht="16.0" customHeight="true">
      <c r="A46" t="n" s="7">
        <v>4.8742892E7</v>
      </c>
      <c r="B46" t="s" s="8">
        <v>56</v>
      </c>
      <c r="C46" t="n" s="8">
        <f>IF(false,"120921370", "120921370")</f>
      </c>
      <c r="D46" t="s" s="8">
        <v>117</v>
      </c>
      <c r="E46" t="n" s="8">
        <v>1.0</v>
      </c>
      <c r="F46" t="n" s="8">
        <v>1690.0</v>
      </c>
      <c r="G46" t="s" s="8">
        <v>53</v>
      </c>
      <c r="H46" t="s" s="8">
        <v>54</v>
      </c>
      <c r="I46" t="s" s="8">
        <v>127</v>
      </c>
    </row>
    <row r="47" ht="16.0" customHeight="true">
      <c r="A47" t="n" s="7">
        <v>4.8796393E7</v>
      </c>
      <c r="B47" t="s" s="8">
        <v>56</v>
      </c>
      <c r="C47" t="n" s="8">
        <f>IF(false,"01-004062", "01-004062")</f>
      </c>
      <c r="D47" t="s" s="8">
        <v>128</v>
      </c>
      <c r="E47" t="n" s="8">
        <v>1.0</v>
      </c>
      <c r="F47" t="n" s="8">
        <v>668.0</v>
      </c>
      <c r="G47" t="s" s="8">
        <v>53</v>
      </c>
      <c r="H47" t="s" s="8">
        <v>54</v>
      </c>
      <c r="I47" t="s" s="8">
        <v>129</v>
      </c>
    </row>
    <row r="48" ht="16.0" customHeight="true">
      <c r="A48" t="n" s="7">
        <v>4.911417E7</v>
      </c>
      <c r="B48" t="s" s="8">
        <v>51</v>
      </c>
      <c r="C48" t="n" s="8">
        <f>IF(false,"001-340", "001-340")</f>
      </c>
      <c r="D48" t="s" s="8">
        <v>130</v>
      </c>
      <c r="E48" t="n" s="8">
        <v>1.0</v>
      </c>
      <c r="F48" t="n" s="8">
        <v>615.0</v>
      </c>
      <c r="G48" t="s" s="8">
        <v>53</v>
      </c>
      <c r="H48" t="s" s="8">
        <v>54</v>
      </c>
      <c r="I48" t="s" s="8">
        <v>131</v>
      </c>
    </row>
    <row r="49" ht="16.0" customHeight="true">
      <c r="A49" t="n" s="7">
        <v>4.9206948E7</v>
      </c>
      <c r="B49" t="s" s="8">
        <v>59</v>
      </c>
      <c r="C49" t="n" s="8">
        <f>IF(false,"003-315", "003-315")</f>
      </c>
      <c r="D49" t="s" s="8">
        <v>96</v>
      </c>
      <c r="E49" t="n" s="8">
        <v>2.0</v>
      </c>
      <c r="F49" t="n" s="8">
        <v>2378.0</v>
      </c>
      <c r="G49" t="s" s="8">
        <v>53</v>
      </c>
      <c r="H49" t="s" s="8">
        <v>132</v>
      </c>
      <c r="I49" t="s" s="8">
        <v>133</v>
      </c>
    </row>
    <row r="50" ht="16.0" customHeight="true">
      <c r="A50" t="n" s="7">
        <v>4.8983506E7</v>
      </c>
      <c r="B50" t="s" s="8">
        <v>66</v>
      </c>
      <c r="C50" t="n" s="8">
        <f>IF(false,"120921370", "120921370")</f>
      </c>
      <c r="D50" t="s" s="8">
        <v>117</v>
      </c>
      <c r="E50" t="n" s="8">
        <v>1.0</v>
      </c>
      <c r="F50" t="n" s="8">
        <v>1799.0</v>
      </c>
      <c r="G50" t="s" s="8">
        <v>53</v>
      </c>
      <c r="H50" t="s" s="8">
        <v>132</v>
      </c>
      <c r="I50" t="s" s="8">
        <v>134</v>
      </c>
    </row>
    <row r="51" ht="16.0" customHeight="true">
      <c r="A51" t="n" s="7">
        <v>4.9233518E7</v>
      </c>
      <c r="B51" t="s" s="8">
        <v>59</v>
      </c>
      <c r="C51" t="n" s="8">
        <f>IF(false,"005-1379", "005-1379")</f>
      </c>
      <c r="D51" t="s" s="8">
        <v>135</v>
      </c>
      <c r="E51" t="n" s="8">
        <v>1.0</v>
      </c>
      <c r="F51" t="n" s="8">
        <v>656.0</v>
      </c>
      <c r="G51" t="s" s="8">
        <v>53</v>
      </c>
      <c r="H51" t="s" s="8">
        <v>132</v>
      </c>
      <c r="I51" t="s" s="8">
        <v>136</v>
      </c>
    </row>
    <row r="52" ht="16.0" customHeight="true">
      <c r="A52" t="n" s="7">
        <v>4.9280034E7</v>
      </c>
      <c r="B52" t="s" s="8">
        <v>59</v>
      </c>
      <c r="C52" t="n" s="8">
        <f>IF(false,"005-1514", "005-1514")</f>
      </c>
      <c r="D52" t="s" s="8">
        <v>137</v>
      </c>
      <c r="E52" t="n" s="8">
        <v>1.0</v>
      </c>
      <c r="F52" t="n" s="8">
        <v>783.0</v>
      </c>
      <c r="G52" t="s" s="8">
        <v>53</v>
      </c>
      <c r="H52" t="s" s="8">
        <v>132</v>
      </c>
      <c r="I52" t="s" s="8">
        <v>138</v>
      </c>
    </row>
    <row r="53" ht="16.0" customHeight="true">
      <c r="A53" t="n" s="7">
        <v>4.8968495E7</v>
      </c>
      <c r="B53" t="s" s="8">
        <v>66</v>
      </c>
      <c r="C53" t="n" s="8">
        <f>IF(false,"120923124", "120923124")</f>
      </c>
      <c r="D53" t="s" s="8">
        <v>122</v>
      </c>
      <c r="E53" t="n" s="8">
        <v>1.0</v>
      </c>
      <c r="F53" t="n" s="8">
        <v>4619.0</v>
      </c>
      <c r="G53" t="s" s="8">
        <v>53</v>
      </c>
      <c r="H53" t="s" s="8">
        <v>132</v>
      </c>
      <c r="I53" t="s" s="8">
        <v>139</v>
      </c>
    </row>
    <row r="54" ht="16.0" customHeight="true">
      <c r="A54" t="n" s="7">
        <v>4.9292628E7</v>
      </c>
      <c r="B54" t="s" s="8">
        <v>59</v>
      </c>
      <c r="C54" t="n" s="8">
        <f>IF(false,"000-631", "000-631")</f>
      </c>
      <c r="D54" t="s" s="8">
        <v>89</v>
      </c>
      <c r="E54" t="n" s="8">
        <v>1.0</v>
      </c>
      <c r="F54" t="n" s="8">
        <v>1.0</v>
      </c>
      <c r="G54" t="s" s="8">
        <v>53</v>
      </c>
      <c r="H54" t="s" s="8">
        <v>132</v>
      </c>
      <c r="I54" t="s" s="8">
        <v>140</v>
      </c>
    </row>
    <row r="55" ht="16.0" customHeight="true">
      <c r="A55" t="n" s="7">
        <v>4.9283981E7</v>
      </c>
      <c r="B55" t="s" s="8">
        <v>59</v>
      </c>
      <c r="C55" t="n" s="8">
        <f>IF(false,"005-1519", "005-1519")</f>
      </c>
      <c r="D55" t="s" s="8">
        <v>141</v>
      </c>
      <c r="E55" t="n" s="8">
        <v>3.0</v>
      </c>
      <c r="F55" t="n" s="8">
        <v>3708.0</v>
      </c>
      <c r="G55" t="s" s="8">
        <v>53</v>
      </c>
      <c r="H55" t="s" s="8">
        <v>132</v>
      </c>
      <c r="I55" t="s" s="8">
        <v>142</v>
      </c>
    </row>
    <row r="56" ht="16.0" customHeight="true">
      <c r="A56" t="n" s="7">
        <v>4.9280374E7</v>
      </c>
      <c r="B56" t="s" s="8">
        <v>59</v>
      </c>
      <c r="C56" t="n" s="8">
        <f>IF(false,"003-318", "003-318")</f>
      </c>
      <c r="D56" t="s" s="8">
        <v>52</v>
      </c>
      <c r="E56" t="n" s="8">
        <v>2.0</v>
      </c>
      <c r="F56" t="n" s="8">
        <v>2327.0</v>
      </c>
      <c r="G56" t="s" s="8">
        <v>53</v>
      </c>
      <c r="H56" t="s" s="8">
        <v>132</v>
      </c>
      <c r="I56" t="s" s="8">
        <v>143</v>
      </c>
    </row>
    <row r="57" ht="16.0" customHeight="true">
      <c r="A57" t="n" s="7">
        <v>4.9211011E7</v>
      </c>
      <c r="B57" t="s" s="8">
        <v>59</v>
      </c>
      <c r="C57" t="n" s="8">
        <f>IF(false,"120922352", "120922352")</f>
      </c>
      <c r="D57" t="s" s="8">
        <v>144</v>
      </c>
      <c r="E57" t="n" s="8">
        <v>3.0</v>
      </c>
      <c r="F57" t="n" s="8">
        <v>2242.0</v>
      </c>
      <c r="G57" t="s" s="8">
        <v>53</v>
      </c>
      <c r="H57" t="s" s="8">
        <v>132</v>
      </c>
      <c r="I57" t="s" s="8">
        <v>145</v>
      </c>
    </row>
    <row r="58" ht="16.0" customHeight="true">
      <c r="A58" t="n" s="7">
        <v>4.9239911E7</v>
      </c>
      <c r="B58" t="s" s="8">
        <v>59</v>
      </c>
      <c r="C58" t="n" s="8">
        <f>IF(false,"120922593", "120922593")</f>
      </c>
      <c r="D58" t="s" s="8">
        <v>146</v>
      </c>
      <c r="E58" t="n" s="8">
        <v>1.0</v>
      </c>
      <c r="F58" t="n" s="8">
        <v>869.0</v>
      </c>
      <c r="G58" t="s" s="8">
        <v>53</v>
      </c>
      <c r="H58" t="s" s="8">
        <v>132</v>
      </c>
      <c r="I58" t="s" s="8">
        <v>147</v>
      </c>
    </row>
    <row r="59" ht="16.0" customHeight="true">
      <c r="A59" t="n" s="7">
        <v>4.9231739E7</v>
      </c>
      <c r="B59" t="s" s="8">
        <v>59</v>
      </c>
      <c r="C59" t="n" s="8">
        <f>IF(false,"003-315", "003-315")</f>
      </c>
      <c r="D59" t="s" s="8">
        <v>96</v>
      </c>
      <c r="E59" t="n" s="8">
        <v>4.0</v>
      </c>
      <c r="F59" t="n" s="8">
        <v>4432.0</v>
      </c>
      <c r="G59" t="s" s="8">
        <v>53</v>
      </c>
      <c r="H59" t="s" s="8">
        <v>132</v>
      </c>
      <c r="I59" t="s" s="8">
        <v>148</v>
      </c>
    </row>
    <row r="60" ht="16.0" customHeight="true">
      <c r="A60" t="n" s="7">
        <v>4.9264104E7</v>
      </c>
      <c r="B60" t="s" s="8">
        <v>59</v>
      </c>
      <c r="C60" t="n" s="8">
        <f>IF(false,"005-1345", "005-1345")</f>
      </c>
      <c r="D60" t="s" s="8">
        <v>149</v>
      </c>
      <c r="E60" t="n" s="8">
        <v>1.0</v>
      </c>
      <c r="F60" t="n" s="8">
        <v>126.0</v>
      </c>
      <c r="G60" t="s" s="8">
        <v>53</v>
      </c>
      <c r="H60" t="s" s="8">
        <v>132</v>
      </c>
      <c r="I60" t="s" s="8">
        <v>150</v>
      </c>
    </row>
    <row r="61" ht="16.0" customHeight="true">
      <c r="A61" t="n" s="7">
        <v>4.9190516E7</v>
      </c>
      <c r="B61" t="s" s="8">
        <v>59</v>
      </c>
      <c r="C61" t="n" s="8">
        <f>IF(false,"120922298", "120922298")</f>
      </c>
      <c r="D61" t="s" s="8">
        <v>151</v>
      </c>
      <c r="E61" t="n" s="8">
        <v>1.0</v>
      </c>
      <c r="F61" t="n" s="8">
        <v>1628.0</v>
      </c>
      <c r="G61" t="s" s="8">
        <v>53</v>
      </c>
      <c r="H61" t="s" s="8">
        <v>132</v>
      </c>
      <c r="I61" t="s" s="8">
        <v>152</v>
      </c>
    </row>
    <row r="62" ht="16.0" customHeight="true">
      <c r="A62" t="n" s="7">
        <v>4.9255462E7</v>
      </c>
      <c r="B62" t="s" s="8">
        <v>59</v>
      </c>
      <c r="C62" t="n" s="8">
        <f>IF(false,"120922953", "120922953")</f>
      </c>
      <c r="D62" t="s" s="8">
        <v>153</v>
      </c>
      <c r="E62" t="n" s="8">
        <v>1.0</v>
      </c>
      <c r="F62" t="n" s="8">
        <v>1749.0</v>
      </c>
      <c r="G62" t="s" s="8">
        <v>53</v>
      </c>
      <c r="H62" t="s" s="8">
        <v>132</v>
      </c>
      <c r="I62" t="s" s="8">
        <v>154</v>
      </c>
    </row>
    <row r="63" ht="16.0" customHeight="true">
      <c r="A63" t="n" s="7">
        <v>4.9245335E7</v>
      </c>
      <c r="B63" t="s" s="8">
        <v>59</v>
      </c>
      <c r="C63" t="n" s="8">
        <f>IF(false,"120922979", "120922979")</f>
      </c>
      <c r="D63" t="s" s="8">
        <v>155</v>
      </c>
      <c r="E63" t="n" s="8">
        <v>1.0</v>
      </c>
      <c r="F63" t="n" s="8">
        <v>4779.0</v>
      </c>
      <c r="G63" t="s" s="8">
        <v>53</v>
      </c>
      <c r="H63" t="s" s="8">
        <v>132</v>
      </c>
      <c r="I63" t="s" s="8">
        <v>156</v>
      </c>
    </row>
    <row r="64" ht="16.0" customHeight="true">
      <c r="A64" t="n" s="7">
        <v>4.9276359E7</v>
      </c>
      <c r="B64" t="s" s="8">
        <v>59</v>
      </c>
      <c r="C64" t="n" s="8">
        <f>IF(false,"003-318", "003-318")</f>
      </c>
      <c r="D64" t="s" s="8">
        <v>52</v>
      </c>
      <c r="E64" t="n" s="8">
        <v>4.0</v>
      </c>
      <c r="F64" t="n" s="8">
        <v>743.0</v>
      </c>
      <c r="G64" t="s" s="8">
        <v>53</v>
      </c>
      <c r="H64" t="s" s="8">
        <v>132</v>
      </c>
      <c r="I64" t="s" s="8">
        <v>157</v>
      </c>
    </row>
    <row r="65" ht="16.0" customHeight="true">
      <c r="A65" t="n" s="7">
        <v>4.9221824E7</v>
      </c>
      <c r="B65" t="s" s="8">
        <v>59</v>
      </c>
      <c r="C65" t="n" s="8">
        <f>IF(false,"005-1516", "005-1516")</f>
      </c>
      <c r="D65" t="s" s="8">
        <v>158</v>
      </c>
      <c r="E65" t="n" s="8">
        <v>4.0</v>
      </c>
      <c r="F65" t="n" s="8">
        <v>925.0</v>
      </c>
      <c r="G65" t="s" s="8">
        <v>53</v>
      </c>
      <c r="H65" t="s" s="8">
        <v>132</v>
      </c>
      <c r="I65" t="s" s="8">
        <v>159</v>
      </c>
    </row>
    <row r="66" ht="16.0" customHeight="true">
      <c r="A66" t="n" s="7">
        <v>4.9294725E7</v>
      </c>
      <c r="B66" t="s" s="8">
        <v>54</v>
      </c>
      <c r="C66" t="n" s="8">
        <f>IF(false,"005-1255", "005-1255")</f>
      </c>
      <c r="D66" t="s" s="8">
        <v>73</v>
      </c>
      <c r="E66" t="n" s="8">
        <v>1.0</v>
      </c>
      <c r="F66" t="n" s="8">
        <v>496.0</v>
      </c>
      <c r="G66" t="s" s="8">
        <v>53</v>
      </c>
      <c r="H66" t="s" s="8">
        <v>132</v>
      </c>
      <c r="I66" t="s" s="8">
        <v>160</v>
      </c>
    </row>
    <row r="67" ht="16.0" customHeight="true">
      <c r="A67" t="n" s="7">
        <v>4.9246726E7</v>
      </c>
      <c r="B67" t="s" s="8">
        <v>59</v>
      </c>
      <c r="C67" t="n" s="8">
        <f>IF(false,"120923134", "120923134")</f>
      </c>
      <c r="D67" t="s" s="8">
        <v>161</v>
      </c>
      <c r="E67" t="n" s="8">
        <v>1.0</v>
      </c>
      <c r="F67" t="n" s="8">
        <v>8399.0</v>
      </c>
      <c r="G67" t="s" s="8">
        <v>53</v>
      </c>
      <c r="H67" t="s" s="8">
        <v>132</v>
      </c>
      <c r="I67" t="s" s="8">
        <v>162</v>
      </c>
    </row>
    <row r="68" ht="16.0" customHeight="true">
      <c r="A68" t="n" s="7">
        <v>4.8994036E7</v>
      </c>
      <c r="B68" t="s" s="8">
        <v>66</v>
      </c>
      <c r="C68" t="n" s="8">
        <f>IF(false,"000-631", "000-631")</f>
      </c>
      <c r="D68" t="s" s="8">
        <v>89</v>
      </c>
      <c r="E68" t="n" s="8">
        <v>2.0</v>
      </c>
      <c r="F68" t="n" s="8">
        <v>653.0</v>
      </c>
      <c r="G68" t="s" s="8">
        <v>53</v>
      </c>
      <c r="H68" t="s" s="8">
        <v>132</v>
      </c>
      <c r="I68" t="s" s="8">
        <v>163</v>
      </c>
    </row>
    <row r="69" ht="16.0" customHeight="true">
      <c r="A69" t="n" s="7">
        <v>4.925456E7</v>
      </c>
      <c r="B69" t="s" s="8">
        <v>59</v>
      </c>
      <c r="C69" t="n" s="8">
        <f>IF(false,"120922941", "120922941")</f>
      </c>
      <c r="D69" t="s" s="8">
        <v>164</v>
      </c>
      <c r="E69" t="n" s="8">
        <v>1.0</v>
      </c>
      <c r="F69" t="n" s="8">
        <v>2259.0</v>
      </c>
      <c r="G69" t="s" s="8">
        <v>53</v>
      </c>
      <c r="H69" t="s" s="8">
        <v>132</v>
      </c>
      <c r="I69" t="s" s="8">
        <v>165</v>
      </c>
    </row>
    <row r="70" ht="16.0" customHeight="true">
      <c r="A70" t="n" s="7">
        <v>4.9312223E7</v>
      </c>
      <c r="B70" t="s" s="8">
        <v>54</v>
      </c>
      <c r="C70" t="n" s="8">
        <f>IF(false,"120921439", "120921439")</f>
      </c>
      <c r="D70" t="s" s="8">
        <v>166</v>
      </c>
      <c r="E70" t="n" s="8">
        <v>1.0</v>
      </c>
      <c r="F70" t="n" s="8">
        <v>396.0</v>
      </c>
      <c r="G70" t="s" s="8">
        <v>53</v>
      </c>
      <c r="H70" t="s" s="8">
        <v>132</v>
      </c>
      <c r="I70" t="s" s="8">
        <v>167</v>
      </c>
    </row>
    <row r="71" ht="16.0" customHeight="true">
      <c r="A71" t="n" s="7">
        <v>4.9284117E7</v>
      </c>
      <c r="B71" t="s" s="8">
        <v>59</v>
      </c>
      <c r="C71" t="n" s="8">
        <f>IF(false,"01-003884", "01-003884")</f>
      </c>
      <c r="D71" t="s" s="8">
        <v>108</v>
      </c>
      <c r="E71" t="n" s="8">
        <v>1.0</v>
      </c>
      <c r="F71" t="n" s="8">
        <v>778.0</v>
      </c>
      <c r="G71" t="s" s="8">
        <v>53</v>
      </c>
      <c r="H71" t="s" s="8">
        <v>132</v>
      </c>
      <c r="I71" t="s" s="8">
        <v>168</v>
      </c>
    </row>
    <row r="72" ht="16.0" customHeight="true">
      <c r="A72" t="n" s="7">
        <v>4.9184641E7</v>
      </c>
      <c r="B72" t="s" s="8">
        <v>59</v>
      </c>
      <c r="C72" t="n" s="8">
        <f>IF(false,"120921905", "120921905")</f>
      </c>
      <c r="D72" t="s" s="8">
        <v>61</v>
      </c>
      <c r="E72" t="n" s="8">
        <v>1.0</v>
      </c>
      <c r="F72" t="n" s="8">
        <v>642.0</v>
      </c>
      <c r="G72" t="s" s="8">
        <v>53</v>
      </c>
      <c r="H72" t="s" s="8">
        <v>132</v>
      </c>
      <c r="I72" t="s" s="8">
        <v>169</v>
      </c>
    </row>
    <row r="73" ht="16.0" customHeight="true">
      <c r="A73" t="n" s="7">
        <v>4.9370392E7</v>
      </c>
      <c r="B73" t="s" s="8">
        <v>54</v>
      </c>
      <c r="C73" t="n" s="8">
        <f>IF(false,"005-1255", "005-1255")</f>
      </c>
      <c r="D73" t="s" s="8">
        <v>73</v>
      </c>
      <c r="E73" t="n" s="8">
        <v>1.0</v>
      </c>
      <c r="F73" t="n" s="8">
        <v>621.0</v>
      </c>
      <c r="G73" t="s" s="8">
        <v>53</v>
      </c>
      <c r="H73" t="s" s="8">
        <v>132</v>
      </c>
      <c r="I73" t="s" s="8">
        <v>170</v>
      </c>
    </row>
    <row r="74" ht="16.0" customHeight="true">
      <c r="A74" t="n" s="7">
        <v>4.9288579E7</v>
      </c>
      <c r="B74" t="s" s="8">
        <v>59</v>
      </c>
      <c r="C74" t="n" s="8">
        <f>IF(false,"003-318", "003-318")</f>
      </c>
      <c r="D74" t="s" s="8">
        <v>52</v>
      </c>
      <c r="E74" t="n" s="8">
        <v>2.0</v>
      </c>
      <c r="F74" t="n" s="8">
        <v>2790.0</v>
      </c>
      <c r="G74" t="s" s="8">
        <v>53</v>
      </c>
      <c r="H74" t="s" s="8">
        <v>132</v>
      </c>
      <c r="I74" t="s" s="8">
        <v>171</v>
      </c>
    </row>
    <row r="75" ht="16.0" customHeight="true">
      <c r="A75" t="n" s="7">
        <v>4.927293E7</v>
      </c>
      <c r="B75" t="s" s="8">
        <v>59</v>
      </c>
      <c r="C75" t="n" s="8">
        <f>IF(false,"120922035", "120922035")</f>
      </c>
      <c r="D75" t="s" s="8">
        <v>98</v>
      </c>
      <c r="E75" t="n" s="8">
        <v>1.0</v>
      </c>
      <c r="F75" t="n" s="8">
        <v>889.0</v>
      </c>
      <c r="G75" t="s" s="8">
        <v>53</v>
      </c>
      <c r="H75" t="s" s="8">
        <v>132</v>
      </c>
      <c r="I75" t="s" s="8">
        <v>172</v>
      </c>
    </row>
    <row r="76" ht="16.0" customHeight="true">
      <c r="A76" t="n" s="7">
        <v>4.9160004E7</v>
      </c>
      <c r="B76" t="s" s="8">
        <v>59</v>
      </c>
      <c r="C76" t="n" s="8">
        <f>IF(false,"005-1376", "005-1376")</f>
      </c>
      <c r="D76" t="s" s="8">
        <v>173</v>
      </c>
      <c r="E76" t="n" s="8">
        <v>1.0</v>
      </c>
      <c r="F76" t="n" s="8">
        <v>675.0</v>
      </c>
      <c r="G76" t="s" s="8">
        <v>53</v>
      </c>
      <c r="H76" t="s" s="8">
        <v>132</v>
      </c>
      <c r="I76" t="s" s="8">
        <v>174</v>
      </c>
    </row>
    <row r="77" ht="16.0" customHeight="true">
      <c r="A77" t="n" s="7">
        <v>4.940081E7</v>
      </c>
      <c r="B77" t="s" s="8">
        <v>54</v>
      </c>
      <c r="C77" t="n" s="8">
        <f>IF(false,"120921370", "120921370")</f>
      </c>
      <c r="D77" t="s" s="8">
        <v>117</v>
      </c>
      <c r="E77" t="n" s="8">
        <v>2.0</v>
      </c>
      <c r="F77" t="n" s="8">
        <v>3598.0</v>
      </c>
      <c r="G77" t="s" s="8">
        <v>53</v>
      </c>
      <c r="H77" t="s" s="8">
        <v>132</v>
      </c>
      <c r="I77" t="s" s="8">
        <v>175</v>
      </c>
    </row>
    <row r="78" ht="16.0" customHeight="true">
      <c r="A78" t="n" s="7">
        <v>4.9430433E7</v>
      </c>
      <c r="B78" t="s" s="8">
        <v>54</v>
      </c>
      <c r="C78" t="n" s="8">
        <f>IF(false,"002-934", "002-934")</f>
      </c>
      <c r="D78" t="s" s="8">
        <v>176</v>
      </c>
      <c r="E78" t="n" s="8">
        <v>2.0</v>
      </c>
      <c r="F78" t="n" s="8">
        <v>980.0</v>
      </c>
      <c r="G78" t="s" s="8">
        <v>53</v>
      </c>
      <c r="H78" t="s" s="8">
        <v>132</v>
      </c>
      <c r="I78" t="s" s="8">
        <v>177</v>
      </c>
    </row>
    <row r="79" ht="16.0" customHeight="true">
      <c r="A79" t="n" s="7">
        <v>4.9346461E7</v>
      </c>
      <c r="B79" t="s" s="8">
        <v>54</v>
      </c>
      <c r="C79" t="n" s="8">
        <f>IF(false,"005-1377", "005-1377")</f>
      </c>
      <c r="D79" t="s" s="8">
        <v>178</v>
      </c>
      <c r="E79" t="n" s="8">
        <v>1.0</v>
      </c>
      <c r="F79" t="n" s="8">
        <v>331.0</v>
      </c>
      <c r="G79" t="s" s="8">
        <v>53</v>
      </c>
      <c r="H79" t="s" s="8">
        <v>132</v>
      </c>
      <c r="I79" t="s" s="8">
        <v>179</v>
      </c>
    </row>
    <row r="80" ht="16.0" customHeight="true">
      <c r="A80" t="n" s="7">
        <v>4.9282964E7</v>
      </c>
      <c r="B80" t="s" s="8">
        <v>59</v>
      </c>
      <c r="C80" t="n" s="8">
        <f>IF(false,"005-1345", "005-1345")</f>
      </c>
      <c r="D80" t="s" s="8">
        <v>149</v>
      </c>
      <c r="E80" t="n" s="8">
        <v>1.0</v>
      </c>
      <c r="F80" t="n" s="8">
        <v>379.0</v>
      </c>
      <c r="G80" t="s" s="8">
        <v>53</v>
      </c>
      <c r="H80" t="s" s="8">
        <v>132</v>
      </c>
      <c r="I80" t="s" s="8">
        <v>180</v>
      </c>
    </row>
    <row r="81" ht="16.0" customHeight="true">
      <c r="A81" t="n" s="7">
        <v>4.9282964E7</v>
      </c>
      <c r="B81" t="s" s="8">
        <v>59</v>
      </c>
      <c r="C81" t="n" s="8">
        <f>IF(false,"003-276", "003-276")</f>
      </c>
      <c r="D81" t="s" s="8">
        <v>181</v>
      </c>
      <c r="E81" t="n" s="8">
        <v>1.0</v>
      </c>
      <c r="F81" t="n" s="8">
        <v>340.0</v>
      </c>
      <c r="G81" t="s" s="8">
        <v>53</v>
      </c>
      <c r="H81" t="s" s="8">
        <v>132</v>
      </c>
      <c r="I81" t="s" s="8">
        <v>180</v>
      </c>
    </row>
    <row r="82" ht="16.0" customHeight="true">
      <c r="A82" t="n" s="7">
        <v>4.9265376E7</v>
      </c>
      <c r="B82" t="s" s="8">
        <v>59</v>
      </c>
      <c r="C82" t="n" s="8">
        <f>IF(false,"003-318", "003-318")</f>
      </c>
      <c r="D82" t="s" s="8">
        <v>52</v>
      </c>
      <c r="E82" t="n" s="8">
        <v>4.0</v>
      </c>
      <c r="F82" t="n" s="8">
        <v>5580.0</v>
      </c>
      <c r="G82" t="s" s="8">
        <v>53</v>
      </c>
      <c r="H82" t="s" s="8">
        <v>132</v>
      </c>
      <c r="I82" t="s" s="8">
        <v>182</v>
      </c>
    </row>
    <row r="83" ht="16.0" customHeight="true">
      <c r="A83" t="n" s="7">
        <v>4.9255267E7</v>
      </c>
      <c r="B83" t="s" s="8">
        <v>59</v>
      </c>
      <c r="C83" t="n" s="8">
        <f>IF(false,"120922605", "120922605")</f>
      </c>
      <c r="D83" t="s" s="8">
        <v>183</v>
      </c>
      <c r="E83" t="n" s="8">
        <v>1.0</v>
      </c>
      <c r="F83" t="n" s="8">
        <v>1.0</v>
      </c>
      <c r="G83" t="s" s="8">
        <v>53</v>
      </c>
      <c r="H83" t="s" s="8">
        <v>132</v>
      </c>
      <c r="I83" t="s" s="8">
        <v>184</v>
      </c>
    </row>
    <row r="84" ht="16.0" customHeight="true">
      <c r="A84" t="n" s="7">
        <v>4.9220685E7</v>
      </c>
      <c r="B84" t="s" s="8">
        <v>59</v>
      </c>
      <c r="C84" t="n" s="8">
        <f>IF(false,"120921995", "120921995")</f>
      </c>
      <c r="D84" t="s" s="8">
        <v>106</v>
      </c>
      <c r="E84" t="n" s="8">
        <v>2.0</v>
      </c>
      <c r="F84" t="n" s="8">
        <v>2104.0</v>
      </c>
      <c r="G84" t="s" s="8">
        <v>53</v>
      </c>
      <c r="H84" t="s" s="8">
        <v>132</v>
      </c>
      <c r="I84" t="s" s="8">
        <v>185</v>
      </c>
    </row>
    <row r="85" ht="16.0" customHeight="true">
      <c r="A85" t="n" s="7">
        <v>4.9426529E7</v>
      </c>
      <c r="B85" t="s" s="8">
        <v>54</v>
      </c>
      <c r="C85" t="n" s="8">
        <f>IF(false,"120923132", "120923132")</f>
      </c>
      <c r="D85" t="s" s="8">
        <v>186</v>
      </c>
      <c r="E85" t="n" s="8">
        <v>1.0</v>
      </c>
      <c r="F85" t="n" s="8">
        <v>4314.0</v>
      </c>
      <c r="G85" t="s" s="8">
        <v>53</v>
      </c>
      <c r="H85" t="s" s="8">
        <v>132</v>
      </c>
      <c r="I85" t="s" s="8">
        <v>187</v>
      </c>
    </row>
    <row r="86" ht="16.0" customHeight="true">
      <c r="A86" t="n" s="7">
        <v>4.9003168E7</v>
      </c>
      <c r="B86" t="s" s="8">
        <v>66</v>
      </c>
      <c r="C86" t="n" s="8">
        <f>IF(false,"005-1378", "005-1378")</f>
      </c>
      <c r="D86" t="s" s="8">
        <v>188</v>
      </c>
      <c r="E86" t="n" s="8">
        <v>1.0</v>
      </c>
      <c r="F86" t="n" s="8">
        <v>450.0</v>
      </c>
      <c r="G86" t="s" s="8">
        <v>53</v>
      </c>
      <c r="H86" t="s" s="8">
        <v>132</v>
      </c>
      <c r="I86" t="s" s="8">
        <v>189</v>
      </c>
    </row>
    <row r="87" ht="16.0" customHeight="true">
      <c r="A87" t="n" s="7">
        <v>4.9277991E7</v>
      </c>
      <c r="B87" t="s" s="8">
        <v>59</v>
      </c>
      <c r="C87" t="n" s="8">
        <f>IF(false,"120921543", "120921543")</f>
      </c>
      <c r="D87" t="s" s="8">
        <v>190</v>
      </c>
      <c r="E87" t="n" s="8">
        <v>3.0</v>
      </c>
      <c r="F87" t="n" s="8">
        <v>2141.0</v>
      </c>
      <c r="G87" t="s" s="8">
        <v>53</v>
      </c>
      <c r="H87" t="s" s="8">
        <v>132</v>
      </c>
      <c r="I87" t="s" s="8">
        <v>191</v>
      </c>
    </row>
    <row r="88" ht="16.0" customHeight="true">
      <c r="A88" t="n" s="7">
        <v>4.9304007E7</v>
      </c>
      <c r="B88" t="s" s="8">
        <v>54</v>
      </c>
      <c r="C88" t="n" s="8">
        <f>IF(false,"005-1380", "005-1380")</f>
      </c>
      <c r="D88" t="s" s="8">
        <v>192</v>
      </c>
      <c r="E88" t="n" s="8">
        <v>1.0</v>
      </c>
      <c r="F88" t="n" s="8">
        <v>642.0</v>
      </c>
      <c r="G88" t="s" s="8">
        <v>53</v>
      </c>
      <c r="H88" t="s" s="8">
        <v>132</v>
      </c>
      <c r="I88" t="s" s="8">
        <v>193</v>
      </c>
    </row>
    <row r="89" ht="16.0" customHeight="true">
      <c r="A89" t="n" s="7">
        <v>4.9363876E7</v>
      </c>
      <c r="B89" t="s" s="8">
        <v>54</v>
      </c>
      <c r="C89" t="n" s="8">
        <f>IF(false,"005-1255", "005-1255")</f>
      </c>
      <c r="D89" t="s" s="8">
        <v>73</v>
      </c>
      <c r="E89" t="n" s="8">
        <v>1.0</v>
      </c>
      <c r="F89" t="n" s="8">
        <v>343.0</v>
      </c>
      <c r="G89" t="s" s="8">
        <v>53</v>
      </c>
      <c r="H89" t="s" s="8">
        <v>132</v>
      </c>
      <c r="I89" t="s" s="8">
        <v>194</v>
      </c>
    </row>
    <row r="90" ht="16.0" customHeight="true">
      <c r="A90" t="n" s="7">
        <v>4.8252931E7</v>
      </c>
      <c r="B90" t="s" s="8">
        <v>95</v>
      </c>
      <c r="C90" t="n" s="8">
        <f>IF(false,"120922758", "120922758")</f>
      </c>
      <c r="D90" t="s" s="8">
        <v>195</v>
      </c>
      <c r="E90" t="n" s="8">
        <v>1.0</v>
      </c>
      <c r="F90" t="n" s="8">
        <v>2052.0</v>
      </c>
      <c r="G90" t="s" s="8">
        <v>53</v>
      </c>
      <c r="H90" t="s" s="8">
        <v>132</v>
      </c>
      <c r="I90" t="s" s="8">
        <v>196</v>
      </c>
    </row>
    <row r="91" ht="16.0" customHeight="true">
      <c r="A91" t="n" s="7">
        <v>4.8282513E7</v>
      </c>
      <c r="B91" t="s" s="8">
        <v>95</v>
      </c>
      <c r="C91" t="n" s="8">
        <f>IF(false,"120923128", "120923128")</f>
      </c>
      <c r="D91" t="s" s="8">
        <v>197</v>
      </c>
      <c r="E91" t="n" s="8">
        <v>1.0</v>
      </c>
      <c r="F91" t="n" s="8">
        <v>3989.0</v>
      </c>
      <c r="G91" t="s" s="8">
        <v>53</v>
      </c>
      <c r="H91" t="s" s="8">
        <v>132</v>
      </c>
      <c r="I91" t="s" s="8">
        <v>198</v>
      </c>
    </row>
    <row r="92" ht="16.0" customHeight="true">
      <c r="A92" t="n" s="7">
        <v>4.9246566E7</v>
      </c>
      <c r="B92" t="s" s="8">
        <v>59</v>
      </c>
      <c r="C92" t="n" s="8">
        <f>IF(false,"120922481", "120922481")</f>
      </c>
      <c r="D92" t="s" s="8">
        <v>199</v>
      </c>
      <c r="E92" t="n" s="8">
        <v>1.0</v>
      </c>
      <c r="F92" t="n" s="8">
        <v>213.0</v>
      </c>
      <c r="G92" t="s" s="8">
        <v>53</v>
      </c>
      <c r="H92" t="s" s="8">
        <v>132</v>
      </c>
      <c r="I92" t="s" s="8">
        <v>200</v>
      </c>
    </row>
    <row r="93" ht="16.0" customHeight="true">
      <c r="A93" t="n" s="7">
        <v>4.9278367E7</v>
      </c>
      <c r="B93" t="s" s="8">
        <v>59</v>
      </c>
      <c r="C93" t="n" s="8">
        <f>IF(false,"005-1376", "005-1376")</f>
      </c>
      <c r="D93" t="s" s="8">
        <v>173</v>
      </c>
      <c r="E93" t="n" s="8">
        <v>1.0</v>
      </c>
      <c r="F93" t="n" s="8">
        <v>675.0</v>
      </c>
      <c r="G93" t="s" s="8">
        <v>53</v>
      </c>
      <c r="H93" t="s" s="8">
        <v>132</v>
      </c>
      <c r="I93" t="s" s="8">
        <v>201</v>
      </c>
    </row>
    <row r="94" ht="16.0" customHeight="true">
      <c r="A94" t="n" s="7">
        <v>4.835639E7</v>
      </c>
      <c r="B94" t="s" s="8">
        <v>95</v>
      </c>
      <c r="C94" t="n" s="8">
        <f>IF(false,"003-318", "003-318")</f>
      </c>
      <c r="D94" t="s" s="8">
        <v>52</v>
      </c>
      <c r="E94" t="n" s="8">
        <v>2.0</v>
      </c>
      <c r="F94" t="n" s="8">
        <v>2378.0</v>
      </c>
      <c r="G94" t="s" s="8">
        <v>53</v>
      </c>
      <c r="H94" t="s" s="8">
        <v>132</v>
      </c>
      <c r="I94" t="s" s="8">
        <v>202</v>
      </c>
    </row>
    <row r="95" ht="16.0" customHeight="true">
      <c r="A95" t="n" s="7">
        <v>4.7974203E7</v>
      </c>
      <c r="B95" t="s" s="8">
        <v>91</v>
      </c>
      <c r="C95" t="n" s="8">
        <f>IF(false,"120922353", "120922353")</f>
      </c>
      <c r="D95" t="s" s="8">
        <v>85</v>
      </c>
      <c r="E95" t="n" s="8">
        <v>1.0</v>
      </c>
      <c r="F95" t="n" s="8">
        <v>839.0</v>
      </c>
      <c r="G95" t="s" s="8">
        <v>53</v>
      </c>
      <c r="H95" t="s" s="8">
        <v>132</v>
      </c>
      <c r="I95" t="s" s="8">
        <v>203</v>
      </c>
    </row>
    <row r="96" ht="16.0" customHeight="true">
      <c r="A96" t="n" s="7">
        <v>4.9290183E7</v>
      </c>
      <c r="B96" t="s" s="8">
        <v>59</v>
      </c>
      <c r="C96" t="n" s="8">
        <f>IF(false,"120921545", "120921545")</f>
      </c>
      <c r="D96" t="s" s="8">
        <v>87</v>
      </c>
      <c r="E96" t="n" s="8">
        <v>1.0</v>
      </c>
      <c r="F96" t="n" s="8">
        <v>857.0</v>
      </c>
      <c r="G96" t="s" s="8">
        <v>53</v>
      </c>
      <c r="H96" t="s" s="8">
        <v>132</v>
      </c>
      <c r="I96" t="s" s="8">
        <v>204</v>
      </c>
    </row>
    <row r="97" ht="16.0" customHeight="true">
      <c r="A97" t="n" s="7">
        <v>4.9272346E7</v>
      </c>
      <c r="B97" t="s" s="8">
        <v>59</v>
      </c>
      <c r="C97" t="n" s="8">
        <f>IF(false,"005-1514", "005-1514")</f>
      </c>
      <c r="D97" t="s" s="8">
        <v>137</v>
      </c>
      <c r="E97" t="n" s="8">
        <v>1.0</v>
      </c>
      <c r="F97" t="n" s="8">
        <v>738.0</v>
      </c>
      <c r="G97" t="s" s="8">
        <v>53</v>
      </c>
      <c r="H97" t="s" s="8">
        <v>132</v>
      </c>
      <c r="I97" t="s" s="8">
        <v>205</v>
      </c>
    </row>
    <row r="98" ht="16.0" customHeight="true">
      <c r="A98" t="n" s="7">
        <v>4.9210164E7</v>
      </c>
      <c r="B98" t="s" s="8">
        <v>59</v>
      </c>
      <c r="C98" t="n" s="8">
        <f>IF(false,"003-318", "003-318")</f>
      </c>
      <c r="D98" t="s" s="8">
        <v>52</v>
      </c>
      <c r="E98" t="n" s="8">
        <v>5.0</v>
      </c>
      <c r="F98" t="n" s="8">
        <v>6975.0</v>
      </c>
      <c r="G98" t="s" s="8">
        <v>53</v>
      </c>
      <c r="H98" t="s" s="8">
        <v>132</v>
      </c>
      <c r="I98" t="s" s="8">
        <v>206</v>
      </c>
    </row>
    <row r="99" ht="16.0" customHeight="true">
      <c r="A99" t="n" s="7">
        <v>4.9029483E7</v>
      </c>
      <c r="B99" t="s" s="8">
        <v>51</v>
      </c>
      <c r="C99" t="n" s="8">
        <f>IF(false,"008-577", "008-577")</f>
      </c>
      <c r="D99" t="s" s="8">
        <v>207</v>
      </c>
      <c r="E99" t="n" s="8">
        <v>1.0</v>
      </c>
      <c r="F99" t="n" s="8">
        <v>889.0</v>
      </c>
      <c r="G99" t="s" s="8">
        <v>53</v>
      </c>
      <c r="H99" t="s" s="8">
        <v>132</v>
      </c>
      <c r="I99" t="s" s="8">
        <v>208</v>
      </c>
    </row>
    <row r="100" ht="16.0" customHeight="true">
      <c r="A100" t="n" s="7">
        <v>4.913922E7</v>
      </c>
      <c r="B100" t="s" s="8">
        <v>51</v>
      </c>
      <c r="C100" t="n" s="8">
        <f>IF(false,"005-1515", "005-1515")</f>
      </c>
      <c r="D100" t="s" s="8">
        <v>82</v>
      </c>
      <c r="E100" t="n" s="8">
        <v>2.0</v>
      </c>
      <c r="F100" t="n" s="8">
        <v>1534.0</v>
      </c>
      <c r="G100" t="s" s="8">
        <v>53</v>
      </c>
      <c r="H100" t="s" s="8">
        <v>132</v>
      </c>
      <c r="I100" t="s" s="8">
        <v>209</v>
      </c>
    </row>
    <row r="101" ht="16.0" customHeight="true">
      <c r="A101" t="n" s="7">
        <v>4.920211E7</v>
      </c>
      <c r="B101" t="s" s="8">
        <v>59</v>
      </c>
      <c r="C101" t="n" s="8">
        <f>IF(false,"003-318", "003-318")</f>
      </c>
      <c r="D101" t="s" s="8">
        <v>52</v>
      </c>
      <c r="E101" t="n" s="8">
        <v>1.0</v>
      </c>
      <c r="F101" t="n" s="8">
        <v>1094.0</v>
      </c>
      <c r="G101" t="s" s="8">
        <v>53</v>
      </c>
      <c r="H101" t="s" s="8">
        <v>132</v>
      </c>
      <c r="I101" t="s" s="8">
        <v>210</v>
      </c>
    </row>
    <row r="102" ht="16.0" customHeight="true">
      <c r="A102" t="n" s="7">
        <v>4.9288452E7</v>
      </c>
      <c r="B102" t="s" s="8">
        <v>59</v>
      </c>
      <c r="C102" t="n" s="8">
        <f>IF(false,"003-318", "003-318")</f>
      </c>
      <c r="D102" t="s" s="8">
        <v>52</v>
      </c>
      <c r="E102" t="n" s="8">
        <v>4.0</v>
      </c>
      <c r="F102" t="n" s="8">
        <v>4113.0</v>
      </c>
      <c r="G102" t="s" s="8">
        <v>53</v>
      </c>
      <c r="H102" t="s" s="8">
        <v>132</v>
      </c>
      <c r="I102" t="s" s="8">
        <v>211</v>
      </c>
    </row>
    <row r="103" ht="16.0" customHeight="true">
      <c r="A103" t="n" s="7">
        <v>4.9273612E7</v>
      </c>
      <c r="B103" t="s" s="8">
        <v>59</v>
      </c>
      <c r="C103" t="n" s="8">
        <f>IF(false,"01-003884", "01-003884")</f>
      </c>
      <c r="D103" t="s" s="8">
        <v>108</v>
      </c>
      <c r="E103" t="n" s="8">
        <v>2.0</v>
      </c>
      <c r="F103" t="n" s="8">
        <v>1682.0</v>
      </c>
      <c r="G103" t="s" s="8">
        <v>53</v>
      </c>
      <c r="H103" t="s" s="8">
        <v>132</v>
      </c>
      <c r="I103" t="s" s="8">
        <v>212</v>
      </c>
    </row>
    <row r="104" ht="16.0" customHeight="true">
      <c r="A104" t="n" s="7">
        <v>4.9273612E7</v>
      </c>
      <c r="B104" t="s" s="8">
        <v>59</v>
      </c>
      <c r="C104" t="n" s="8">
        <f>IF(false,"120922353", "120922353")</f>
      </c>
      <c r="D104" t="s" s="8">
        <v>85</v>
      </c>
      <c r="E104" t="n" s="8">
        <v>2.0</v>
      </c>
      <c r="F104" t="n" s="8">
        <v>1392.0</v>
      </c>
      <c r="G104" t="s" s="8">
        <v>53</v>
      </c>
      <c r="H104" t="s" s="8">
        <v>132</v>
      </c>
      <c r="I104" t="s" s="8">
        <v>212</v>
      </c>
    </row>
    <row r="105" ht="16.0" customHeight="true">
      <c r="A105" t="n" s="7">
        <v>4.9163811E7</v>
      </c>
      <c r="B105" t="s" s="8">
        <v>59</v>
      </c>
      <c r="C105" t="n" s="8">
        <f>IF(false,"004-346", "004-346")</f>
      </c>
      <c r="D105" t="s" s="8">
        <v>213</v>
      </c>
      <c r="E105" t="n" s="8">
        <v>4.0</v>
      </c>
      <c r="F105" t="n" s="8">
        <v>418.0</v>
      </c>
      <c r="G105" t="s" s="8">
        <v>53</v>
      </c>
      <c r="H105" t="s" s="8">
        <v>132</v>
      </c>
      <c r="I105" t="s" s="8">
        <v>214</v>
      </c>
    </row>
    <row r="106" ht="16.0" customHeight="true">
      <c r="A106" t="n" s="7">
        <v>4.9250649E7</v>
      </c>
      <c r="B106" t="s" s="8">
        <v>59</v>
      </c>
      <c r="C106" t="n" s="8">
        <f>IF(false,"120922352", "120922352")</f>
      </c>
      <c r="D106" t="s" s="8">
        <v>144</v>
      </c>
      <c r="E106" t="n" s="8">
        <v>1.0</v>
      </c>
      <c r="F106" t="n" s="8">
        <v>799.0</v>
      </c>
      <c r="G106" t="s" s="8">
        <v>53</v>
      </c>
      <c r="H106" t="s" s="8">
        <v>132</v>
      </c>
      <c r="I106" t="s" s="8">
        <v>215</v>
      </c>
    </row>
    <row r="107" ht="16.0" customHeight="true">
      <c r="A107" t="n" s="7">
        <v>4.8922914E7</v>
      </c>
      <c r="B107" t="s" s="8">
        <v>66</v>
      </c>
      <c r="C107" t="n" s="8">
        <f>IF(false,"120921853", "120921853")</f>
      </c>
      <c r="D107" t="s" s="8">
        <v>67</v>
      </c>
      <c r="E107" t="n" s="8">
        <v>1.0</v>
      </c>
      <c r="F107" t="n" s="8">
        <v>889.0</v>
      </c>
      <c r="G107" t="s" s="8">
        <v>53</v>
      </c>
      <c r="H107" t="s" s="8">
        <v>132</v>
      </c>
      <c r="I107" t="s" s="8">
        <v>216</v>
      </c>
    </row>
    <row r="108" ht="16.0" customHeight="true">
      <c r="A108" t="n" s="7">
        <v>4.9280616E7</v>
      </c>
      <c r="B108" t="s" s="8">
        <v>59</v>
      </c>
      <c r="C108" t="n" s="8">
        <f>IF(false,"120921995", "120921995")</f>
      </c>
      <c r="D108" t="s" s="8">
        <v>106</v>
      </c>
      <c r="E108" t="n" s="8">
        <v>1.0</v>
      </c>
      <c r="F108" t="n" s="8">
        <v>1238.0</v>
      </c>
      <c r="G108" t="s" s="8">
        <v>53</v>
      </c>
      <c r="H108" t="s" s="8">
        <v>132</v>
      </c>
      <c r="I108" t="s" s="8">
        <v>217</v>
      </c>
    </row>
    <row r="109" ht="16.0" customHeight="true">
      <c r="A109" t="n" s="7">
        <v>4.9233332E7</v>
      </c>
      <c r="B109" t="s" s="8">
        <v>59</v>
      </c>
      <c r="C109" t="n" s="8">
        <f>IF(false,"005-1515", "005-1515")</f>
      </c>
      <c r="D109" t="s" s="8">
        <v>82</v>
      </c>
      <c r="E109" t="n" s="8">
        <v>1.0</v>
      </c>
      <c r="F109" t="n" s="8">
        <v>966.0</v>
      </c>
      <c r="G109" t="s" s="8">
        <v>53</v>
      </c>
      <c r="H109" t="s" s="8">
        <v>132</v>
      </c>
      <c r="I109" t="s" s="8">
        <v>218</v>
      </c>
    </row>
    <row r="110" ht="16.0" customHeight="true">
      <c r="A110" t="n" s="7">
        <v>4.9144939E7</v>
      </c>
      <c r="B110" t="s" s="8">
        <v>51</v>
      </c>
      <c r="C110" t="n" s="8">
        <f>IF(false,"120922864", "120922864")</f>
      </c>
      <c r="D110" t="s" s="8">
        <v>219</v>
      </c>
      <c r="E110" t="n" s="8">
        <v>1.0</v>
      </c>
      <c r="F110" t="n" s="8">
        <v>635.0</v>
      </c>
      <c r="G110" t="s" s="8">
        <v>53</v>
      </c>
      <c r="H110" t="s" s="8">
        <v>132</v>
      </c>
      <c r="I110" t="s" s="8">
        <v>220</v>
      </c>
    </row>
    <row r="111" ht="16.0" customHeight="true">
      <c r="A111" t="n" s="7">
        <v>4.897822E7</v>
      </c>
      <c r="B111" t="s" s="8">
        <v>66</v>
      </c>
      <c r="C111" t="n" s="8">
        <f>IF(false,"120921440", "120921440")</f>
      </c>
      <c r="D111" t="s" s="8">
        <v>221</v>
      </c>
      <c r="E111" t="n" s="8">
        <v>1.0</v>
      </c>
      <c r="F111" t="n" s="8">
        <v>1497.0</v>
      </c>
      <c r="G111" t="s" s="8">
        <v>53</v>
      </c>
      <c r="H111" t="s" s="8">
        <v>132</v>
      </c>
      <c r="I111" t="s" s="8">
        <v>222</v>
      </c>
    </row>
    <row r="112" ht="16.0" customHeight="true">
      <c r="A112" t="n" s="7">
        <v>4.9037837E7</v>
      </c>
      <c r="B112" t="s" s="8">
        <v>51</v>
      </c>
      <c r="C112" t="n" s="8">
        <f>IF(false,"002-102", "002-102")</f>
      </c>
      <c r="D112" t="s" s="8">
        <v>223</v>
      </c>
      <c r="E112" t="n" s="8">
        <v>3.0</v>
      </c>
      <c r="F112" t="n" s="8">
        <v>3744.0</v>
      </c>
      <c r="G112" t="s" s="8">
        <v>53</v>
      </c>
      <c r="H112" t="s" s="8">
        <v>132</v>
      </c>
      <c r="I112" t="s" s="8">
        <v>224</v>
      </c>
    </row>
    <row r="113" ht="16.0" customHeight="true">
      <c r="A113" t="n" s="7">
        <v>4.9301701E7</v>
      </c>
      <c r="B113" t="s" s="8">
        <v>54</v>
      </c>
      <c r="C113" t="n" s="8">
        <f>IF(false,"120922947", "120922947")</f>
      </c>
      <c r="D113" t="s" s="8">
        <v>225</v>
      </c>
      <c r="E113" t="n" s="8">
        <v>1.0</v>
      </c>
      <c r="F113" t="n" s="8">
        <v>2069.0</v>
      </c>
      <c r="G113" t="s" s="8">
        <v>53</v>
      </c>
      <c r="H113" t="s" s="8">
        <v>132</v>
      </c>
      <c r="I113" t="s" s="8">
        <v>226</v>
      </c>
    </row>
    <row r="114" ht="16.0" customHeight="true">
      <c r="A114" t="n" s="7">
        <v>4.9286434E7</v>
      </c>
      <c r="B114" t="s" s="8">
        <v>59</v>
      </c>
      <c r="C114" t="n" s="8">
        <f>IF(false,"120922422", "120922422")</f>
      </c>
      <c r="D114" t="s" s="8">
        <v>125</v>
      </c>
      <c r="E114" t="n" s="8">
        <v>1.0</v>
      </c>
      <c r="F114" t="n" s="8">
        <v>312.0</v>
      </c>
      <c r="G114" t="s" s="8">
        <v>53</v>
      </c>
      <c r="H114" t="s" s="8">
        <v>132</v>
      </c>
      <c r="I114" t="s" s="8">
        <v>227</v>
      </c>
    </row>
    <row r="115" ht="16.0" customHeight="true">
      <c r="A115" t="n" s="7">
        <v>4.9279388E7</v>
      </c>
      <c r="B115" t="s" s="8">
        <v>59</v>
      </c>
      <c r="C115" t="n" s="8">
        <f>IF(false,"120923125", "120923125")</f>
      </c>
      <c r="D115" t="s" s="8">
        <v>228</v>
      </c>
      <c r="E115" t="n" s="8">
        <v>1.0</v>
      </c>
      <c r="F115" t="n" s="8">
        <v>3329.0</v>
      </c>
      <c r="G115" t="s" s="8">
        <v>53</v>
      </c>
      <c r="H115" t="s" s="8">
        <v>132</v>
      </c>
      <c r="I115" t="s" s="8">
        <v>229</v>
      </c>
    </row>
    <row r="116" ht="16.0" customHeight="true">
      <c r="A116" t="n" s="7">
        <v>4.8664663E7</v>
      </c>
      <c r="B116" t="s" s="8">
        <v>230</v>
      </c>
      <c r="C116" t="n" s="8">
        <f>IF(false,"120922353", "120922353")</f>
      </c>
      <c r="D116" t="s" s="8">
        <v>85</v>
      </c>
      <c r="E116" t="n" s="8">
        <v>1.0</v>
      </c>
      <c r="F116" t="n" s="8">
        <v>839.0</v>
      </c>
      <c r="G116" t="s" s="8">
        <v>53</v>
      </c>
      <c r="H116" t="s" s="8">
        <v>132</v>
      </c>
      <c r="I116" t="s" s="8">
        <v>231</v>
      </c>
    </row>
    <row r="117" ht="16.0" customHeight="true">
      <c r="A117" t="n" s="7">
        <v>4.9012535E7</v>
      </c>
      <c r="B117" t="s" s="8">
        <v>66</v>
      </c>
      <c r="C117" t="n" s="8">
        <f>IF(false,"120922877", "120922877")</f>
      </c>
      <c r="D117" t="s" s="8">
        <v>232</v>
      </c>
      <c r="E117" t="n" s="8">
        <v>5.0</v>
      </c>
      <c r="F117" t="n" s="8">
        <v>2460.0</v>
      </c>
      <c r="G117" t="s" s="8">
        <v>53</v>
      </c>
      <c r="H117" t="s" s="8">
        <v>132</v>
      </c>
      <c r="I117" t="s" s="8">
        <v>233</v>
      </c>
    </row>
    <row r="118" ht="16.0" customHeight="true">
      <c r="A118" t="n" s="7">
        <v>4.9422496E7</v>
      </c>
      <c r="B118" t="s" s="8">
        <v>54</v>
      </c>
      <c r="C118" t="n" s="8">
        <f>IF(false,"005-1515", "005-1515")</f>
      </c>
      <c r="D118" t="s" s="8">
        <v>82</v>
      </c>
      <c r="E118" t="n" s="8">
        <v>1.0</v>
      </c>
      <c r="F118" t="n" s="8">
        <v>883.0</v>
      </c>
      <c r="G118" t="s" s="8">
        <v>53</v>
      </c>
      <c r="H118" t="s" s="8">
        <v>234</v>
      </c>
      <c r="I118" t="s" s="8">
        <v>235</v>
      </c>
    </row>
    <row r="119" ht="16.0" customHeight="true">
      <c r="A119" t="n" s="7">
        <v>4.9141008E7</v>
      </c>
      <c r="B119" t="s" s="8">
        <v>51</v>
      </c>
      <c r="C119" t="n" s="8">
        <f>IF(false,"003-318", "003-318")</f>
      </c>
      <c r="D119" t="s" s="8">
        <v>52</v>
      </c>
      <c r="E119" t="n" s="8">
        <v>4.0</v>
      </c>
      <c r="F119" t="n" s="8">
        <v>4740.0</v>
      </c>
      <c r="G119" t="s" s="8">
        <v>53</v>
      </c>
      <c r="H119" t="s" s="8">
        <v>234</v>
      </c>
      <c r="I119" t="s" s="8">
        <v>236</v>
      </c>
    </row>
    <row r="120" ht="16.0" customHeight="true">
      <c r="A120" t="n" s="7">
        <v>4.9286315E7</v>
      </c>
      <c r="B120" t="s" s="8">
        <v>59</v>
      </c>
      <c r="C120" t="n" s="8">
        <f>IF(false,"005-1255", "005-1255")</f>
      </c>
      <c r="D120" t="s" s="8">
        <v>73</v>
      </c>
      <c r="E120" t="n" s="8">
        <v>1.0</v>
      </c>
      <c r="F120" t="n" s="8">
        <v>502.0</v>
      </c>
      <c r="G120" t="s" s="8">
        <v>53</v>
      </c>
      <c r="H120" t="s" s="8">
        <v>234</v>
      </c>
      <c r="I120" t="s" s="8">
        <v>237</v>
      </c>
    </row>
    <row r="121" ht="16.0" customHeight="true">
      <c r="A121" t="n" s="7">
        <v>4.9398959E7</v>
      </c>
      <c r="B121" t="s" s="8">
        <v>54</v>
      </c>
      <c r="C121" t="n" s="8">
        <f>IF(false,"000-631", "000-631")</f>
      </c>
      <c r="D121" t="s" s="8">
        <v>89</v>
      </c>
      <c r="E121" t="n" s="8">
        <v>2.0</v>
      </c>
      <c r="F121" t="n" s="8">
        <v>1010.0</v>
      </c>
      <c r="G121" t="s" s="8">
        <v>53</v>
      </c>
      <c r="H121" t="s" s="8">
        <v>234</v>
      </c>
      <c r="I121" t="s" s="8">
        <v>238</v>
      </c>
    </row>
    <row r="122" ht="16.0" customHeight="true">
      <c r="A122" t="n" s="7">
        <v>4.9461377E7</v>
      </c>
      <c r="B122" t="s" s="8">
        <v>132</v>
      </c>
      <c r="C122" t="n" s="8">
        <f>IF(false,"120921544", "120921544")</f>
      </c>
      <c r="D122" t="s" s="8">
        <v>239</v>
      </c>
      <c r="E122" t="n" s="8">
        <v>1.0</v>
      </c>
      <c r="F122" t="n" s="8">
        <v>899.0</v>
      </c>
      <c r="G122" t="s" s="8">
        <v>53</v>
      </c>
      <c r="H122" t="s" s="8">
        <v>234</v>
      </c>
      <c r="I122" t="s" s="8">
        <v>240</v>
      </c>
    </row>
    <row r="123" ht="16.0" customHeight="true">
      <c r="A123" t="n" s="7">
        <v>4.9208846E7</v>
      </c>
      <c r="B123" t="s" s="8">
        <v>59</v>
      </c>
      <c r="C123" t="n" s="8">
        <f>IF(false,"005-1379", "005-1379")</f>
      </c>
      <c r="D123" t="s" s="8">
        <v>135</v>
      </c>
      <c r="E123" t="n" s="8">
        <v>1.0</v>
      </c>
      <c r="F123" t="n" s="8">
        <v>543.0</v>
      </c>
      <c r="G123" t="s" s="8">
        <v>53</v>
      </c>
      <c r="H123" t="s" s="8">
        <v>234</v>
      </c>
      <c r="I123" t="s" s="8">
        <v>241</v>
      </c>
    </row>
    <row r="124" ht="16.0" customHeight="true">
      <c r="A124" t="n" s="7">
        <v>4.9449411E7</v>
      </c>
      <c r="B124" t="s" s="8">
        <v>132</v>
      </c>
      <c r="C124" t="n" s="8">
        <f>IF(false,"005-1512", "005-1512")</f>
      </c>
      <c r="D124" t="s" s="8">
        <v>242</v>
      </c>
      <c r="E124" t="n" s="8">
        <v>1.0</v>
      </c>
      <c r="F124" t="n" s="8">
        <v>979.0</v>
      </c>
      <c r="G124" t="s" s="8">
        <v>53</v>
      </c>
      <c r="H124" t="s" s="8">
        <v>234</v>
      </c>
      <c r="I124" t="s" s="8">
        <v>243</v>
      </c>
    </row>
    <row r="125" ht="16.0" customHeight="true">
      <c r="A125" t="n" s="7">
        <v>4.9374144E7</v>
      </c>
      <c r="B125" t="s" s="8">
        <v>54</v>
      </c>
      <c r="C125" t="n" s="8">
        <f>IF(false,"120922942", "120922942")</f>
      </c>
      <c r="D125" t="s" s="8">
        <v>244</v>
      </c>
      <c r="E125" t="n" s="8">
        <v>1.0</v>
      </c>
      <c r="F125" t="n" s="8">
        <v>1449.0</v>
      </c>
      <c r="G125" t="s" s="8">
        <v>53</v>
      </c>
      <c r="H125" t="s" s="8">
        <v>234</v>
      </c>
      <c r="I125" t="s" s="8">
        <v>245</v>
      </c>
    </row>
    <row r="126" ht="16.0" customHeight="true">
      <c r="A126" t="n" s="7">
        <v>4.9465158E7</v>
      </c>
      <c r="B126" t="s" s="8">
        <v>132</v>
      </c>
      <c r="C126" t="n" s="8">
        <f>IF(false,"005-1515", "005-1515")</f>
      </c>
      <c r="D126" t="s" s="8">
        <v>82</v>
      </c>
      <c r="E126" t="n" s="8">
        <v>1.0</v>
      </c>
      <c r="F126" t="n" s="8">
        <v>949.0</v>
      </c>
      <c r="G126" t="s" s="8">
        <v>53</v>
      </c>
      <c r="H126" t="s" s="8">
        <v>234</v>
      </c>
      <c r="I126" t="s" s="8">
        <v>246</v>
      </c>
    </row>
    <row r="127" ht="16.0" customHeight="true">
      <c r="A127" t="n" s="7">
        <v>4.9438706E7</v>
      </c>
      <c r="B127" t="s" s="8">
        <v>54</v>
      </c>
      <c r="C127" t="n" s="8">
        <f>IF(false,"005-1515", "005-1515")</f>
      </c>
      <c r="D127" t="s" s="8">
        <v>82</v>
      </c>
      <c r="E127" t="n" s="8">
        <v>1.0</v>
      </c>
      <c r="F127" t="n" s="8">
        <v>966.0</v>
      </c>
      <c r="G127" t="s" s="8">
        <v>53</v>
      </c>
      <c r="H127" t="s" s="8">
        <v>234</v>
      </c>
      <c r="I127" t="s" s="8">
        <v>247</v>
      </c>
    </row>
    <row r="128" ht="16.0" customHeight="true">
      <c r="A128" t="n" s="7">
        <v>4.9442458E7</v>
      </c>
      <c r="B128" t="s" s="8">
        <v>54</v>
      </c>
      <c r="C128" t="n" s="8">
        <f>IF(false,"005-1516", "005-1516")</f>
      </c>
      <c r="D128" t="s" s="8">
        <v>158</v>
      </c>
      <c r="E128" t="n" s="8">
        <v>1.0</v>
      </c>
      <c r="F128" t="n" s="8">
        <v>790.0</v>
      </c>
      <c r="G128" t="s" s="8">
        <v>53</v>
      </c>
      <c r="H128" t="s" s="8">
        <v>234</v>
      </c>
      <c r="I128" t="s" s="8">
        <v>248</v>
      </c>
    </row>
    <row r="129" ht="16.0" customHeight="true">
      <c r="A129" t="n" s="7">
        <v>4.9442458E7</v>
      </c>
      <c r="B129" t="s" s="8">
        <v>54</v>
      </c>
      <c r="C129" t="n" s="8">
        <f>IF(false,"005-1515", "005-1515")</f>
      </c>
      <c r="D129" t="s" s="8">
        <v>82</v>
      </c>
      <c r="E129" t="n" s="8">
        <v>1.0</v>
      </c>
      <c r="F129" t="n" s="8">
        <v>790.0</v>
      </c>
      <c r="G129" t="s" s="8">
        <v>53</v>
      </c>
      <c r="H129" t="s" s="8">
        <v>234</v>
      </c>
      <c r="I129" t="s" s="8">
        <v>248</v>
      </c>
    </row>
    <row r="130" ht="16.0" customHeight="true">
      <c r="A130" t="n" s="7">
        <v>4.9442996E7</v>
      </c>
      <c r="B130" t="s" s="8">
        <v>54</v>
      </c>
      <c r="C130" t="n" s="8">
        <f>IF(false,"120922353", "120922353")</f>
      </c>
      <c r="D130" t="s" s="8">
        <v>85</v>
      </c>
      <c r="E130" t="n" s="8">
        <v>1.0</v>
      </c>
      <c r="F130" t="n" s="8">
        <v>597.0</v>
      </c>
      <c r="G130" t="s" s="8">
        <v>53</v>
      </c>
      <c r="H130" t="s" s="8">
        <v>234</v>
      </c>
      <c r="I130" t="s" s="8">
        <v>249</v>
      </c>
    </row>
    <row r="131" ht="16.0" customHeight="true">
      <c r="A131" t="n" s="7">
        <v>4.9434247E7</v>
      </c>
      <c r="B131" t="s" s="8">
        <v>54</v>
      </c>
      <c r="C131" t="n" s="8">
        <f>IF(false,"005-1516", "005-1516")</f>
      </c>
      <c r="D131" t="s" s="8">
        <v>158</v>
      </c>
      <c r="E131" t="n" s="8">
        <v>1.0</v>
      </c>
      <c r="F131" t="n" s="8">
        <v>474.0</v>
      </c>
      <c r="G131" t="s" s="8">
        <v>53</v>
      </c>
      <c r="H131" t="s" s="8">
        <v>234</v>
      </c>
      <c r="I131" t="s" s="8">
        <v>250</v>
      </c>
    </row>
    <row r="132" ht="16.0" customHeight="true">
      <c r="A132" t="n" s="7">
        <v>4.9463037E7</v>
      </c>
      <c r="B132" t="s" s="8">
        <v>132</v>
      </c>
      <c r="C132" t="n" s="8">
        <f>IF(false,"120921899", "120921899")</f>
      </c>
      <c r="D132" t="s" s="8">
        <v>104</v>
      </c>
      <c r="E132" t="n" s="8">
        <v>1.0</v>
      </c>
      <c r="F132" t="n" s="8">
        <v>1219.0</v>
      </c>
      <c r="G132" t="s" s="8">
        <v>53</v>
      </c>
      <c r="H132" t="s" s="8">
        <v>234</v>
      </c>
      <c r="I132" t="s" s="8">
        <v>251</v>
      </c>
    </row>
    <row r="133" ht="16.0" customHeight="true">
      <c r="A133" t="n" s="7">
        <v>4.946101E7</v>
      </c>
      <c r="B133" t="s" s="8">
        <v>132</v>
      </c>
      <c r="C133" t="n" s="8">
        <f>IF(false,"005-1515", "005-1515")</f>
      </c>
      <c r="D133" t="s" s="8">
        <v>82</v>
      </c>
      <c r="E133" t="n" s="8">
        <v>1.0</v>
      </c>
      <c r="F133" t="n" s="8">
        <v>726.0</v>
      </c>
      <c r="G133" t="s" s="8">
        <v>53</v>
      </c>
      <c r="H133" t="s" s="8">
        <v>234</v>
      </c>
      <c r="I133" t="s" s="8">
        <v>252</v>
      </c>
    </row>
    <row r="134" ht="16.0" customHeight="true">
      <c r="A134" t="n" s="7">
        <v>4.9452971E7</v>
      </c>
      <c r="B134" t="s" s="8">
        <v>132</v>
      </c>
      <c r="C134" t="n" s="8">
        <f>IF(false,"005-1514", "005-1514")</f>
      </c>
      <c r="D134" t="s" s="8">
        <v>137</v>
      </c>
      <c r="E134" t="n" s="8">
        <v>1.0</v>
      </c>
      <c r="F134" t="n" s="8">
        <v>867.0</v>
      </c>
      <c r="G134" t="s" s="8">
        <v>53</v>
      </c>
      <c r="H134" t="s" s="8">
        <v>234</v>
      </c>
      <c r="I134" t="s" s="8">
        <v>253</v>
      </c>
    </row>
    <row r="135" ht="16.0" customHeight="true">
      <c r="A135" t="n" s="7">
        <v>4.9465338E7</v>
      </c>
      <c r="B135" t="s" s="8">
        <v>132</v>
      </c>
      <c r="C135" t="n" s="8">
        <f>IF(false,"01-003884", "01-003884")</f>
      </c>
      <c r="D135" t="s" s="8">
        <v>108</v>
      </c>
      <c r="E135" t="n" s="8">
        <v>2.0</v>
      </c>
      <c r="F135" t="n" s="8">
        <v>1978.0</v>
      </c>
      <c r="G135" t="s" s="8">
        <v>53</v>
      </c>
      <c r="H135" t="s" s="8">
        <v>234</v>
      </c>
      <c r="I135" t="s" s="8">
        <v>254</v>
      </c>
    </row>
    <row r="136" ht="16.0" customHeight="true">
      <c r="A136" t="n" s="7">
        <v>4.94351E7</v>
      </c>
      <c r="B136" t="s" s="8">
        <v>54</v>
      </c>
      <c r="C136" t="n" s="8">
        <f>IF(false,"120921899", "120921899")</f>
      </c>
      <c r="D136" t="s" s="8">
        <v>104</v>
      </c>
      <c r="E136" t="n" s="8">
        <v>2.0</v>
      </c>
      <c r="F136" t="n" s="8">
        <v>2114.0</v>
      </c>
      <c r="G136" t="s" s="8">
        <v>53</v>
      </c>
      <c r="H136" t="s" s="8">
        <v>234</v>
      </c>
      <c r="I136" t="s" s="8">
        <v>255</v>
      </c>
    </row>
    <row r="137" ht="16.0" customHeight="true">
      <c r="A137" t="n" s="7">
        <v>4.9432381E7</v>
      </c>
      <c r="B137" t="s" s="8">
        <v>54</v>
      </c>
      <c r="C137" t="n" s="8">
        <f>IF(false,"120922979", "120922979")</f>
      </c>
      <c r="D137" t="s" s="8">
        <v>155</v>
      </c>
      <c r="E137" t="n" s="8">
        <v>1.0</v>
      </c>
      <c r="F137" t="n" s="8">
        <v>4779.0</v>
      </c>
      <c r="G137" t="s" s="8">
        <v>53</v>
      </c>
      <c r="H137" t="s" s="8">
        <v>234</v>
      </c>
      <c r="I137" t="s" s="8">
        <v>256</v>
      </c>
    </row>
    <row r="138" ht="16.0" customHeight="true">
      <c r="A138" t="n" s="7">
        <v>4.9432517E7</v>
      </c>
      <c r="B138" t="s" s="8">
        <v>54</v>
      </c>
      <c r="C138" t="n" s="8">
        <f>IF(false,"120921439", "120921439")</f>
      </c>
      <c r="D138" t="s" s="8">
        <v>166</v>
      </c>
      <c r="E138" t="n" s="8">
        <v>1.0</v>
      </c>
      <c r="F138" t="n" s="8">
        <v>599.0</v>
      </c>
      <c r="G138" t="s" s="8">
        <v>53</v>
      </c>
      <c r="H138" t="s" s="8">
        <v>234</v>
      </c>
      <c r="I138" t="s" s="8">
        <v>257</v>
      </c>
    </row>
    <row r="139" ht="16.0" customHeight="true">
      <c r="A139" t="n" s="7">
        <v>4.9433949E7</v>
      </c>
      <c r="B139" t="s" s="8">
        <v>54</v>
      </c>
      <c r="C139" t="n" s="8">
        <f>IF(false,"01-003924", "01-003924")</f>
      </c>
      <c r="D139" t="s" s="8">
        <v>258</v>
      </c>
      <c r="E139" t="n" s="8">
        <v>1.0</v>
      </c>
      <c r="F139" t="n" s="8">
        <v>59.0</v>
      </c>
      <c r="G139" t="s" s="8">
        <v>53</v>
      </c>
      <c r="H139" t="s" s="8">
        <v>234</v>
      </c>
      <c r="I139" t="s" s="8">
        <v>259</v>
      </c>
    </row>
    <row r="140" ht="16.0" customHeight="true">
      <c r="A140" t="n" s="7">
        <v>4.9419344E7</v>
      </c>
      <c r="B140" t="s" s="8">
        <v>54</v>
      </c>
      <c r="C140" t="n" s="8">
        <f>IF(false,"120923130", "120923130")</f>
      </c>
      <c r="D140" t="s" s="8">
        <v>57</v>
      </c>
      <c r="E140" t="n" s="8">
        <v>1.0</v>
      </c>
      <c r="F140" t="n" s="8">
        <v>7749.0</v>
      </c>
      <c r="G140" t="s" s="8">
        <v>53</v>
      </c>
      <c r="H140" t="s" s="8">
        <v>234</v>
      </c>
      <c r="I140" t="s" s="8">
        <v>260</v>
      </c>
    </row>
    <row r="141" ht="16.0" customHeight="true">
      <c r="A141" t="n" s="7">
        <v>4.9406132E7</v>
      </c>
      <c r="B141" t="s" s="8">
        <v>54</v>
      </c>
      <c r="C141" t="n" s="8">
        <f>IF(false,"120922756", "120922756")</f>
      </c>
      <c r="D141" t="s" s="8">
        <v>119</v>
      </c>
      <c r="E141" t="n" s="8">
        <v>1.0</v>
      </c>
      <c r="F141" t="n" s="8">
        <v>3769.0</v>
      </c>
      <c r="G141" t="s" s="8">
        <v>53</v>
      </c>
      <c r="H141" t="s" s="8">
        <v>234</v>
      </c>
      <c r="I141" t="s" s="8">
        <v>261</v>
      </c>
    </row>
    <row r="142" ht="16.0" customHeight="true">
      <c r="A142" t="n" s="7">
        <v>4.9416791E7</v>
      </c>
      <c r="B142" t="s" s="8">
        <v>54</v>
      </c>
      <c r="C142" t="n" s="8">
        <f>IF(false,"1003319", "1003319")</f>
      </c>
      <c r="D142" t="s" s="8">
        <v>262</v>
      </c>
      <c r="E142" t="n" s="8">
        <v>1.0</v>
      </c>
      <c r="F142" t="n" s="8">
        <v>1.0</v>
      </c>
      <c r="G142" t="s" s="8">
        <v>53</v>
      </c>
      <c r="H142" t="s" s="8">
        <v>234</v>
      </c>
      <c r="I142" t="s" s="8">
        <v>263</v>
      </c>
    </row>
    <row r="143" ht="16.0" customHeight="true">
      <c r="A143" t="n" s="7">
        <v>4.9419733E7</v>
      </c>
      <c r="B143" t="s" s="8">
        <v>54</v>
      </c>
      <c r="C143" t="n" s="8">
        <f>IF(false,"005-1515", "005-1515")</f>
      </c>
      <c r="D143" t="s" s="8">
        <v>82</v>
      </c>
      <c r="E143" t="n" s="8">
        <v>1.0</v>
      </c>
      <c r="F143" t="n" s="8">
        <v>591.0</v>
      </c>
      <c r="G143" t="s" s="8">
        <v>53</v>
      </c>
      <c r="H143" t="s" s="8">
        <v>234</v>
      </c>
      <c r="I143" t="s" s="8">
        <v>264</v>
      </c>
    </row>
    <row r="144" ht="16.0" customHeight="true">
      <c r="A144" t="n" s="7">
        <v>4.9097727E7</v>
      </c>
      <c r="B144" t="s" s="8">
        <v>51</v>
      </c>
      <c r="C144" t="n" s="8">
        <f>IF(false,"120922957", "120922957")</f>
      </c>
      <c r="D144" t="s" s="8">
        <v>265</v>
      </c>
      <c r="E144" t="n" s="8">
        <v>1.0</v>
      </c>
      <c r="F144" t="n" s="8">
        <v>1749.0</v>
      </c>
      <c r="G144" t="s" s="8">
        <v>53</v>
      </c>
      <c r="H144" t="s" s="8">
        <v>234</v>
      </c>
      <c r="I144" t="s" s="8">
        <v>266</v>
      </c>
    </row>
    <row r="145" ht="16.0" customHeight="true">
      <c r="A145" t="n" s="7">
        <v>4.9443721E7</v>
      </c>
      <c r="B145" t="s" s="8">
        <v>54</v>
      </c>
      <c r="C145" t="n" s="8">
        <f>IF(false,"120922947", "120922947")</f>
      </c>
      <c r="D145" t="s" s="8">
        <v>225</v>
      </c>
      <c r="E145" t="n" s="8">
        <v>1.0</v>
      </c>
      <c r="F145" t="n" s="8">
        <v>2069.0</v>
      </c>
      <c r="G145" t="s" s="8">
        <v>53</v>
      </c>
      <c r="H145" t="s" s="8">
        <v>234</v>
      </c>
      <c r="I145" t="s" s="8">
        <v>267</v>
      </c>
    </row>
    <row r="146" ht="16.0" customHeight="true">
      <c r="A146" t="n" s="7">
        <v>4.943705E7</v>
      </c>
      <c r="B146" t="s" s="8">
        <v>54</v>
      </c>
      <c r="C146" t="n" s="8">
        <f>IF(false,"120922372", "120922372")</f>
      </c>
      <c r="D146" t="s" s="8">
        <v>268</v>
      </c>
      <c r="E146" t="n" s="8">
        <v>1.0</v>
      </c>
      <c r="F146" t="n" s="8">
        <v>822.0</v>
      </c>
      <c r="G146" t="s" s="8">
        <v>53</v>
      </c>
      <c r="H146" t="s" s="8">
        <v>234</v>
      </c>
      <c r="I146" t="s" s="8">
        <v>269</v>
      </c>
    </row>
    <row r="147" ht="16.0" customHeight="true">
      <c r="A147" t="n" s="7">
        <v>4.9250494E7</v>
      </c>
      <c r="B147" t="s" s="8">
        <v>59</v>
      </c>
      <c r="C147" t="n" s="8">
        <f>IF(false,"120922957", "120922957")</f>
      </c>
      <c r="D147" t="s" s="8">
        <v>265</v>
      </c>
      <c r="E147" t="n" s="8">
        <v>1.0</v>
      </c>
      <c r="F147" t="n" s="8">
        <v>1394.0</v>
      </c>
      <c r="G147" t="s" s="8">
        <v>53</v>
      </c>
      <c r="H147" t="s" s="8">
        <v>234</v>
      </c>
      <c r="I147" t="s" s="8">
        <v>270</v>
      </c>
    </row>
    <row r="148" ht="16.0" customHeight="true">
      <c r="A148" t="n" s="7">
        <v>4.9444867E7</v>
      </c>
      <c r="B148" t="s" s="8">
        <v>132</v>
      </c>
      <c r="C148" t="n" s="8">
        <f>IF(false,"120922624", "120922624")</f>
      </c>
      <c r="D148" t="s" s="8">
        <v>271</v>
      </c>
      <c r="E148" t="n" s="8">
        <v>1.0</v>
      </c>
      <c r="F148" t="n" s="8">
        <v>1579.0</v>
      </c>
      <c r="G148" t="s" s="8">
        <v>53</v>
      </c>
      <c r="H148" t="s" s="8">
        <v>234</v>
      </c>
      <c r="I148" t="s" s="8">
        <v>272</v>
      </c>
    </row>
    <row r="149" ht="16.0" customHeight="true">
      <c r="A149" t="n" s="7">
        <v>4.9438134E7</v>
      </c>
      <c r="B149" t="s" s="8">
        <v>54</v>
      </c>
      <c r="C149" t="n" s="8">
        <f>IF(false,"120922954", "120922954")</f>
      </c>
      <c r="D149" t="s" s="8">
        <v>273</v>
      </c>
      <c r="E149" t="n" s="8">
        <v>1.0</v>
      </c>
      <c r="F149" t="n" s="8">
        <v>1049.0</v>
      </c>
      <c r="G149" t="s" s="8">
        <v>53</v>
      </c>
      <c r="H149" t="s" s="8">
        <v>234</v>
      </c>
      <c r="I149" t="s" s="8">
        <v>274</v>
      </c>
    </row>
    <row r="150" ht="16.0" customHeight="true">
      <c r="A150" t="n" s="7">
        <v>4.9390106E7</v>
      </c>
      <c r="B150" t="s" s="8">
        <v>54</v>
      </c>
      <c r="C150" t="n" s="8">
        <f>IF(false,"120922957", "120922957")</f>
      </c>
      <c r="D150" t="s" s="8">
        <v>265</v>
      </c>
      <c r="E150" t="n" s="8">
        <v>1.0</v>
      </c>
      <c r="F150" t="n" s="8">
        <v>1749.0</v>
      </c>
      <c r="G150" t="s" s="8">
        <v>53</v>
      </c>
      <c r="H150" t="s" s="8">
        <v>234</v>
      </c>
      <c r="I150" t="s" s="8">
        <v>275</v>
      </c>
    </row>
    <row r="151" ht="16.0" customHeight="true">
      <c r="A151" t="n" s="7">
        <v>4.9342321E7</v>
      </c>
      <c r="B151" t="s" s="8">
        <v>54</v>
      </c>
      <c r="C151" t="n" s="8">
        <f>IF(false,"005-1378", "005-1378")</f>
      </c>
      <c r="D151" t="s" s="8">
        <v>188</v>
      </c>
      <c r="E151" t="n" s="8">
        <v>1.0</v>
      </c>
      <c r="F151" t="n" s="8">
        <v>788.0</v>
      </c>
      <c r="G151" t="s" s="8">
        <v>53</v>
      </c>
      <c r="H151" t="s" s="8">
        <v>234</v>
      </c>
      <c r="I151" t="s" s="8">
        <v>276</v>
      </c>
    </row>
    <row r="152" ht="16.0" customHeight="true">
      <c r="A152" t="n" s="7">
        <v>4.9248256E7</v>
      </c>
      <c r="B152" t="s" s="8">
        <v>59</v>
      </c>
      <c r="C152" t="n" s="8">
        <f>IF(false,"120922948", "120922948")</f>
      </c>
      <c r="D152" t="s" s="8">
        <v>277</v>
      </c>
      <c r="E152" t="n" s="8">
        <v>1.0</v>
      </c>
      <c r="F152" t="n" s="8">
        <v>2499.0</v>
      </c>
      <c r="G152" t="s" s="8">
        <v>53</v>
      </c>
      <c r="H152" t="s" s="8">
        <v>234</v>
      </c>
      <c r="I152" t="s" s="8">
        <v>278</v>
      </c>
    </row>
    <row r="153" ht="16.0" customHeight="true">
      <c r="A153" t="n" s="7">
        <v>4.9105645E7</v>
      </c>
      <c r="B153" t="s" s="8">
        <v>51</v>
      </c>
      <c r="C153" t="n" s="8">
        <f>IF(false,"120922947", "120922947")</f>
      </c>
      <c r="D153" t="s" s="8">
        <v>225</v>
      </c>
      <c r="E153" t="n" s="8">
        <v>1.0</v>
      </c>
      <c r="F153" t="n" s="8">
        <v>2069.0</v>
      </c>
      <c r="G153" t="s" s="8">
        <v>53</v>
      </c>
      <c r="H153" t="s" s="8">
        <v>234</v>
      </c>
      <c r="I153" t="s" s="8">
        <v>279</v>
      </c>
    </row>
    <row r="154" ht="16.0" customHeight="true">
      <c r="A154" t="n" s="7">
        <v>4.9188015E7</v>
      </c>
      <c r="B154" t="s" s="8">
        <v>59</v>
      </c>
      <c r="C154" t="n" s="8">
        <f>IF(false,"120921898", "120921898")</f>
      </c>
      <c r="D154" t="s" s="8">
        <v>280</v>
      </c>
      <c r="E154" t="n" s="8">
        <v>5.0</v>
      </c>
      <c r="F154" t="n" s="8">
        <v>4160.0</v>
      </c>
      <c r="G154" t="s" s="8">
        <v>53</v>
      </c>
      <c r="H154" t="s" s="8">
        <v>234</v>
      </c>
      <c r="I154" t="s" s="8">
        <v>281</v>
      </c>
    </row>
    <row r="155" ht="16.0" customHeight="true">
      <c r="A155" t="n" s="7">
        <v>4.9524131E7</v>
      </c>
      <c r="B155" t="s" s="8">
        <v>132</v>
      </c>
      <c r="C155" t="n" s="8">
        <f>IF(false,"120921995", "120921995")</f>
      </c>
      <c r="D155" t="s" s="8">
        <v>106</v>
      </c>
      <c r="E155" t="n" s="8">
        <v>2.0</v>
      </c>
      <c r="F155" t="n" s="8">
        <v>1960.0</v>
      </c>
      <c r="G155" t="s" s="8">
        <v>53</v>
      </c>
      <c r="H155" t="s" s="8">
        <v>234</v>
      </c>
      <c r="I155" t="s" s="8">
        <v>282</v>
      </c>
    </row>
    <row r="156" ht="16.0" customHeight="true">
      <c r="A156" t="n" s="7">
        <v>4.9476208E7</v>
      </c>
      <c r="B156" t="s" s="8">
        <v>132</v>
      </c>
      <c r="C156" t="n" s="8">
        <f>IF(false,"005-1126", "005-1126")</f>
      </c>
      <c r="D156" t="s" s="8">
        <v>283</v>
      </c>
      <c r="E156" t="n" s="8">
        <v>2.0</v>
      </c>
      <c r="F156" t="n" s="8">
        <v>1798.0</v>
      </c>
      <c r="G156" t="s" s="8">
        <v>53</v>
      </c>
      <c r="H156" t="s" s="8">
        <v>234</v>
      </c>
      <c r="I156" t="s" s="8">
        <v>284</v>
      </c>
    </row>
    <row r="157" ht="16.0" customHeight="true">
      <c r="A157" t="n" s="7">
        <v>4.9453283E7</v>
      </c>
      <c r="B157" t="s" s="8">
        <v>132</v>
      </c>
      <c r="C157" t="n" s="8">
        <f>IF(false,"120921429", "120921429")</f>
      </c>
      <c r="D157" t="s" s="8">
        <v>285</v>
      </c>
      <c r="E157" t="n" s="8">
        <v>5.0</v>
      </c>
      <c r="F157" t="n" s="8">
        <v>1.0</v>
      </c>
      <c r="G157" t="s" s="8">
        <v>53</v>
      </c>
      <c r="H157" t="s" s="8">
        <v>234</v>
      </c>
      <c r="I157" t="s" s="8">
        <v>286</v>
      </c>
    </row>
    <row r="158" ht="16.0" customHeight="true">
      <c r="A158" t="n" s="7">
        <v>4.9447779E7</v>
      </c>
      <c r="B158" t="s" s="8">
        <v>132</v>
      </c>
      <c r="C158" t="n" s="8">
        <f>IF(false,"005-1517", "005-1517")</f>
      </c>
      <c r="D158" t="s" s="8">
        <v>113</v>
      </c>
      <c r="E158" t="n" s="8">
        <v>1.0</v>
      </c>
      <c r="F158" t="n" s="8">
        <v>795.0</v>
      </c>
      <c r="G158" t="s" s="8">
        <v>53</v>
      </c>
      <c r="H158" t="s" s="8">
        <v>234</v>
      </c>
      <c r="I158" t="s" s="8">
        <v>287</v>
      </c>
    </row>
    <row r="159" ht="16.0" customHeight="true">
      <c r="A159" t="n" s="7">
        <v>4.9426675E7</v>
      </c>
      <c r="B159" t="s" s="8">
        <v>54</v>
      </c>
      <c r="C159" t="n" s="8">
        <f>IF(false,"120922481", "120922481")</f>
      </c>
      <c r="D159" t="s" s="8">
        <v>199</v>
      </c>
      <c r="E159" t="n" s="8">
        <v>2.0</v>
      </c>
      <c r="F159" t="n" s="8">
        <v>2.0</v>
      </c>
      <c r="G159" t="s" s="8">
        <v>53</v>
      </c>
      <c r="H159" t="s" s="8">
        <v>234</v>
      </c>
      <c r="I159" t="s" s="8">
        <v>288</v>
      </c>
    </row>
    <row r="160" ht="16.0" customHeight="true">
      <c r="A160" t="n" s="7">
        <v>4.9065266E7</v>
      </c>
      <c r="B160" t="s" s="8">
        <v>51</v>
      </c>
      <c r="C160" t="n" s="8">
        <f>IF(false,"120923129", "120923129")</f>
      </c>
      <c r="D160" t="s" s="8">
        <v>289</v>
      </c>
      <c r="E160" t="n" s="8">
        <v>1.0</v>
      </c>
      <c r="F160" t="n" s="8">
        <v>5475.0</v>
      </c>
      <c r="G160" t="s" s="8">
        <v>53</v>
      </c>
      <c r="H160" t="s" s="8">
        <v>234</v>
      </c>
      <c r="I160" t="s" s="8">
        <v>290</v>
      </c>
    </row>
    <row r="161" ht="16.0" customHeight="true">
      <c r="A161" t="n" s="7">
        <v>4.943452E7</v>
      </c>
      <c r="B161" t="s" s="8">
        <v>54</v>
      </c>
      <c r="C161" t="n" s="8">
        <f>IF(false,"000-631", "000-631")</f>
      </c>
      <c r="D161" t="s" s="8">
        <v>89</v>
      </c>
      <c r="E161" t="n" s="8">
        <v>2.0</v>
      </c>
      <c r="F161" t="n" s="8">
        <v>1010.0</v>
      </c>
      <c r="G161" t="s" s="8">
        <v>53</v>
      </c>
      <c r="H161" t="s" s="8">
        <v>234</v>
      </c>
      <c r="I161" t="s" s="8">
        <v>291</v>
      </c>
    </row>
    <row r="162" ht="16.0" customHeight="true">
      <c r="A162" t="n" s="7">
        <v>4.9539567E7</v>
      </c>
      <c r="B162" t="s" s="8">
        <v>132</v>
      </c>
      <c r="C162" t="n" s="8">
        <f>IF(false,"120922005", "120922005")</f>
      </c>
      <c r="D162" t="s" s="8">
        <v>292</v>
      </c>
      <c r="E162" t="n" s="8">
        <v>1.0</v>
      </c>
      <c r="F162" t="n" s="8">
        <v>1.0</v>
      </c>
      <c r="G162" t="s" s="8">
        <v>53</v>
      </c>
      <c r="H162" t="s" s="8">
        <v>234</v>
      </c>
      <c r="I162" t="s" s="8">
        <v>293</v>
      </c>
    </row>
    <row r="163" ht="16.0" customHeight="true">
      <c r="A163" t="n" s="7">
        <v>4.9437983E7</v>
      </c>
      <c r="B163" t="s" s="8">
        <v>54</v>
      </c>
      <c r="C163" t="n" s="8">
        <f>IF(false,"01-003884", "01-003884")</f>
      </c>
      <c r="D163" t="s" s="8">
        <v>108</v>
      </c>
      <c r="E163" t="n" s="8">
        <v>1.0</v>
      </c>
      <c r="F163" t="n" s="8">
        <v>989.0</v>
      </c>
      <c r="G163" t="s" s="8">
        <v>53</v>
      </c>
      <c r="H163" t="s" s="8">
        <v>234</v>
      </c>
      <c r="I163" t="s" s="8">
        <v>294</v>
      </c>
    </row>
    <row r="164" ht="16.0" customHeight="true">
      <c r="A164" t="n" s="7">
        <v>4.9444485E7</v>
      </c>
      <c r="B164" t="s" s="8">
        <v>132</v>
      </c>
      <c r="C164" t="n" s="8">
        <f>IF(false,"120921853", "120921853")</f>
      </c>
      <c r="D164" t="s" s="8">
        <v>67</v>
      </c>
      <c r="E164" t="n" s="8">
        <v>1.0</v>
      </c>
      <c r="F164" t="n" s="8">
        <v>845.0</v>
      </c>
      <c r="G164" t="s" s="8">
        <v>53</v>
      </c>
      <c r="H164" t="s" s="8">
        <v>234</v>
      </c>
      <c r="I164" t="s" s="8">
        <v>295</v>
      </c>
    </row>
    <row r="165" ht="16.0" customHeight="true">
      <c r="A165" t="n" s="7">
        <v>4.9444485E7</v>
      </c>
      <c r="B165" t="s" s="8">
        <v>132</v>
      </c>
      <c r="C165" t="n" s="8">
        <f>IF(false,"01-003884", "01-003884")</f>
      </c>
      <c r="D165" t="s" s="8">
        <v>108</v>
      </c>
      <c r="E165" t="n" s="8">
        <v>1.0</v>
      </c>
      <c r="F165" t="n" s="8">
        <v>845.0</v>
      </c>
      <c r="G165" t="s" s="8">
        <v>53</v>
      </c>
      <c r="H165" t="s" s="8">
        <v>234</v>
      </c>
      <c r="I165" t="s" s="8">
        <v>295</v>
      </c>
    </row>
    <row r="166" ht="16.0" customHeight="true">
      <c r="A166" t="n" s="7">
        <v>4.9531687E7</v>
      </c>
      <c r="B166" t="s" s="8">
        <v>132</v>
      </c>
      <c r="C166" t="n" s="8">
        <f>IF(false,"120921903", "120921903")</f>
      </c>
      <c r="D166" t="s" s="8">
        <v>296</v>
      </c>
      <c r="E166" t="n" s="8">
        <v>1.0</v>
      </c>
      <c r="F166" t="n" s="8">
        <v>642.0</v>
      </c>
      <c r="G166" t="s" s="8">
        <v>53</v>
      </c>
      <c r="H166" t="s" s="8">
        <v>234</v>
      </c>
      <c r="I166" t="s" s="8">
        <v>297</v>
      </c>
    </row>
    <row r="167" ht="16.0" customHeight="true">
      <c r="A167" t="n" s="7">
        <v>4.9551717E7</v>
      </c>
      <c r="B167" t="s" s="8">
        <v>132</v>
      </c>
      <c r="C167" t="n" s="8">
        <f>IF(false,"01-003884", "01-003884")</f>
      </c>
      <c r="D167" t="s" s="8">
        <v>108</v>
      </c>
      <c r="E167" t="n" s="8">
        <v>2.0</v>
      </c>
      <c r="F167" t="n" s="8">
        <v>1798.0</v>
      </c>
      <c r="G167" t="s" s="8">
        <v>53</v>
      </c>
      <c r="H167" t="s" s="8">
        <v>234</v>
      </c>
      <c r="I167" t="s" s="8">
        <v>298</v>
      </c>
    </row>
    <row r="168" ht="16.0" customHeight="true">
      <c r="A168" t="n" s="7">
        <v>4.9453759E7</v>
      </c>
      <c r="B168" t="s" s="8">
        <v>132</v>
      </c>
      <c r="C168" t="n" s="8">
        <f>IF(false,"120921544", "120921544")</f>
      </c>
      <c r="D168" t="s" s="8">
        <v>239</v>
      </c>
      <c r="E168" t="n" s="8">
        <v>2.0</v>
      </c>
      <c r="F168" t="n" s="8">
        <v>1798.0</v>
      </c>
      <c r="G168" t="s" s="8">
        <v>53</v>
      </c>
      <c r="H168" t="s" s="8">
        <v>234</v>
      </c>
      <c r="I168" t="s" s="8">
        <v>299</v>
      </c>
    </row>
    <row r="169" ht="16.0" customHeight="true">
      <c r="A169" t="n" s="7">
        <v>4.8743356E7</v>
      </c>
      <c r="B169" t="s" s="8">
        <v>56</v>
      </c>
      <c r="C169" t="n" s="8">
        <f>IF(false,"000-631", "000-631")</f>
      </c>
      <c r="D169" t="s" s="8">
        <v>89</v>
      </c>
      <c r="E169" t="n" s="8">
        <v>6.0</v>
      </c>
      <c r="F169" t="n" s="8">
        <v>3030.0</v>
      </c>
      <c r="G169" t="s" s="8">
        <v>53</v>
      </c>
      <c r="H169" t="s" s="8">
        <v>234</v>
      </c>
      <c r="I169" t="s" s="8">
        <v>300</v>
      </c>
    </row>
    <row r="170" ht="16.0" customHeight="true">
      <c r="A170" t="n" s="7">
        <v>4.926694E7</v>
      </c>
      <c r="B170" t="s" s="8">
        <v>59</v>
      </c>
      <c r="C170" t="n" s="8">
        <f>IF(false,"120922806", "120922806")</f>
      </c>
      <c r="D170" t="s" s="8">
        <v>301</v>
      </c>
      <c r="E170" t="n" s="8">
        <v>1.0</v>
      </c>
      <c r="F170" t="n" s="8">
        <v>2565.0</v>
      </c>
      <c r="G170" t="s" s="8">
        <v>53</v>
      </c>
      <c r="H170" t="s" s="8">
        <v>234</v>
      </c>
      <c r="I170" t="s" s="8">
        <v>302</v>
      </c>
    </row>
    <row r="171" ht="16.0" customHeight="true">
      <c r="A171" t="n" s="7">
        <v>4.9435667E7</v>
      </c>
      <c r="B171" t="s" s="8">
        <v>54</v>
      </c>
      <c r="C171" t="n" s="8">
        <f>IF(false,"01-003884", "01-003884")</f>
      </c>
      <c r="D171" t="s" s="8">
        <v>108</v>
      </c>
      <c r="E171" t="n" s="8">
        <v>2.0</v>
      </c>
      <c r="F171" t="n" s="8">
        <v>1932.0</v>
      </c>
      <c r="G171" t="s" s="8">
        <v>53</v>
      </c>
      <c r="H171" t="s" s="8">
        <v>234</v>
      </c>
      <c r="I171" t="s" s="8">
        <v>303</v>
      </c>
    </row>
    <row r="172" ht="16.0" customHeight="true">
      <c r="A172" t="n" s="7">
        <v>4.9435667E7</v>
      </c>
      <c r="B172" t="s" s="8">
        <v>54</v>
      </c>
      <c r="C172" t="n" s="8">
        <f>IF(false,"120922353", "120922353")</f>
      </c>
      <c r="D172" t="s" s="8">
        <v>85</v>
      </c>
      <c r="E172" t="n" s="8">
        <v>2.0</v>
      </c>
      <c r="F172" t="n" s="8">
        <v>1600.0</v>
      </c>
      <c r="G172" t="s" s="8">
        <v>53</v>
      </c>
      <c r="H172" t="s" s="8">
        <v>234</v>
      </c>
      <c r="I172" t="s" s="8">
        <v>303</v>
      </c>
    </row>
    <row r="173" ht="16.0" customHeight="true">
      <c r="A173" t="n" s="7">
        <v>4.9267526E7</v>
      </c>
      <c r="B173" t="s" s="8">
        <v>59</v>
      </c>
      <c r="C173" t="n" s="8">
        <f>IF(false,"005-1514", "005-1514")</f>
      </c>
      <c r="D173" t="s" s="8">
        <v>137</v>
      </c>
      <c r="E173" t="n" s="8">
        <v>1.0</v>
      </c>
      <c r="F173" t="n" s="8">
        <v>867.0</v>
      </c>
      <c r="G173" t="s" s="8">
        <v>53</v>
      </c>
      <c r="H173" t="s" s="8">
        <v>234</v>
      </c>
      <c r="I173" t="s" s="8">
        <v>304</v>
      </c>
    </row>
    <row r="174" ht="16.0" customHeight="true">
      <c r="A174" t="n" s="7">
        <v>4.9253624E7</v>
      </c>
      <c r="B174" t="s" s="8">
        <v>59</v>
      </c>
      <c r="C174" t="n" s="8">
        <f>IF(false,"120922352", "120922352")</f>
      </c>
      <c r="D174" t="s" s="8">
        <v>144</v>
      </c>
      <c r="E174" t="n" s="8">
        <v>1.0</v>
      </c>
      <c r="F174" t="n" s="8">
        <v>436.0</v>
      </c>
      <c r="G174" t="s" s="8">
        <v>53</v>
      </c>
      <c r="H174" t="s" s="8">
        <v>234</v>
      </c>
      <c r="I174" t="s" s="8">
        <v>305</v>
      </c>
    </row>
    <row r="175" ht="16.0" customHeight="true">
      <c r="A175" t="n" s="7">
        <v>4.9168739E7</v>
      </c>
      <c r="B175" t="s" s="8">
        <v>59</v>
      </c>
      <c r="C175" t="n" s="8">
        <f>IF(false,"120921898", "120921898")</f>
      </c>
      <c r="D175" t="s" s="8">
        <v>280</v>
      </c>
      <c r="E175" t="n" s="8">
        <v>1.0</v>
      </c>
      <c r="F175" t="n" s="8">
        <v>600.0</v>
      </c>
      <c r="G175" t="s" s="8">
        <v>53</v>
      </c>
      <c r="H175" t="s" s="8">
        <v>234</v>
      </c>
      <c r="I175" t="s" s="8">
        <v>306</v>
      </c>
    </row>
    <row r="176" ht="16.0" customHeight="true">
      <c r="A176" t="n" s="7">
        <v>4.9427967E7</v>
      </c>
      <c r="B176" t="s" s="8">
        <v>54</v>
      </c>
      <c r="C176" t="n" s="8">
        <f>IF(false,"01-003884", "01-003884")</f>
      </c>
      <c r="D176" t="s" s="8">
        <v>108</v>
      </c>
      <c r="E176" t="n" s="8">
        <v>2.0</v>
      </c>
      <c r="F176" t="n" s="8">
        <v>1633.0</v>
      </c>
      <c r="G176" t="s" s="8">
        <v>53</v>
      </c>
      <c r="H176" t="s" s="8">
        <v>234</v>
      </c>
      <c r="I176" t="s" s="8">
        <v>307</v>
      </c>
    </row>
    <row r="177" ht="16.0" customHeight="true">
      <c r="A177" t="n" s="7">
        <v>4.905914E7</v>
      </c>
      <c r="B177" t="s" s="8">
        <v>51</v>
      </c>
      <c r="C177" t="n" s="8">
        <f>IF(false,"005-1558", "005-1558")</f>
      </c>
      <c r="D177" t="s" s="8">
        <v>308</v>
      </c>
      <c r="E177" t="n" s="8">
        <v>1.0</v>
      </c>
      <c r="F177" t="n" s="8">
        <v>709.0</v>
      </c>
      <c r="G177" t="s" s="8">
        <v>53</v>
      </c>
      <c r="H177" t="s" s="8">
        <v>234</v>
      </c>
      <c r="I177" t="s" s="8">
        <v>309</v>
      </c>
    </row>
    <row r="178" ht="16.0" customHeight="true">
      <c r="A178" t="n" s="7">
        <v>4.9057819E7</v>
      </c>
      <c r="B178" t="s" s="8">
        <v>51</v>
      </c>
      <c r="C178" t="n" s="8">
        <f>IF(false,"005-1357", "005-1357")</f>
      </c>
      <c r="D178" t="s" s="8">
        <v>310</v>
      </c>
      <c r="E178" t="n" s="8">
        <v>1.0</v>
      </c>
      <c r="F178" t="n" s="8">
        <v>760.0</v>
      </c>
      <c r="G178" t="s" s="8">
        <v>53</v>
      </c>
      <c r="H178" t="s" s="8">
        <v>234</v>
      </c>
      <c r="I178" t="s" s="8">
        <v>311</v>
      </c>
    </row>
    <row r="179" ht="16.0" customHeight="true">
      <c r="A179" t="n" s="7">
        <v>4.9374561E7</v>
      </c>
      <c r="B179" t="s" s="8">
        <v>54</v>
      </c>
      <c r="C179" t="n" s="8">
        <f>IF(false,"005-1255", "005-1255")</f>
      </c>
      <c r="D179" t="s" s="8">
        <v>73</v>
      </c>
      <c r="E179" t="n" s="8">
        <v>1.0</v>
      </c>
      <c r="F179" t="n" s="8">
        <v>689.0</v>
      </c>
      <c r="G179" t="s" s="8">
        <v>53</v>
      </c>
      <c r="H179" t="s" s="8">
        <v>234</v>
      </c>
      <c r="I179" t="s" s="8">
        <v>312</v>
      </c>
    </row>
    <row r="180" ht="16.0" customHeight="true">
      <c r="A180" t="n" s="7">
        <v>4.9046362E7</v>
      </c>
      <c r="B180" t="s" s="8">
        <v>51</v>
      </c>
      <c r="C180" t="n" s="8">
        <f>IF(false,"005-1519", "005-1519")</f>
      </c>
      <c r="D180" t="s" s="8">
        <v>141</v>
      </c>
      <c r="E180" t="n" s="8">
        <v>3.0</v>
      </c>
      <c r="F180" t="n" s="8">
        <v>3597.0</v>
      </c>
      <c r="G180" t="s" s="8">
        <v>53</v>
      </c>
      <c r="H180" t="s" s="8">
        <v>234</v>
      </c>
      <c r="I180" t="s" s="8">
        <v>313</v>
      </c>
    </row>
    <row r="181" ht="16.0" customHeight="true">
      <c r="A181" t="n" s="7">
        <v>4.8314724E7</v>
      </c>
      <c r="B181" t="s" s="8">
        <v>95</v>
      </c>
      <c r="C181" t="n" s="8">
        <f>IF(false,"120922756", "120922756")</f>
      </c>
      <c r="D181" t="s" s="8">
        <v>119</v>
      </c>
      <c r="E181" t="n" s="8">
        <v>1.0</v>
      </c>
      <c r="F181" t="n" s="8">
        <v>3213.0</v>
      </c>
      <c r="G181" t="s" s="8">
        <v>53</v>
      </c>
      <c r="H181" t="s" s="8">
        <v>234</v>
      </c>
      <c r="I181" t="s" s="8">
        <v>314</v>
      </c>
    </row>
    <row r="182" ht="16.0" customHeight="true">
      <c r="A182" t="n" s="7">
        <v>4.942988E7</v>
      </c>
      <c r="B182" t="s" s="8">
        <v>54</v>
      </c>
      <c r="C182" t="n" s="8">
        <f>IF(false,"120921899", "120921899")</f>
      </c>
      <c r="D182" t="s" s="8">
        <v>104</v>
      </c>
      <c r="E182" t="n" s="8">
        <v>1.0</v>
      </c>
      <c r="F182" t="n" s="8">
        <v>1057.0</v>
      </c>
      <c r="G182" t="s" s="8">
        <v>53</v>
      </c>
      <c r="H182" t="s" s="8">
        <v>234</v>
      </c>
      <c r="I182" t="s" s="8">
        <v>315</v>
      </c>
    </row>
    <row r="183" ht="16.0" customHeight="true">
      <c r="A183" t="n" s="7">
        <v>4.8701032E7</v>
      </c>
      <c r="B183" t="s" s="8">
        <v>230</v>
      </c>
      <c r="C183" t="n" s="8">
        <f>IF(false,"005-1560", "005-1560")</f>
      </c>
      <c r="D183" t="s" s="8">
        <v>316</v>
      </c>
      <c r="E183" t="n" s="8">
        <v>1.0</v>
      </c>
      <c r="F183" t="n" s="8">
        <v>566.0</v>
      </c>
      <c r="G183" t="s" s="8">
        <v>53</v>
      </c>
      <c r="H183" t="s" s="8">
        <v>234</v>
      </c>
      <c r="I183" t="s" s="8">
        <v>317</v>
      </c>
    </row>
    <row r="184" ht="16.0" customHeight="true">
      <c r="A184" t="n" s="7">
        <v>4.9458641E7</v>
      </c>
      <c r="B184" t="s" s="8">
        <v>132</v>
      </c>
      <c r="C184" t="n" s="8">
        <f>IF(false,"005-1255", "005-1255")</f>
      </c>
      <c r="D184" t="s" s="8">
        <v>73</v>
      </c>
      <c r="E184" t="n" s="8">
        <v>2.0</v>
      </c>
      <c r="F184" t="n" s="8">
        <v>1038.0</v>
      </c>
      <c r="G184" t="s" s="8">
        <v>53</v>
      </c>
      <c r="H184" t="s" s="8">
        <v>234</v>
      </c>
      <c r="I184" t="s" s="8">
        <v>318</v>
      </c>
    </row>
    <row r="185" ht="16.0" customHeight="true">
      <c r="A185" t="n" s="7">
        <v>4.9429089E7</v>
      </c>
      <c r="B185" t="s" s="8">
        <v>54</v>
      </c>
      <c r="C185" t="n" s="8">
        <f>IF(false,"003-318", "003-318")</f>
      </c>
      <c r="D185" t="s" s="8">
        <v>52</v>
      </c>
      <c r="E185" t="n" s="8">
        <v>1.0</v>
      </c>
      <c r="F185" t="n" s="8">
        <v>1489.0</v>
      </c>
      <c r="G185" t="s" s="8">
        <v>53</v>
      </c>
      <c r="H185" t="s" s="8">
        <v>234</v>
      </c>
      <c r="I185" t="s" s="8">
        <v>319</v>
      </c>
    </row>
    <row r="186" ht="16.0" customHeight="true">
      <c r="A186" t="n" s="7">
        <v>4.9056317E7</v>
      </c>
      <c r="B186" t="s" s="8">
        <v>51</v>
      </c>
      <c r="C186" t="n" s="8">
        <f>IF(false,"005-1122", "005-1122")</f>
      </c>
      <c r="D186" t="s" s="8">
        <v>320</v>
      </c>
      <c r="E186" t="n" s="8">
        <v>1.0</v>
      </c>
      <c r="F186" t="n" s="8">
        <v>762.0</v>
      </c>
      <c r="G186" t="s" s="8">
        <v>53</v>
      </c>
      <c r="H186" t="s" s="8">
        <v>234</v>
      </c>
      <c r="I186" t="s" s="8">
        <v>321</v>
      </c>
    </row>
    <row r="187" ht="16.0" customHeight="true">
      <c r="A187" t="n" s="7">
        <v>4.9114248E7</v>
      </c>
      <c r="B187" t="s" s="8">
        <v>51</v>
      </c>
      <c r="C187" t="n" s="8">
        <f>IF(false,"005-1516", "005-1516")</f>
      </c>
      <c r="D187" t="s" s="8">
        <v>158</v>
      </c>
      <c r="E187" t="n" s="8">
        <v>4.0</v>
      </c>
      <c r="F187" t="n" s="8">
        <v>3228.0</v>
      </c>
      <c r="G187" t="s" s="8">
        <v>53</v>
      </c>
      <c r="H187" t="s" s="8">
        <v>234</v>
      </c>
      <c r="I187" t="s" s="8">
        <v>322</v>
      </c>
    </row>
    <row r="188" ht="16.0" customHeight="true">
      <c r="A188" t="n" s="7">
        <v>4.9059028E7</v>
      </c>
      <c r="B188" t="s" s="8">
        <v>51</v>
      </c>
      <c r="C188" t="n" s="8">
        <f>IF(false,"005-1255", "005-1255")</f>
      </c>
      <c r="D188" t="s" s="8">
        <v>73</v>
      </c>
      <c r="E188" t="n" s="8">
        <v>2.0</v>
      </c>
      <c r="F188" t="n" s="8">
        <v>1038.0</v>
      </c>
      <c r="G188" t="s" s="8">
        <v>53</v>
      </c>
      <c r="H188" t="s" s="8">
        <v>234</v>
      </c>
      <c r="I188" t="s" s="8">
        <v>323</v>
      </c>
    </row>
    <row r="189" ht="16.0" customHeight="true">
      <c r="A189" t="n" s="7">
        <v>4.9212374E7</v>
      </c>
      <c r="B189" t="s" s="8">
        <v>59</v>
      </c>
      <c r="C189" t="n" s="8">
        <f>IF(false,"005-1359", "005-1359")</f>
      </c>
      <c r="D189" t="s" s="8">
        <v>324</v>
      </c>
      <c r="E189" t="n" s="8">
        <v>4.0</v>
      </c>
      <c r="F189" t="n" s="8">
        <v>3796.0</v>
      </c>
      <c r="G189" t="s" s="8">
        <v>53</v>
      </c>
      <c r="H189" t="s" s="8">
        <v>234</v>
      </c>
      <c r="I189" t="s" s="8">
        <v>325</v>
      </c>
    </row>
    <row r="190" ht="16.0" customHeight="true">
      <c r="A190" t="n" s="7">
        <v>4.9430625E7</v>
      </c>
      <c r="B190" t="s" s="8">
        <v>54</v>
      </c>
      <c r="C190" t="n" s="8">
        <f>IF(false,"005-1513", "005-1513")</f>
      </c>
      <c r="D190" t="s" s="8">
        <v>326</v>
      </c>
      <c r="E190" t="n" s="8">
        <v>1.0</v>
      </c>
      <c r="F190" t="n" s="8">
        <v>979.0</v>
      </c>
      <c r="G190" t="s" s="8">
        <v>53</v>
      </c>
      <c r="H190" t="s" s="8">
        <v>234</v>
      </c>
      <c r="I190" t="s" s="8">
        <v>327</v>
      </c>
    </row>
    <row r="191" ht="16.0" customHeight="true">
      <c r="A191" t="n" s="7">
        <v>4.9240673E7</v>
      </c>
      <c r="B191" t="s" s="8">
        <v>59</v>
      </c>
      <c r="C191" t="n" s="8">
        <f>IF(false,"000-631", "000-631")</f>
      </c>
      <c r="D191" t="s" s="8">
        <v>89</v>
      </c>
      <c r="E191" t="n" s="8">
        <v>2.0</v>
      </c>
      <c r="F191" t="n" s="8">
        <v>1010.0</v>
      </c>
      <c r="G191" t="s" s="8">
        <v>53</v>
      </c>
      <c r="H191" t="s" s="8">
        <v>234</v>
      </c>
      <c r="I191" t="s" s="8">
        <v>328</v>
      </c>
    </row>
    <row r="192" ht="16.0" customHeight="true">
      <c r="A192" t="n" s="7">
        <v>4.9162153E7</v>
      </c>
      <c r="B192" t="s" s="8">
        <v>59</v>
      </c>
      <c r="C192" t="n" s="8">
        <f>IF(false,"120922947", "120922947")</f>
      </c>
      <c r="D192" t="s" s="8">
        <v>225</v>
      </c>
      <c r="E192" t="n" s="8">
        <v>1.0</v>
      </c>
      <c r="F192" t="n" s="8">
        <v>2069.0</v>
      </c>
      <c r="G192" t="s" s="8">
        <v>53</v>
      </c>
      <c r="H192" t="s" s="8">
        <v>234</v>
      </c>
      <c r="I192" t="s" s="8">
        <v>329</v>
      </c>
    </row>
    <row r="193" ht="16.0" customHeight="true">
      <c r="A193" t="n" s="7">
        <v>4.9267983E7</v>
      </c>
      <c r="B193" t="s" s="8">
        <v>59</v>
      </c>
      <c r="C193" t="n" s="8">
        <f>IF(false,"120922794", "120922794")</f>
      </c>
      <c r="D193" t="s" s="8">
        <v>330</v>
      </c>
      <c r="E193" t="n" s="8">
        <v>1.0</v>
      </c>
      <c r="F193" t="n" s="8">
        <v>319.0</v>
      </c>
      <c r="G193" t="s" s="8">
        <v>53</v>
      </c>
      <c r="H193" t="s" s="8">
        <v>234</v>
      </c>
      <c r="I193" t="s" s="8">
        <v>331</v>
      </c>
    </row>
    <row r="194" ht="16.0" customHeight="true">
      <c r="A194" t="n" s="7">
        <v>4.9443878E7</v>
      </c>
      <c r="B194" t="s" s="8">
        <v>132</v>
      </c>
      <c r="C194" t="n" s="8">
        <f>IF(false,"005-1255", "005-1255")</f>
      </c>
      <c r="D194" t="s" s="8">
        <v>73</v>
      </c>
      <c r="E194" t="n" s="8">
        <v>1.0</v>
      </c>
      <c r="F194" t="n" s="8">
        <v>519.0</v>
      </c>
      <c r="G194" t="s" s="8">
        <v>53</v>
      </c>
      <c r="H194" t="s" s="8">
        <v>234</v>
      </c>
      <c r="I194" t="s" s="8">
        <v>332</v>
      </c>
    </row>
    <row r="195" ht="16.0" customHeight="true">
      <c r="A195" t="n" s="7">
        <v>4.9579632E7</v>
      </c>
      <c r="B195" t="s" s="8">
        <v>234</v>
      </c>
      <c r="C195" t="n" s="8">
        <f>IF(false,"120921906", "120921906")</f>
      </c>
      <c r="D195" t="s" s="8">
        <v>333</v>
      </c>
      <c r="E195" t="n" s="8">
        <v>1.0</v>
      </c>
      <c r="F195" t="n" s="8">
        <v>1069.0</v>
      </c>
      <c r="G195" t="s" s="8">
        <v>53</v>
      </c>
      <c r="H195" t="s" s="8">
        <v>234</v>
      </c>
      <c r="I195" t="s" s="8">
        <v>334</v>
      </c>
    </row>
    <row r="196" ht="16.0" customHeight="true">
      <c r="A196" t="n" s="7">
        <v>4.9487312E7</v>
      </c>
      <c r="B196" t="s" s="8">
        <v>132</v>
      </c>
      <c r="C196" t="n" s="8">
        <f>IF(false,"120922481", "120922481")</f>
      </c>
      <c r="D196" t="s" s="8">
        <v>199</v>
      </c>
      <c r="E196" t="n" s="8">
        <v>1.0</v>
      </c>
      <c r="F196" t="n" s="8">
        <v>328.0</v>
      </c>
      <c r="G196" t="s" s="8">
        <v>53</v>
      </c>
      <c r="H196" t="s" s="8">
        <v>234</v>
      </c>
      <c r="I196" t="s" s="8">
        <v>335</v>
      </c>
    </row>
    <row r="197" ht="16.0" customHeight="true">
      <c r="A197" t="n" s="7">
        <v>4.9196158E7</v>
      </c>
      <c r="B197" t="s" s="8">
        <v>59</v>
      </c>
      <c r="C197" t="n" s="8">
        <f>IF(false,"005-1512", "005-1512")</f>
      </c>
      <c r="D197" t="s" s="8">
        <v>242</v>
      </c>
      <c r="E197" t="n" s="8">
        <v>1.0</v>
      </c>
      <c r="F197" t="n" s="8">
        <v>979.0</v>
      </c>
      <c r="G197" t="s" s="8">
        <v>53</v>
      </c>
      <c r="H197" t="s" s="8">
        <v>234</v>
      </c>
      <c r="I197" t="s" s="8">
        <v>336</v>
      </c>
    </row>
    <row r="198" ht="16.0" customHeight="true">
      <c r="A198" t="n" s="7">
        <v>4.938321E7</v>
      </c>
      <c r="B198" t="s" s="8">
        <v>54</v>
      </c>
      <c r="C198" t="n" s="8">
        <f>IF(false,"120921864", "120921864")</f>
      </c>
      <c r="D198" t="s" s="8">
        <v>337</v>
      </c>
      <c r="E198" t="n" s="8">
        <v>1.0</v>
      </c>
      <c r="F198" t="n" s="8">
        <v>378.0</v>
      </c>
      <c r="G198" t="s" s="8">
        <v>53</v>
      </c>
      <c r="H198" t="s" s="8">
        <v>234</v>
      </c>
      <c r="I198" t="s" s="8">
        <v>338</v>
      </c>
    </row>
    <row r="199" ht="16.0" customHeight="true">
      <c r="A199" t="n" s="7">
        <v>4.8254228E7</v>
      </c>
      <c r="B199" t="s" s="8">
        <v>95</v>
      </c>
      <c r="C199" t="n" s="8">
        <f>IF(false,"120921939", "120921939")</f>
      </c>
      <c r="D199" t="s" s="8">
        <v>339</v>
      </c>
      <c r="E199" t="n" s="8">
        <v>1.0</v>
      </c>
      <c r="F199" t="n" s="8">
        <v>869.0</v>
      </c>
      <c r="G199" t="s" s="8">
        <v>53</v>
      </c>
      <c r="H199" t="s" s="8">
        <v>234</v>
      </c>
      <c r="I199" t="s" s="8">
        <v>340</v>
      </c>
    </row>
    <row r="200" ht="16.0" customHeight="true">
      <c r="A200" t="n" s="7">
        <v>4.9157165E7</v>
      </c>
      <c r="B200" t="s" s="8">
        <v>59</v>
      </c>
      <c r="C200" t="n" s="8">
        <f>IF(false,"008-577", "008-577")</f>
      </c>
      <c r="D200" t="s" s="8">
        <v>207</v>
      </c>
      <c r="E200" t="n" s="8">
        <v>1.0</v>
      </c>
      <c r="F200" t="n" s="8">
        <v>754.0</v>
      </c>
      <c r="G200" t="s" s="8">
        <v>53</v>
      </c>
      <c r="H200" t="s" s="8">
        <v>50</v>
      </c>
      <c r="I200" t="s" s="8">
        <v>341</v>
      </c>
    </row>
    <row r="201" ht="16.0" customHeight="true">
      <c r="A201" t="n" s="7">
        <v>4.9601758E7</v>
      </c>
      <c r="B201" t="s" s="8">
        <v>234</v>
      </c>
      <c r="C201" t="n" s="8">
        <f>IF(false,"005-1114", "005-1114")</f>
      </c>
      <c r="D201" t="s" s="8">
        <v>342</v>
      </c>
      <c r="E201" t="n" s="8">
        <v>1.0</v>
      </c>
      <c r="F201" t="n" s="8">
        <v>1679.0</v>
      </c>
      <c r="G201" t="s" s="8">
        <v>53</v>
      </c>
      <c r="H201" t="s" s="8">
        <v>50</v>
      </c>
      <c r="I201" t="s" s="8">
        <v>343</v>
      </c>
    </row>
    <row r="202" ht="16.0" customHeight="true">
      <c r="A202" t="n" s="7">
        <v>4.955213E7</v>
      </c>
      <c r="B202" t="s" s="8">
        <v>132</v>
      </c>
      <c r="C202" t="n" s="8">
        <f>IF(false,"120921543", "120921543")</f>
      </c>
      <c r="D202" t="s" s="8">
        <v>190</v>
      </c>
      <c r="E202" t="n" s="8">
        <v>1.0</v>
      </c>
      <c r="F202" t="n" s="8">
        <v>753.0</v>
      </c>
      <c r="G202" t="s" s="8">
        <v>53</v>
      </c>
      <c r="H202" t="s" s="8">
        <v>50</v>
      </c>
      <c r="I202" t="s" s="8">
        <v>344</v>
      </c>
    </row>
    <row r="203" ht="16.0" customHeight="true">
      <c r="A203" t="n" s="7">
        <v>4.9659971E7</v>
      </c>
      <c r="B203" t="s" s="8">
        <v>234</v>
      </c>
      <c r="C203" t="n" s="8">
        <f>IF(false,"120921544", "120921544")</f>
      </c>
      <c r="D203" t="s" s="8">
        <v>239</v>
      </c>
      <c r="E203" t="n" s="8">
        <v>2.0</v>
      </c>
      <c r="F203" t="n" s="8">
        <v>1431.0</v>
      </c>
      <c r="G203" t="s" s="8">
        <v>53</v>
      </c>
      <c r="H203" t="s" s="8">
        <v>50</v>
      </c>
      <c r="I203" t="s" s="8">
        <v>345</v>
      </c>
    </row>
    <row r="204" ht="16.0" customHeight="true">
      <c r="A204" t="n" s="7">
        <v>4.9544301E7</v>
      </c>
      <c r="B204" t="s" s="8">
        <v>132</v>
      </c>
      <c r="C204" t="n" s="8">
        <f>IF(false,"120922934", "120922934")</f>
      </c>
      <c r="D204" t="s" s="8">
        <v>346</v>
      </c>
      <c r="E204" t="n" s="8">
        <v>1.0</v>
      </c>
      <c r="F204" t="n" s="8">
        <v>431.0</v>
      </c>
      <c r="G204" t="s" s="8">
        <v>53</v>
      </c>
      <c r="H204" t="s" s="8">
        <v>50</v>
      </c>
      <c r="I204" t="s" s="8">
        <v>347</v>
      </c>
    </row>
    <row r="205" ht="16.0" customHeight="true">
      <c r="A205" t="n" s="7">
        <v>4.9627613E7</v>
      </c>
      <c r="B205" t="s" s="8">
        <v>234</v>
      </c>
      <c r="C205" t="n" s="8">
        <f>IF(false,"01-003884", "01-003884")</f>
      </c>
      <c r="D205" t="s" s="8">
        <v>108</v>
      </c>
      <c r="E205" t="n" s="8">
        <v>1.0</v>
      </c>
      <c r="F205" t="n" s="8">
        <v>1.0</v>
      </c>
      <c r="G205" t="s" s="8">
        <v>53</v>
      </c>
      <c r="H205" t="s" s="8">
        <v>50</v>
      </c>
      <c r="I205" t="s" s="8">
        <v>348</v>
      </c>
    </row>
    <row r="206" ht="16.0" customHeight="true">
      <c r="A206" t="n" s="7">
        <v>4.9296733E7</v>
      </c>
      <c r="B206" t="s" s="8">
        <v>54</v>
      </c>
      <c r="C206" t="n" s="8">
        <f>IF(false,"005-1119", "005-1119")</f>
      </c>
      <c r="D206" t="s" s="8">
        <v>349</v>
      </c>
      <c r="E206" t="n" s="8">
        <v>1.0</v>
      </c>
      <c r="F206" t="n" s="8">
        <v>1629.0</v>
      </c>
      <c r="G206" t="s" s="8">
        <v>53</v>
      </c>
      <c r="H206" t="s" s="8">
        <v>50</v>
      </c>
      <c r="I206" t="s" s="8">
        <v>350</v>
      </c>
    </row>
    <row r="207" ht="16.0" customHeight="true"/>
    <row r="208" ht="16.0" customHeight="true">
      <c r="A208" t="s" s="1">
        <v>37</v>
      </c>
      <c r="B208" s="1"/>
      <c r="C208" s="1"/>
      <c r="D208" s="1"/>
      <c r="E208" s="1"/>
      <c r="F208" t="n" s="8">
        <v>315606.0</v>
      </c>
      <c r="G208" s="2"/>
    </row>
    <row r="209" ht="16.0" customHeight="true"/>
    <row r="210" ht="16.0" customHeight="true">
      <c r="A210" t="s" s="1">
        <v>36</v>
      </c>
    </row>
    <row r="211" ht="34.0" customHeight="true">
      <c r="A211" t="s" s="9">
        <v>38</v>
      </c>
      <c r="B211" t="s" s="9">
        <v>0</v>
      </c>
      <c r="C211" t="s" s="9">
        <v>43</v>
      </c>
      <c r="D211" t="s" s="9">
        <v>1</v>
      </c>
      <c r="E211" t="s" s="9">
        <v>2</v>
      </c>
      <c r="F211" t="s" s="9">
        <v>39</v>
      </c>
      <c r="G211" t="s" s="9">
        <v>5</v>
      </c>
      <c r="H211" t="s" s="9">
        <v>3</v>
      </c>
      <c r="I211" t="s" s="9">
        <v>4</v>
      </c>
    </row>
    <row r="212" ht="16.0" customHeight="true">
      <c r="A212" t="n" s="8">
        <v>4.9154239E7</v>
      </c>
      <c r="B212" t="s" s="8">
        <v>51</v>
      </c>
      <c r="C212" t="n" s="8">
        <f>IF(false,"120921899", "120921899")</f>
      </c>
      <c r="D212" t="s" s="8">
        <v>104</v>
      </c>
      <c r="E212" t="n" s="8">
        <v>2.0</v>
      </c>
      <c r="F212" t="n" s="8">
        <v>-2072.0</v>
      </c>
      <c r="G212" t="s" s="8">
        <v>351</v>
      </c>
      <c r="H212" t="s" s="8">
        <v>54</v>
      </c>
      <c r="I212" t="s" s="8">
        <v>352</v>
      </c>
    </row>
    <row r="213" ht="16.0" customHeight="true">
      <c r="A213" t="n" s="8">
        <v>4.9154239E7</v>
      </c>
      <c r="B213" t="s" s="8">
        <v>51</v>
      </c>
      <c r="C213" t="n" s="8">
        <f>IF(false,"120921901", "120921901")</f>
      </c>
      <c r="D213" t="s" s="8">
        <v>353</v>
      </c>
      <c r="E213" t="n" s="8">
        <v>2.0</v>
      </c>
      <c r="F213" t="n" s="8">
        <v>-2072.0</v>
      </c>
      <c r="G213" t="s" s="8">
        <v>351</v>
      </c>
      <c r="H213" t="s" s="8">
        <v>54</v>
      </c>
      <c r="I213" t="s" s="8">
        <v>352</v>
      </c>
    </row>
    <row r="214" ht="16.0" customHeight="true">
      <c r="A214" t="n" s="8">
        <v>4.9075438E7</v>
      </c>
      <c r="B214" t="s" s="8">
        <v>51</v>
      </c>
      <c r="C214" t="n" s="8">
        <f>IF(false,"120922872", "120922872")</f>
      </c>
      <c r="D214" t="s" s="8">
        <v>354</v>
      </c>
      <c r="E214" t="n" s="8">
        <v>1.0</v>
      </c>
      <c r="F214" t="n" s="8">
        <v>-4357.0</v>
      </c>
      <c r="G214" t="s" s="8">
        <v>351</v>
      </c>
      <c r="H214" t="s" s="8">
        <v>54</v>
      </c>
      <c r="I214" t="s" s="8">
        <v>355</v>
      </c>
    </row>
    <row r="215" ht="16.0" customHeight="true">
      <c r="A215" t="n" s="8">
        <v>4.8895235E7</v>
      </c>
      <c r="B215" t="s" s="8">
        <v>66</v>
      </c>
      <c r="C215" t="n" s="8">
        <f>IF(false,"120921853", "120921853")</f>
      </c>
      <c r="D215" t="s" s="8">
        <v>67</v>
      </c>
      <c r="E215" t="n" s="8">
        <v>1.0</v>
      </c>
      <c r="F215" t="n" s="8">
        <v>-889.0</v>
      </c>
      <c r="G215" t="s" s="8">
        <v>351</v>
      </c>
      <c r="H215" t="s" s="8">
        <v>54</v>
      </c>
      <c r="I215" t="s" s="8">
        <v>356</v>
      </c>
    </row>
    <row r="216" ht="16.0" customHeight="true"/>
    <row r="217" ht="16.0" customHeight="true">
      <c r="A217" t="s" s="1">
        <v>37</v>
      </c>
      <c r="F217" t="n" s="8">
        <v>-9390.0</v>
      </c>
      <c r="G217" s="2"/>
      <c r="H217" s="0"/>
      <c r="I217" s="0"/>
    </row>
    <row r="218" ht="16.0" customHeight="true">
      <c r="A218" s="1"/>
      <c r="B218" s="1"/>
      <c r="C218" s="1"/>
      <c r="D218" s="1"/>
      <c r="E218" s="1"/>
      <c r="F218" s="1"/>
      <c r="G218" s="1"/>
      <c r="H218" s="1"/>
      <c r="I218" s="1"/>
    </row>
    <row r="219" ht="16.0" customHeight="true">
      <c r="A219" t="s" s="1">
        <v>40</v>
      </c>
    </row>
    <row r="220" ht="34.0" customHeight="true">
      <c r="A220" t="s" s="9">
        <v>47</v>
      </c>
      <c r="B220" t="s" s="9">
        <v>48</v>
      </c>
      <c r="C220" s="9"/>
      <c r="D220" s="9"/>
      <c r="E220" s="9"/>
      <c r="F220" t="s" s="9">
        <v>39</v>
      </c>
      <c r="G220" t="s" s="9">
        <v>5</v>
      </c>
      <c r="H220" t="s" s="9">
        <v>3</v>
      </c>
      <c r="I220" t="s" s="9">
        <v>4</v>
      </c>
    </row>
    <row r="221" ht="16.0" customHeight="true"/>
    <row r="222" ht="16.0" customHeight="true">
      <c r="A222" t="s" s="1">
        <v>37</v>
      </c>
      <c r="F222" t="n" s="8">
        <v>0.0</v>
      </c>
      <c r="G222" s="2"/>
      <c r="H222" s="0"/>
      <c r="I222" s="0"/>
    </row>
    <row r="223" ht="16.0" customHeight="true">
      <c r="A223" s="1"/>
      <c r="B223" s="1"/>
      <c r="C223" s="1"/>
      <c r="D223" s="1"/>
      <c r="E223" s="1"/>
      <c r="F223" s="1"/>
      <c r="G223" s="1"/>
      <c r="H223" s="1"/>
      <c r="I223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