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>
    <mc:Choice Requires="x15">
      <x15ac:absPath xmlns:x15ac="http://schemas.microsoft.com/office/spreadsheetml/2010/11/ac" url="/Users/don-dron/arc/arcadia/market/mbi/mbi/report-generator/src/main/resources/netting/"/>
    </mc:Choice>
  </mc:AlternateContent>
  <xr:revisionPtr revIDLastSave="0" documentId="13_ncr:1_{9CEDBCEF-C0B0-B647-B3B4-482DD0A79DAD}" xr6:coauthVersionLast="46" xr6:coauthVersionMax="46" xr10:uidLastSave="{00000000-0000-0000-0000-000000000000}"/>
  <bookViews>
    <workbookView xWindow="0" yWindow="460" windowWidth="28800" windowHeight="14180" xr2:uid="{00000000-000D-0000-FFFF-FFFF00000000}"/>
  </bookViews>
  <sheets>
    <sheet name="Отчет по одному ПП" sheetId="2" r:id="rId1"/>
  </sheets>
  <calcPr calcId="152511" calcOnSave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Illarionov</author>
  </authors>
  <commentList/>
</comments>
</file>

<file path=xl/sharedStrings.xml><?xml version="1.0" encoding="utf-8"?>
<sst xmlns="http://schemas.openxmlformats.org/spreadsheetml/2006/main" count="832" uniqueCount="174">
  <si>
    <t>Дата оформления</t>
  </si>
  <si>
    <t>Название товара</t>
  </si>
  <si>
    <t>Количество</t>
  </si>
  <si>
    <t>Дата транзакции</t>
  </si>
  <si>
    <t>ID транзакции</t>
  </si>
  <si>
    <t>Источник транзакции</t>
  </si>
  <si>
    <t>${header.date}</t>
  </si>
  <si>
    <t>${header.bankOrderId}</t>
  </si>
  <si>
    <t>${header.sum}</t>
  </si>
  <si>
    <t>${payment.orderId}</t>
  </si>
  <si>
    <t>${payment.creationDate}</t>
  </si>
  <si>
    <t>${payment.offerName}</t>
  </si>
  <si>
    <t>${payment.itemCount}</t>
  </si>
  <si>
    <t>${payment.itemSum}</t>
  </si>
  <si>
    <t>${payment.paymentType}</t>
  </si>
  <si>
    <t>${payment.trantime}</t>
  </si>
  <si>
    <t>${payment.trustId}</t>
  </si>
  <si>
    <t>${header.paymentSum}</t>
  </si>
  <si>
    <t>${refund.orderId}</t>
  </si>
  <si>
    <t>${refund.creationDate}</t>
  </si>
  <si>
    <t>${refund.offerName}</t>
  </si>
  <si>
    <t>${refund.itemCount}</t>
  </si>
  <si>
    <t>${refund.itemSum}</t>
  </si>
  <si>
    <t>${refund.paymentType}</t>
  </si>
  <si>
    <t>${refund.trantime}</t>
  </si>
  <si>
    <t>${refund.trustId}</t>
  </si>
  <si>
    <t>${header.refundSum}</t>
  </si>
  <si>
    <t>${commission.itemSum}</t>
  </si>
  <si>
    <t>${commission.paymentType}</t>
  </si>
  <si>
    <t>${commission.trantime}</t>
  </si>
  <si>
    <t>${commission.trustId}</t>
  </si>
  <si>
    <t>${header.commissionSum}</t>
  </si>
  <si>
    <t>Дата платёжного поручения</t>
  </si>
  <si>
    <t>Номер платёжного поручения</t>
  </si>
  <si>
    <t>Сумма платёжного поручения</t>
  </si>
  <si>
    <t>Начисления</t>
  </si>
  <si>
    <t>Возвраты и компенсации покупателям</t>
  </si>
  <si>
    <t>Всего</t>
  </si>
  <si>
    <t>Номер заказа</t>
  </si>
  <si>
    <t>Сумма транзакции, руб.</t>
  </si>
  <si>
    <t>Удержания для оплаты услуг</t>
  </si>
  <si>
    <t>$[IF(${header.whiteMarket},"${payment.offerId}", "${payment.shopSku}")]</t>
  </si>
  <si>
    <t>$[IF(${header.whiteMarket},"${refund.offerId}", "${refund.shopSku}")]</t>
  </si>
  <si>
    <t>Ваш SKU</t>
  </si>
  <si>
    <t>${commission.orderId}</t>
  </si>
  <si>
    <t>${commission.creationDate}</t>
  </si>
  <si>
    <t>Отчет о платежном поручении</t>
  </si>
  <si>
    <t>Номер акта об оказанных услугах</t>
  </si>
  <si>
    <t>Дата акта об оказанных услугах</t>
  </si>
  <si>
    <t/>
  </si>
  <si>
    <t>01.07.2021</t>
  </si>
  <si>
    <t>27.06.2021</t>
  </si>
  <si>
    <t>Смесь Kabrita 3 GOLD для комфортного пищеварения, старше 12 месяцев, 800 г</t>
  </si>
  <si>
    <t>Платёж покупателя</t>
  </si>
  <si>
    <t>30.06.2021</t>
  </si>
  <si>
    <t>60d8cea0b9f8edace4b4b5b7</t>
  </si>
  <si>
    <t>60d8db2d8927ca9a8a66ab5d</t>
  </si>
  <si>
    <t>26.06.2021</t>
  </si>
  <si>
    <t>Meine Liebe Концентрированный кондиционер для белья Липовый цвет, 0.8 л</t>
  </si>
  <si>
    <t>60d77cd08927cae6a666abe1</t>
  </si>
  <si>
    <t>29.06.2021</t>
  </si>
  <si>
    <t>YokoSun подгузники M (5-10 кг), 62 шт.</t>
  </si>
  <si>
    <t>60dac044f988013f7676fbf2</t>
  </si>
  <si>
    <t>Missha Pure Source Pocket Pack Aloe ночная маска с Алоэ, 10 мл</t>
  </si>
  <si>
    <t>60d89f42954f6bf9c2f84277</t>
  </si>
  <si>
    <t>Pigeon Ножницы 15122 белый</t>
  </si>
  <si>
    <t>60d70afd03c378d9c46aea74</t>
  </si>
  <si>
    <t>Pigeon Бутылочка Перистальтик Плюс с широким горлом PP, 240 мл, с 3 месяцев, бесцветный</t>
  </si>
  <si>
    <t>60d83ec894d52752552a48ac</t>
  </si>
  <si>
    <t>28.06.2021</t>
  </si>
  <si>
    <t>Joonies трусики Premium Soft L (9-14 кг), 44 шт.</t>
  </si>
  <si>
    <t>60da35a2dbdc3176eb1fb487</t>
  </si>
  <si>
    <t>Funs Порошок стиральный "2 в 1", концентрированный, с кондиционирующим эффектом, 900 г</t>
  </si>
  <si>
    <t>60db1e596a864339bdba2900</t>
  </si>
  <si>
    <t>Joonies трусики Premium Soft M (6-11 кг), 56 шт.</t>
  </si>
  <si>
    <t>60dad8e2b9f8ed5ba7b4b5cd</t>
  </si>
  <si>
    <t>60db5b55c5311b531b13612f</t>
  </si>
  <si>
    <t>Гель для душа Biore Бодрящий цитрус, 480 мл</t>
  </si>
  <si>
    <t>60db6a8ddbdc31f28588c6b3</t>
  </si>
  <si>
    <t>60d6d82804e94304bf672202</t>
  </si>
  <si>
    <t>Satisfyer Стимулятор Pro2 Air Pulse (Next Gen), белый/розовый</t>
  </si>
  <si>
    <t>60d6e82e04e943b0fa6722d5</t>
  </si>
  <si>
    <t>Набор Esthetic House CP-1 Intense nourishing v2.0, шампунь, 500 мл и кондиционер, 500 мл</t>
  </si>
  <si>
    <t>60db6905f4c0cb4ae84520ea</t>
  </si>
  <si>
    <t>YokoSun трусики Eco XL (12-20 кг), 38 шт.</t>
  </si>
  <si>
    <t>60dc51675a3951bd7a26a574</t>
  </si>
  <si>
    <t>Sayuri Ежедневные гигиенические прокладки с ионами серебра с ароматом Алоэ, 2 капли AG+, 15 см, 32 шт</t>
  </si>
  <si>
    <t>60dc4f3f94d5273ae22a48e7</t>
  </si>
  <si>
    <t>Sayuri Ночные гигиенические прокладки с крылышками и дополнительными бортиками, 5 капель Premium Cotton, 32 см, 7 шт</t>
  </si>
  <si>
    <t>Joonies трусики Comfort XL (12-17 кг), 38 шт., 3 уп.</t>
  </si>
  <si>
    <t>60dc587a7399011ecf913ad9</t>
  </si>
  <si>
    <t>Протеин Optimum Nutrition 100% Whey Gold Standard (819-943 г) французский ванильный крем</t>
  </si>
  <si>
    <t>60d712b72af6cd683862d07a</t>
  </si>
  <si>
    <t>Merries подгузники L (9-14 кг), 54 шт.</t>
  </si>
  <si>
    <t>60d71d815a395172de26a5d7</t>
  </si>
  <si>
    <t>Joonies трусики Premium Soft XL (12-17 кг), 38 шт.</t>
  </si>
  <si>
    <t>60d727d6b9f8ed9f41b4b593</t>
  </si>
  <si>
    <t>60d728267399014283d93a31</t>
  </si>
  <si>
    <t>Трубка газоотводная Windi для новорожденных, 10 шт.</t>
  </si>
  <si>
    <t>60dc77052af6cd37e1e7482c</t>
  </si>
  <si>
    <t>TONY MOLY пенка для умывания с экстрактом ацеролы, 180 мл</t>
  </si>
  <si>
    <t>60dabd22792ab1566200f6f5</t>
  </si>
  <si>
    <t>60db82dbdff13b6ccf774b85</t>
  </si>
  <si>
    <t>Гель для душа Holika Holika с алоэ вера Aloe 92% Shower Gel, 250 мл</t>
  </si>
  <si>
    <t>60dcaa90dbdc3119b588c704</t>
  </si>
  <si>
    <t>60dcaaaa3b31764dd19ea53a</t>
  </si>
  <si>
    <t>Протеин Optimum Nutrition 100% Whey Gold Standard (4545-4704 г) молочный шоколад</t>
  </si>
  <si>
    <t>60d7687e6a864369767cc73a</t>
  </si>
  <si>
    <t>60d98f832af6cd739d62d02c</t>
  </si>
  <si>
    <t>60dcb8a6fbacea61cb5e1e5a</t>
  </si>
  <si>
    <t>Lion Средство для выведения пятен Fight, 425 мл</t>
  </si>
  <si>
    <t>60dcb9427153b327ce2dfaf0</t>
  </si>
  <si>
    <t>25.06.2021</t>
  </si>
  <si>
    <t>Jigott Тушь для ресниц Cats Eye Power Curling Mascara, черный</t>
  </si>
  <si>
    <t>60dcb94932da837c3006c145</t>
  </si>
  <si>
    <t>Jigott Тушь для ресниц Cats Eye Perfect Volume Mascara, черный</t>
  </si>
  <si>
    <t>Стиральный порошок FUNS Clean с ферментом яичного белка, картонная пачка, 0.9 кг</t>
  </si>
  <si>
    <t>60dcb9e42af6cd6006e7480e</t>
  </si>
  <si>
    <t>Satisfyer Вибромассажер из силикона с вакуумно-волновой клиторальной стимуляцией Pro G-Spot Rabbit 22 см, белый</t>
  </si>
  <si>
    <t>60dcb8eefbacea2e5b5e1e05</t>
  </si>
  <si>
    <t>60dcbb906a8643730ebc127d</t>
  </si>
  <si>
    <t>60dcc596b9f8ed7adc1fe654</t>
  </si>
  <si>
    <t>60dcc6aac3080f178eb4cf3d</t>
  </si>
  <si>
    <t>Meine Liebe, Карандаш-пятновыводитель кислородный универсальный</t>
  </si>
  <si>
    <t>60d95b35bed21e2bc923a0e6</t>
  </si>
  <si>
    <t>21.06.2021</t>
  </si>
  <si>
    <t>YokoSun трусики Premium XL (12-20 кг) 38 шт.</t>
  </si>
  <si>
    <t>60dccda532da83738006c102</t>
  </si>
  <si>
    <t>Goo.N подгузники S (4-8 кг), 84 шт.</t>
  </si>
  <si>
    <t>60dccedaf98801a360e2cd31</t>
  </si>
  <si>
    <t>Joonies подгузники Premium Soft L (9-14 кг), 42 шт.</t>
  </si>
  <si>
    <t>60dcd128fbacea3d105e1e06</t>
  </si>
  <si>
    <t>Goo.N трусики XL (12-20 кг) 38 шт.</t>
  </si>
  <si>
    <t>60dc0d9203c378de3804c31a</t>
  </si>
  <si>
    <t>60dc46b8863e4e6635908afd</t>
  </si>
  <si>
    <t>Гель для стирки Kao Attack Bio EX, 0.77 кг, дой-пак</t>
  </si>
  <si>
    <t>60dcf09a3620c27b095bd33e</t>
  </si>
  <si>
    <t>60d9e79ab9f8ed785ab4b658</t>
  </si>
  <si>
    <t>60daa60c99d6ef0a158f2d58</t>
  </si>
  <si>
    <t>Satisfyer Стимулятор Pro 2 Vibration, rose gold</t>
  </si>
  <si>
    <t>60daad89b9f8ed395ab4b61c</t>
  </si>
  <si>
    <t>Deoproce Тонер Hydro Soothing Aloe Vera, 380 мл</t>
  </si>
  <si>
    <t>60db7ad999d6ef2ffeb875f2</t>
  </si>
  <si>
    <t>Pigeon палочки ватные с липкой поверхностью 50 шт</t>
  </si>
  <si>
    <t>60dc14373b317602f99ea5a7</t>
  </si>
  <si>
    <t>60da207d5a3951273b26a5ac</t>
  </si>
  <si>
    <t>Deoproce шампунь Black garlic Intensive energy с экстрактом черного чеснока, 200 мл</t>
  </si>
  <si>
    <t>60db7bc7f4c0cb23834520fc</t>
  </si>
  <si>
    <t>Протеин Optimum Nutrition 100% Whey Gold Standard (819-943 г) банановый крем</t>
  </si>
  <si>
    <t>60d9d78d5a3951270626a5f7</t>
  </si>
  <si>
    <t>60dc4cc43620c272fa5bd38d</t>
  </si>
  <si>
    <t>60db5ac9c5311b607913615a</t>
  </si>
  <si>
    <t>60dc42a58927ca2d0cfdcbd1</t>
  </si>
  <si>
    <t>60db4677792ab148c7862402</t>
  </si>
  <si>
    <t>60d9a2c1f98801265376fb55</t>
  </si>
  <si>
    <t>Pigeon Бутылочка Перистальтик Плюс с широким горлом PP, 160 мл, с рождения, бесцветный</t>
  </si>
  <si>
    <t>60dbaa049066f41a35a2bae1</t>
  </si>
  <si>
    <t>Минерально-витаминный комплекс Optimum Nutrition Opti-Men (240 таблеток)</t>
  </si>
  <si>
    <t>60d9885e32da83cb03086e3f</t>
  </si>
  <si>
    <t>60d7d375954f6b65f28e9d8a</t>
  </si>
  <si>
    <t>Bubchen Шампунь для младенцев, 200 мл</t>
  </si>
  <si>
    <t>60db75706a864368bcbc1334</t>
  </si>
  <si>
    <t>Deoproce гель Hyaluronic Cooling, SPF 50, 50 г, 1 шт</t>
  </si>
  <si>
    <t>60d9808ac3080f79eeb4cf30</t>
  </si>
  <si>
    <t>60d8438a4f5c6e6467f0f29b</t>
  </si>
  <si>
    <t>60d98fd7863e4e6bbf62a69e</t>
  </si>
  <si>
    <t>Смесь БИБИКОЛЬ Нэнни 4, с 18 месяцев, 800 г</t>
  </si>
  <si>
    <t>60dc4c479066f454f8a2bb73</t>
  </si>
  <si>
    <t>Возврат платежа покупателя</t>
  </si>
  <si>
    <t>60dc4960dbdc31b97e88c787</t>
  </si>
  <si>
    <t>60dc8c51fbacea655a5e1e5f</t>
  </si>
  <si>
    <t>22.06.2021</t>
  </si>
  <si>
    <t>YokoSun трусики Eco L (9-14 кг), 44 шт.</t>
  </si>
  <si>
    <t>60dd2f4f792ab140978623f3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</si>
</sst>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color rgb="FF000000"/>
      <name val="Tahoma"/>
      <family val="2"/>
      <charset val="204"/>
    </font>
    <font>
      <b/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DBEE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customWidth="true" width="29.33203125" collapsed="false"/>
    <col min="2" max="2" customWidth="true" width="22.1640625" collapsed="false"/>
    <col min="3" max="3" customWidth="true" width="16.5" collapsed="false"/>
    <col min="4" max="4" customWidth="true" width="19.0" collapsed="false"/>
    <col min="5" max="5" customWidth="true" width="18.1640625" collapsed="false"/>
    <col min="6" max="6" customWidth="true" width="22.1640625" collapsed="false"/>
    <col min="7" max="7" customWidth="true" width="23.1640625" collapsed="false"/>
    <col min="8" max="8" customWidth="true" width="20.83203125" collapsed="false"/>
    <col min="9" max="9" customWidth="true" width="24.0" collapsed="false"/>
  </cols>
  <sheetData>
    <row r="1" spans="1:9" s="3" customFormat="1" ht="24" x14ac:dyDescent="0.3">
      <c r="A1" s="11" t="s">
        <v>46</v>
      </c>
      <c r="B1" s="12"/>
      <c r="C1" s="12"/>
    </row>
    <row r="2" spans="1:9" s="3" customFormat="1" x14ac:dyDescent="0.2" ht="16.0" customHeight="true">
      <c r="A2" s="3" t="s">
        <v>32</v>
      </c>
      <c r="B2" s="4" t="s">
        <v>50</v>
      </c>
    </row>
    <row r="3" spans="1:9" s="3" customFormat="1" x14ac:dyDescent="0.2" ht="16.0" customHeight="true">
      <c r="A3" s="3" t="s">
        <v>33</v>
      </c>
      <c r="B3" s="5" t="n">
        <v>584467.0</v>
      </c>
    </row>
    <row r="4" spans="1:9" s="3" customFormat="1" x14ac:dyDescent="0.2" ht="16.0" customHeight="true">
      <c r="A4" s="3" t="s">
        <v>34</v>
      </c>
      <c r="B4" s="10" t="n">
        <v>115210.0</v>
      </c>
    </row>
    <row r="5" spans="1:9" x14ac:dyDescent="0.2" ht="16.0" customHeight="true">
      <c r="A5" s="3"/>
      <c r="B5" s="6"/>
      <c r="C5" s="3"/>
      <c r="D5" s="3"/>
      <c r="E5" s="3"/>
      <c r="F5" s="3"/>
      <c r="G5" s="3"/>
      <c r="H5" s="3"/>
      <c r="I5" s="3"/>
    </row>
    <row r="6" spans="1:9" ht="19.0" customHeight="true" x14ac:dyDescent="0.2">
      <c r="A6" s="3" t="s">
        <v>35</v>
      </c>
    </row>
    <row r="7" spans="1:9" s="8" customFormat="1" ht="34.0" x14ac:dyDescent="0.2" customHeight="true">
      <c r="A7" s="9" t="s">
        <v>38</v>
      </c>
      <c r="B7" s="9" t="s">
        <v>0</v>
      </c>
      <c r="C7" s="9" t="s">
        <v>43</v>
      </c>
      <c r="D7" s="9" t="s">
        <v>1</v>
      </c>
      <c r="E7" s="9" t="s">
        <v>2</v>
      </c>
      <c r="F7" s="9" t="s">
        <v>39</v>
      </c>
      <c r="G7" s="9" t="s">
        <v>5</v>
      </c>
      <c r="H7" s="9" t="s">
        <v>3</v>
      </c>
      <c r="I7" s="9" t="s">
        <v>4</v>
      </c>
    </row>
    <row r="8" spans="1:9" x14ac:dyDescent="0.2" ht="16.0" customHeight="true">
      <c r="A8" s="7" t="n">
        <v>5.2526828E7</v>
      </c>
      <c r="B8" s="8" t="s">
        <v>51</v>
      </c>
      <c r="C8" s="8" t="n">
        <f>IF(false,"120921202", "120921202")</f>
      </c>
      <c r="D8" s="8" t="s">
        <v>52</v>
      </c>
      <c r="E8" s="8" t="n">
        <v>1.0</v>
      </c>
      <c r="F8" s="8" t="n">
        <v>1172.0</v>
      </c>
      <c r="G8" s="8" t="s">
        <v>53</v>
      </c>
      <c r="H8" s="8" t="s">
        <v>54</v>
      </c>
      <c r="I8" s="8" t="s">
        <v>55</v>
      </c>
    </row>
    <row r="9" ht="16.0" customHeight="true">
      <c r="A9" t="n" s="7">
        <v>5.2533566E7</v>
      </c>
      <c r="B9" t="s" s="8">
        <v>51</v>
      </c>
      <c r="C9" t="n" s="8">
        <f>IF(false,"120921202", "120921202")</f>
      </c>
      <c r="D9" t="s" s="8">
        <v>52</v>
      </c>
      <c r="E9" t="n" s="8">
        <v>2.0</v>
      </c>
      <c r="F9" t="n" s="8">
        <v>3317.0</v>
      </c>
      <c r="G9" t="s" s="8">
        <v>53</v>
      </c>
      <c r="H9" t="s" s="8">
        <v>54</v>
      </c>
      <c r="I9" t="s" s="8">
        <v>56</v>
      </c>
    </row>
    <row r="10" spans="1:9" x14ac:dyDescent="0.2" ht="16.0" customHeight="true">
      <c r="A10" s="7" t="n">
        <v>5.2402688E7</v>
      </c>
      <c r="B10" s="8" t="s">
        <v>57</v>
      </c>
      <c r="C10" s="8" t="n">
        <f>IF(false,"005-1593", "005-1593")</f>
      </c>
      <c r="D10" s="8" t="s">
        <v>58</v>
      </c>
      <c r="E10" s="8" t="n">
        <v>2.0</v>
      </c>
      <c r="F10" s="8" t="n">
        <v>306.0</v>
      </c>
      <c r="G10" s="8" t="s">
        <v>53</v>
      </c>
      <c r="H10" t="s" s="8">
        <v>54</v>
      </c>
      <c r="I10" t="s" s="8">
        <v>59</v>
      </c>
    </row>
    <row r="11" ht="16.0" customHeight="true">
      <c r="A11" t="n" s="7">
        <v>5.2700212E7</v>
      </c>
      <c r="B11" t="s" s="8">
        <v>60</v>
      </c>
      <c r="C11" t="n" s="8">
        <f>IF(false,"005-1512", "005-1512")</f>
      </c>
      <c r="D11" t="s" s="8">
        <v>61</v>
      </c>
      <c r="E11" t="n" s="8">
        <v>1.0</v>
      </c>
      <c r="F11" t="n" s="8">
        <v>930.0</v>
      </c>
      <c r="G11" t="s" s="8">
        <v>53</v>
      </c>
      <c r="H11" t="s" s="8">
        <v>54</v>
      </c>
      <c r="I11" t="s" s="8">
        <v>62</v>
      </c>
    </row>
    <row r="12" spans="1:9" x14ac:dyDescent="0.2" ht="16.0" customHeight="true">
      <c r="A12" s="7" t="n">
        <v>5.2503069E7</v>
      </c>
      <c r="B12" t="s" s="8">
        <v>51</v>
      </c>
      <c r="C12" t="n" s="8">
        <f>IF(false,"120921948", "120921948")</f>
      </c>
      <c r="D12" t="s" s="8">
        <v>63</v>
      </c>
      <c r="E12" t="n" s="8">
        <v>1.0</v>
      </c>
      <c r="F12" t="n" s="8">
        <v>1.0</v>
      </c>
      <c r="G12" t="s" s="8">
        <v>53</v>
      </c>
      <c r="H12" t="s" s="8">
        <v>54</v>
      </c>
      <c r="I12" t="s" s="8">
        <v>64</v>
      </c>
    </row>
    <row r="13" spans="1:9" s="8" customFormat="1" ht="16.0" x14ac:dyDescent="0.2" customHeight="true">
      <c r="A13" s="7" t="n">
        <v>5.2347539E7</v>
      </c>
      <c r="B13" s="8" t="s">
        <v>57</v>
      </c>
      <c r="C13" s="8" t="n">
        <f>IF(false,"005-1273", "005-1273")</f>
      </c>
      <c r="D13" s="8" t="s">
        <v>65</v>
      </c>
      <c r="E13" s="8" t="n">
        <v>1.0</v>
      </c>
      <c r="F13" s="8" t="n">
        <v>370.0</v>
      </c>
      <c r="G13" s="8" t="s">
        <v>53</v>
      </c>
      <c r="H13" s="8" t="s">
        <v>54</v>
      </c>
      <c r="I13" s="8" t="s">
        <v>66</v>
      </c>
    </row>
    <row r="14" spans="1:9" x14ac:dyDescent="0.2" ht="16.0" customHeight="true">
      <c r="A14" s="7" t="n">
        <v>5.244883E7</v>
      </c>
      <c r="B14" s="8" t="s">
        <v>51</v>
      </c>
      <c r="C14" s="8" t="n">
        <f>IF(false,"005-1254", "005-1254")</f>
      </c>
      <c r="D14" s="8" t="s">
        <v>67</v>
      </c>
      <c r="E14" s="8" t="n">
        <v>1.0</v>
      </c>
      <c r="F14" s="8" t="n">
        <v>249.0</v>
      </c>
      <c r="G14" s="8" t="s">
        <v>53</v>
      </c>
      <c r="H14" s="8" t="s">
        <v>54</v>
      </c>
      <c r="I14" s="8" t="s">
        <v>68</v>
      </c>
    </row>
    <row r="15" ht="16.0" customHeight="true">
      <c r="A15" t="n" s="7">
        <v>5.2674428E7</v>
      </c>
      <c r="B15" t="s" s="8">
        <v>69</v>
      </c>
      <c r="C15" t="n" s="8">
        <f>IF(false,"01-003884", "01-003884")</f>
      </c>
      <c r="D15" t="s" s="8">
        <v>70</v>
      </c>
      <c r="E15" t="n" s="8">
        <v>3.0</v>
      </c>
      <c r="F15" t="n" s="8">
        <v>1668.0</v>
      </c>
      <c r="G15" t="s" s="8">
        <v>53</v>
      </c>
      <c r="H15" t="s" s="8">
        <v>54</v>
      </c>
      <c r="I15" t="s" s="8">
        <v>71</v>
      </c>
    </row>
    <row r="16" spans="1:9" s="1" customFormat="1" x14ac:dyDescent="0.2" ht="16.0" customHeight="true">
      <c r="A16" s="7" t="n">
        <v>5.2758891E7</v>
      </c>
      <c r="B16" t="s" s="8">
        <v>60</v>
      </c>
      <c r="C16" t="n" s="8">
        <f>IF(false,"120922784", "120922784")</f>
      </c>
      <c r="D16" t="s" s="8">
        <v>72</v>
      </c>
      <c r="E16" t="n" s="8">
        <v>1.0</v>
      </c>
      <c r="F16" s="8" t="n">
        <v>554.0</v>
      </c>
      <c r="G16" s="8" t="s">
        <v>53</v>
      </c>
      <c r="H16" s="8" t="s">
        <v>54</v>
      </c>
      <c r="I16" s="8" t="s">
        <v>73</v>
      </c>
    </row>
    <row r="17" spans="1:9" x14ac:dyDescent="0.2" ht="16.0" customHeight="true">
      <c r="A17" s="7" t="n">
        <v>5.2715121E7</v>
      </c>
      <c r="B17" s="8" t="s">
        <v>60</v>
      </c>
      <c r="C17" s="8" t="n">
        <f>IF(false,"120922035", "120922035")</f>
      </c>
      <c r="D17" s="8" t="s">
        <v>74</v>
      </c>
      <c r="E17" s="8" t="n">
        <v>1.0</v>
      </c>
      <c r="F17" s="8" t="n">
        <v>929.0</v>
      </c>
      <c r="G17" s="8" t="s">
        <v>53</v>
      </c>
      <c r="H17" s="8" t="s">
        <v>54</v>
      </c>
      <c r="I17" s="8" t="s">
        <v>75</v>
      </c>
    </row>
    <row r="18" spans="1:9" x14ac:dyDescent="0.2" ht="16.0" customHeight="true">
      <c r="A18" s="7" t="n">
        <v>5.2791627E7</v>
      </c>
      <c r="B18" t="s" s="8">
        <v>60</v>
      </c>
      <c r="C18" t="n" s="8">
        <f>IF(false,"120921202", "120921202")</f>
      </c>
      <c r="D18" t="s" s="8">
        <v>52</v>
      </c>
      <c r="E18" t="n" s="8">
        <v>1.0</v>
      </c>
      <c r="F18" t="n" s="8">
        <v>1799.0</v>
      </c>
      <c r="G18" t="s" s="8">
        <v>53</v>
      </c>
      <c r="H18" t="s" s="8">
        <v>54</v>
      </c>
      <c r="I18" t="s" s="8">
        <v>76</v>
      </c>
    </row>
    <row r="19" spans="1:9" ht="16.0" x14ac:dyDescent="0.2" customHeight="true">
      <c r="A19" s="7" t="n">
        <v>5.280045E7</v>
      </c>
      <c r="B19" s="8" t="s">
        <v>60</v>
      </c>
      <c r="C19" s="8" t="n">
        <f>IF(false,"005-1521", "005-1521")</f>
      </c>
      <c r="D19" s="8" t="s">
        <v>77</v>
      </c>
      <c r="E19" s="8" t="n">
        <v>1.0</v>
      </c>
      <c r="F19" s="8" t="n">
        <v>581.0</v>
      </c>
      <c r="G19" s="8" t="s">
        <v>53</v>
      </c>
      <c r="H19" s="8" t="s">
        <v>54</v>
      </c>
      <c r="I19" s="8" t="s">
        <v>78</v>
      </c>
    </row>
    <row r="20" spans="1:9" x14ac:dyDescent="0.2" ht="16.0" customHeight="true">
      <c r="A20" s="7" t="n">
        <v>5.2320275E7</v>
      </c>
      <c r="B20" s="8" t="s">
        <v>57</v>
      </c>
      <c r="C20" s="8" t="n">
        <f>IF(false,"005-1273", "005-1273")</f>
      </c>
      <c r="D20" s="8" t="s">
        <v>65</v>
      </c>
      <c r="E20" s="8" t="n">
        <v>1.0</v>
      </c>
      <c r="F20" s="8" t="n">
        <v>699.0</v>
      </c>
      <c r="G20" s="8" t="s">
        <v>53</v>
      </c>
      <c r="H20" s="8" t="s">
        <v>54</v>
      </c>
      <c r="I20" s="8" t="s">
        <v>79</v>
      </c>
    </row>
    <row r="21" ht="16.0" customHeight="true">
      <c r="A21" t="n" s="7">
        <v>5.2328091E7</v>
      </c>
      <c r="B21" t="s" s="8">
        <v>57</v>
      </c>
      <c r="C21" t="n" s="8">
        <f>IF(false,"120922948", "120922948")</f>
      </c>
      <c r="D21" t="s" s="8">
        <v>80</v>
      </c>
      <c r="E21" t="n" s="8">
        <v>1.0</v>
      </c>
      <c r="F21" t="n" s="8">
        <v>841.0</v>
      </c>
      <c r="G21" t="s" s="8">
        <v>53</v>
      </c>
      <c r="H21" t="s" s="8">
        <v>54</v>
      </c>
      <c r="I21" t="s" s="8">
        <v>81</v>
      </c>
    </row>
    <row r="22" spans="1:9" s="1" customFormat="1" x14ac:dyDescent="0.2" ht="16.0" customHeight="true">
      <c r="A22" s="7" t="n">
        <v>5.279945E7</v>
      </c>
      <c r="B22" t="s" s="8">
        <v>60</v>
      </c>
      <c r="C22" t="n" s="8">
        <f>IF(false,"120921942", "120921942")</f>
      </c>
      <c r="D22" t="s" s="8">
        <v>82</v>
      </c>
      <c r="E22" t="n" s="8">
        <v>1.0</v>
      </c>
      <c r="F22" s="8" t="n">
        <v>366.0</v>
      </c>
      <c r="G22" s="8" t="s">
        <v>53</v>
      </c>
      <c r="H22" s="8" t="s">
        <v>54</v>
      </c>
      <c r="I22" s="8" t="s">
        <v>83</v>
      </c>
    </row>
    <row r="23" spans="1:9" x14ac:dyDescent="0.2" ht="16.0" customHeight="true">
      <c r="A23" s="7" t="n">
        <v>5.2556574E7</v>
      </c>
      <c r="B23" s="8" t="s">
        <v>69</v>
      </c>
      <c r="C23" s="8" t="n">
        <f>IF(false,"120923117", "120923117")</f>
      </c>
      <c r="D23" s="8" t="s">
        <v>84</v>
      </c>
      <c r="E23" s="8" t="n">
        <v>1.0</v>
      </c>
      <c r="F23" s="8" t="n">
        <v>753.0</v>
      </c>
      <c r="G23" s="8" t="s">
        <v>53</v>
      </c>
      <c r="H23" s="8" t="s">
        <v>54</v>
      </c>
      <c r="I23" s="8" t="s">
        <v>85</v>
      </c>
    </row>
    <row r="24" ht="16.0" customHeight="true">
      <c r="A24" t="n" s="7">
        <v>5.2882719E7</v>
      </c>
      <c r="B24" t="s" s="8">
        <v>54</v>
      </c>
      <c r="C24" t="n" s="8">
        <f>IF(false,"120922004", "120922004")</f>
      </c>
      <c r="D24" t="s" s="8">
        <v>86</v>
      </c>
      <c r="E24" t="n" s="8">
        <v>1.0</v>
      </c>
      <c r="F24" t="n" s="8">
        <v>336.0</v>
      </c>
      <c r="G24" t="s" s="8">
        <v>53</v>
      </c>
      <c r="H24" t="s" s="8">
        <v>54</v>
      </c>
      <c r="I24" t="s" s="8">
        <v>87</v>
      </c>
    </row>
    <row r="25" spans="1:9" s="1" customFormat="1" x14ac:dyDescent="0.2" ht="16.0" customHeight="true">
      <c r="A25" t="n" s="7">
        <v>5.2882719E7</v>
      </c>
      <c r="B25" t="s" s="8">
        <v>54</v>
      </c>
      <c r="C25" t="n" s="8">
        <f>IF(false,"120922012", "120922012")</f>
      </c>
      <c r="D25" t="s" s="8">
        <v>88</v>
      </c>
      <c r="E25" t="n" s="8">
        <v>1.0</v>
      </c>
      <c r="F25" t="n" s="8">
        <v>331.0</v>
      </c>
      <c r="G25" t="s" s="8">
        <v>53</v>
      </c>
      <c r="H25" t="s" s="8">
        <v>54</v>
      </c>
      <c r="I25" t="s" s="8">
        <v>87</v>
      </c>
    </row>
    <row r="26" ht="16.0" customHeight="true">
      <c r="A26" t="n" s="7">
        <v>5.2398613E7</v>
      </c>
      <c r="B26" t="s" s="8">
        <v>57</v>
      </c>
      <c r="C26" t="n" s="8">
        <f>IF(false,"120922761", "120922761")</f>
      </c>
      <c r="D26" t="s" s="8">
        <v>89</v>
      </c>
      <c r="E26" t="n" s="8">
        <v>2.0</v>
      </c>
      <c r="F26" t="n" s="8">
        <v>4044.0</v>
      </c>
      <c r="G26" t="s" s="8">
        <v>53</v>
      </c>
      <c r="H26" t="s" s="8">
        <v>54</v>
      </c>
      <c r="I26" t="s" s="8">
        <v>90</v>
      </c>
    </row>
    <row r="27" ht="16.0" customHeight="true">
      <c r="A27" t="n" s="7">
        <v>5.2353141E7</v>
      </c>
      <c r="B27" t="s" s="8">
        <v>57</v>
      </c>
      <c r="C27" t="n" s="8">
        <f>IF(false,"120922980", "120922980")</f>
      </c>
      <c r="D27" t="s" s="8">
        <v>91</v>
      </c>
      <c r="E27" t="n" s="8">
        <v>1.0</v>
      </c>
      <c r="F27" t="n" s="8">
        <v>1355.0</v>
      </c>
      <c r="G27" t="s" s="8">
        <v>53</v>
      </c>
      <c r="H27" t="s" s="8">
        <v>54</v>
      </c>
      <c r="I27" t="s" s="8">
        <v>92</v>
      </c>
    </row>
    <row r="28" ht="16.0" customHeight="true">
      <c r="A28" t="n" s="7">
        <v>5.2358974E7</v>
      </c>
      <c r="B28" t="s" s="8">
        <v>57</v>
      </c>
      <c r="C28" t="n" s="8">
        <f>IF(false,"003-315", "003-315")</f>
      </c>
      <c r="D28" t="s" s="8">
        <v>93</v>
      </c>
      <c r="E28" t="n" s="8">
        <v>2.0</v>
      </c>
      <c r="F28" t="n" s="8">
        <v>2698.0</v>
      </c>
      <c r="G28" t="s" s="8">
        <v>53</v>
      </c>
      <c r="H28" t="s" s="8">
        <v>54</v>
      </c>
      <c r="I28" t="s" s="8">
        <v>94</v>
      </c>
    </row>
    <row r="29" spans="1:9" s="1" customFormat="1" x14ac:dyDescent="0.2" ht="16.0" customHeight="true">
      <c r="A29" t="n" s="7">
        <v>5.2364691E7</v>
      </c>
      <c r="B29" t="s" s="8">
        <v>57</v>
      </c>
      <c r="C29" t="n" s="8">
        <f>IF(false,"120921853", "120921853")</f>
      </c>
      <c r="D29" t="s" s="8">
        <v>95</v>
      </c>
      <c r="E29" t="n" s="8">
        <v>10.0</v>
      </c>
      <c r="F29" t="n" s="8">
        <v>6989.0</v>
      </c>
      <c r="G29" s="8" t="s">
        <v>53</v>
      </c>
      <c r="H29" t="s" s="8">
        <v>54</v>
      </c>
      <c r="I29" s="8" t="s">
        <v>96</v>
      </c>
    </row>
    <row r="30" ht="16.0" customHeight="true">
      <c r="A30" t="n" s="7">
        <v>5.2364863E7</v>
      </c>
      <c r="B30" t="s" s="8">
        <v>57</v>
      </c>
      <c r="C30" t="n" s="8">
        <f>IF(false,"120921853", "120921853")</f>
      </c>
      <c r="D30" t="s" s="8">
        <v>95</v>
      </c>
      <c r="E30" t="n" s="8">
        <v>7.0</v>
      </c>
      <c r="F30" t="n" s="8">
        <v>4892.0</v>
      </c>
      <c r="G30" t="s" s="8">
        <v>53</v>
      </c>
      <c r="H30" t="s" s="8">
        <v>54</v>
      </c>
      <c r="I30" t="s" s="8">
        <v>97</v>
      </c>
    </row>
    <row r="31" ht="16.0" customHeight="true">
      <c r="A31" t="n" s="7">
        <v>5.2362709E7</v>
      </c>
      <c r="B31" t="s" s="8">
        <v>57</v>
      </c>
      <c r="C31" t="n" s="8">
        <f>IF(false,"005-1181", "005-1181")</f>
      </c>
      <c r="D31" t="s" s="8">
        <v>98</v>
      </c>
      <c r="E31" t="n" s="8">
        <v>2.0</v>
      </c>
      <c r="F31" t="n" s="8">
        <v>1598.0</v>
      </c>
      <c r="G31" t="s" s="8">
        <v>53</v>
      </c>
      <c r="H31" t="s" s="8">
        <v>54</v>
      </c>
      <c r="I31" t="s" s="8">
        <v>99</v>
      </c>
    </row>
    <row r="32" ht="16.0" customHeight="true">
      <c r="A32" t="n" s="7">
        <v>5.2697669E7</v>
      </c>
      <c r="B32" t="s" s="8">
        <v>60</v>
      </c>
      <c r="C32" t="n" s="8">
        <f>IF(false,"120921469", "120921469")</f>
      </c>
      <c r="D32" t="s" s="8">
        <v>100</v>
      </c>
      <c r="E32" t="n" s="8">
        <v>1.0</v>
      </c>
      <c r="F32" t="n" s="8">
        <v>31.0</v>
      </c>
      <c r="G32" t="s" s="8">
        <v>53</v>
      </c>
      <c r="H32" t="s" s="8">
        <v>54</v>
      </c>
      <c r="I32" t="s" s="8">
        <v>101</v>
      </c>
    </row>
    <row r="33" ht="16.0" customHeight="true">
      <c r="A33" t="n" s="7">
        <v>5.2814401E7</v>
      </c>
      <c r="B33" t="s" s="8">
        <v>60</v>
      </c>
      <c r="C33" t="n" s="8">
        <f>IF(false,"01-003884", "01-003884")</f>
      </c>
      <c r="D33" t="s" s="8">
        <v>70</v>
      </c>
      <c r="E33" t="n" s="8">
        <v>1.0</v>
      </c>
      <c r="F33" t="n" s="8">
        <v>697.0</v>
      </c>
      <c r="G33" t="s" s="8">
        <v>53</v>
      </c>
      <c r="H33" t="s" s="8">
        <v>54</v>
      </c>
      <c r="I33" t="s" s="8">
        <v>102</v>
      </c>
    </row>
    <row r="34" ht="16.0" customHeight="true">
      <c r="A34" t="n" s="7">
        <v>5.2369805E7</v>
      </c>
      <c r="B34" t="s" s="8">
        <v>57</v>
      </c>
      <c r="C34" t="n" s="8">
        <f>IF(false,"01-003924", "01-003924")</f>
      </c>
      <c r="D34" t="s" s="8">
        <v>103</v>
      </c>
      <c r="E34" t="n" s="8">
        <v>1.0</v>
      </c>
      <c r="F34" t="n" s="8">
        <v>417.0</v>
      </c>
      <c r="G34" t="s" s="8">
        <v>53</v>
      </c>
      <c r="H34" t="s" s="8">
        <v>54</v>
      </c>
      <c r="I34" t="s" s="8">
        <v>104</v>
      </c>
    </row>
    <row r="35" ht="16.0" customHeight="true">
      <c r="A35" t="n" s="7">
        <v>5.2435732E7</v>
      </c>
      <c r="B35" t="s" s="8">
        <v>51</v>
      </c>
      <c r="C35" t="n" s="8">
        <f>IF(false,"01-003884", "01-003884")</f>
      </c>
      <c r="D35" t="s" s="8">
        <v>70</v>
      </c>
      <c r="E35" t="n" s="8">
        <v>1.0</v>
      </c>
      <c r="F35" t="n" s="8">
        <v>819.0</v>
      </c>
      <c r="G35" t="s" s="8">
        <v>53</v>
      </c>
      <c r="H35" t="s" s="8">
        <v>54</v>
      </c>
      <c r="I35" t="s" s="8">
        <v>105</v>
      </c>
    </row>
    <row r="36" ht="16.0" customHeight="true">
      <c r="A36" t="n" s="7">
        <v>5.2394151E7</v>
      </c>
      <c r="B36" t="s" s="8">
        <v>57</v>
      </c>
      <c r="C36" t="n" s="8">
        <f>IF(false,"120923134", "120923134")</f>
      </c>
      <c r="D36" t="s" s="8">
        <v>106</v>
      </c>
      <c r="E36" t="n" s="8">
        <v>1.0</v>
      </c>
      <c r="F36" t="n" s="8">
        <v>7999.0</v>
      </c>
      <c r="G36" t="s" s="8">
        <v>53</v>
      </c>
      <c r="H36" t="s" s="8">
        <v>54</v>
      </c>
      <c r="I36" t="s" s="8">
        <v>107</v>
      </c>
    </row>
    <row r="37" ht="16.0" customHeight="true">
      <c r="A37" t="n" s="7">
        <v>5.257768E7</v>
      </c>
      <c r="B37" t="s" s="8">
        <v>69</v>
      </c>
      <c r="C37" t="n" s="8">
        <f>IF(false,"005-1254", "005-1254")</f>
      </c>
      <c r="D37" t="s" s="8">
        <v>67</v>
      </c>
      <c r="E37" t="n" s="8">
        <v>1.0</v>
      </c>
      <c r="F37" t="n" s="8">
        <v>555.0</v>
      </c>
      <c r="G37" t="s" s="8">
        <v>53</v>
      </c>
      <c r="H37" t="s" s="8">
        <v>54</v>
      </c>
      <c r="I37" t="s" s="8">
        <v>108</v>
      </c>
    </row>
    <row r="38" ht="16.0" customHeight="true">
      <c r="A38" t="n" s="7">
        <v>5.2470178E7</v>
      </c>
      <c r="B38" t="s" s="8">
        <v>51</v>
      </c>
      <c r="C38" t="n" s="8">
        <f>IF(false,"01-003884", "01-003884")</f>
      </c>
      <c r="D38" t="s" s="8">
        <v>70</v>
      </c>
      <c r="E38" t="n" s="8">
        <v>1.0</v>
      </c>
      <c r="F38" t="n" s="8">
        <v>919.0</v>
      </c>
      <c r="G38" t="s" s="8">
        <v>53</v>
      </c>
      <c r="H38" t="s" s="8">
        <v>54</v>
      </c>
      <c r="I38" t="s" s="8">
        <v>109</v>
      </c>
    </row>
    <row r="39" ht="16.0" customHeight="true">
      <c r="A39" t="n" s="7">
        <v>5.2453091E7</v>
      </c>
      <c r="B39" t="s" s="8">
        <v>51</v>
      </c>
      <c r="C39" t="n" s="8">
        <f>IF(false,"120922894", "120922894")</f>
      </c>
      <c r="D39" t="s" s="8">
        <v>110</v>
      </c>
      <c r="E39" t="n" s="8">
        <v>1.0</v>
      </c>
      <c r="F39" t="n" s="8">
        <v>210.0</v>
      </c>
      <c r="G39" t="s" s="8">
        <v>53</v>
      </c>
      <c r="H39" t="s" s="8">
        <v>54</v>
      </c>
      <c r="I39" t="s" s="8">
        <v>111</v>
      </c>
    </row>
    <row r="40" ht="16.0" customHeight="true">
      <c r="A40" t="n" s="7">
        <v>5.2243804E7</v>
      </c>
      <c r="B40" t="s" s="8">
        <v>112</v>
      </c>
      <c r="C40" t="n" s="8">
        <f>IF(false,"120922422", "120922422")</f>
      </c>
      <c r="D40" t="s" s="8">
        <v>113</v>
      </c>
      <c r="E40" t="n" s="8">
        <v>1.0</v>
      </c>
      <c r="F40" t="n" s="8">
        <v>312.0</v>
      </c>
      <c r="G40" t="s" s="8">
        <v>53</v>
      </c>
      <c r="H40" t="s" s="8">
        <v>54</v>
      </c>
      <c r="I40" t="s" s="8">
        <v>114</v>
      </c>
    </row>
    <row r="41" ht="16.0" customHeight="true">
      <c r="A41" t="n" s="7">
        <v>5.2243804E7</v>
      </c>
      <c r="B41" t="s" s="8">
        <v>112</v>
      </c>
      <c r="C41" t="n" s="8">
        <f>IF(false,"120922318", "120922318")</f>
      </c>
      <c r="D41" t="s" s="8">
        <v>115</v>
      </c>
      <c r="E41" t="n" s="8">
        <v>1.0</v>
      </c>
      <c r="F41" t="n" s="8">
        <v>312.0</v>
      </c>
      <c r="G41" t="s" s="8">
        <v>53</v>
      </c>
      <c r="H41" t="s" s="8">
        <v>54</v>
      </c>
      <c r="I41" t="s" s="8">
        <v>114</v>
      </c>
    </row>
    <row r="42" ht="16.0" customHeight="true">
      <c r="A42" t="n" s="7">
        <v>5.2387216E7</v>
      </c>
      <c r="B42" t="s" s="8">
        <v>57</v>
      </c>
      <c r="C42" t="n" s="8">
        <f>IF(false,"120922783", "120922783")</f>
      </c>
      <c r="D42" t="s" s="8">
        <v>116</v>
      </c>
      <c r="E42" t="n" s="8">
        <v>2.0</v>
      </c>
      <c r="F42" t="n" s="8">
        <v>838.0</v>
      </c>
      <c r="G42" t="s" s="8">
        <v>53</v>
      </c>
      <c r="H42" t="s" s="8">
        <v>54</v>
      </c>
      <c r="I42" t="s" s="8">
        <v>117</v>
      </c>
    </row>
    <row r="43" ht="16.0" customHeight="true">
      <c r="A43" t="n" s="7">
        <v>5.2630003E7</v>
      </c>
      <c r="B43" t="s" s="8">
        <v>69</v>
      </c>
      <c r="C43" t="n" s="8">
        <f>IF(false,"120922460", "120922460")</f>
      </c>
      <c r="D43" t="s" s="8">
        <v>118</v>
      </c>
      <c r="E43" t="n" s="8">
        <v>1.0</v>
      </c>
      <c r="F43" t="n" s="8">
        <v>2469.0</v>
      </c>
      <c r="G43" t="s" s="8">
        <v>53</v>
      </c>
      <c r="H43" t="s" s="8">
        <v>54</v>
      </c>
      <c r="I43" t="s" s="8">
        <v>119</v>
      </c>
    </row>
    <row r="44" ht="16.0" customHeight="true">
      <c r="A44" t="n" s="7">
        <v>5.2549545E7</v>
      </c>
      <c r="B44" t="s" s="8">
        <v>69</v>
      </c>
      <c r="C44" t="n" s="8">
        <f>IF(false,"120922460", "120922460")</f>
      </c>
      <c r="D44" t="s" s="8">
        <v>118</v>
      </c>
      <c r="E44" t="n" s="8">
        <v>1.0</v>
      </c>
      <c r="F44" t="n" s="8">
        <v>2469.0</v>
      </c>
      <c r="G44" t="s" s="8">
        <v>53</v>
      </c>
      <c r="H44" t="s" s="8">
        <v>54</v>
      </c>
      <c r="I44" t="s" s="8">
        <v>120</v>
      </c>
    </row>
    <row r="45" ht="16.0" customHeight="true">
      <c r="A45" t="n" s="7">
        <v>5.2553269E7</v>
      </c>
      <c r="B45" t="s" s="8">
        <v>69</v>
      </c>
      <c r="C45" t="n" s="8">
        <f>IF(false,"01-003884", "01-003884")</f>
      </c>
      <c r="D45" t="s" s="8">
        <v>70</v>
      </c>
      <c r="E45" t="n" s="8">
        <v>13.0</v>
      </c>
      <c r="F45" t="n" s="8">
        <v>9529.0</v>
      </c>
      <c r="G45" t="s" s="8">
        <v>53</v>
      </c>
      <c r="H45" t="s" s="8">
        <v>54</v>
      </c>
      <c r="I45" t="s" s="8">
        <v>121</v>
      </c>
    </row>
    <row r="46" ht="16.0" customHeight="true">
      <c r="A46" t="n" s="7">
        <v>5.2539147E7</v>
      </c>
      <c r="B46" t="s" s="8">
        <v>69</v>
      </c>
      <c r="C46" t="n" s="8">
        <f>IF(false,"120922460", "120922460")</f>
      </c>
      <c r="D46" t="s" s="8">
        <v>118</v>
      </c>
      <c r="E46" t="n" s="8">
        <v>1.0</v>
      </c>
      <c r="F46" t="n" s="8">
        <v>2345.0</v>
      </c>
      <c r="G46" t="s" s="8">
        <v>53</v>
      </c>
      <c r="H46" t="s" s="8">
        <v>54</v>
      </c>
      <c r="I46" t="s" s="8">
        <v>122</v>
      </c>
    </row>
    <row r="47" ht="16.0" customHeight="true">
      <c r="A47" t="n" s="7">
        <v>5.2552052E7</v>
      </c>
      <c r="B47" t="s" s="8">
        <v>69</v>
      </c>
      <c r="C47" t="n" s="8">
        <f>IF(false,"005-1246", "005-1246")</f>
      </c>
      <c r="D47" t="s" s="8">
        <v>123</v>
      </c>
      <c r="E47" t="n" s="8">
        <v>1.0</v>
      </c>
      <c r="F47" t="n" s="8">
        <v>259.0</v>
      </c>
      <c r="G47" t="s" s="8">
        <v>53</v>
      </c>
      <c r="H47" t="s" s="8">
        <v>54</v>
      </c>
      <c r="I47" t="s" s="8">
        <v>124</v>
      </c>
    </row>
    <row r="48" ht="16.0" customHeight="true">
      <c r="A48" t="n" s="7">
        <v>5.1638443E7</v>
      </c>
      <c r="B48" t="s" s="8">
        <v>125</v>
      </c>
      <c r="C48" t="n" s="8">
        <f>IF(false,"120921901", "120921901")</f>
      </c>
      <c r="D48" t="s" s="8">
        <v>126</v>
      </c>
      <c r="E48" t="n" s="8">
        <v>3.0</v>
      </c>
      <c r="F48" t="n" s="8">
        <v>2592.0</v>
      </c>
      <c r="G48" t="s" s="8">
        <v>53</v>
      </c>
      <c r="H48" t="s" s="8">
        <v>54</v>
      </c>
      <c r="I48" t="s" s="8">
        <v>127</v>
      </c>
    </row>
    <row r="49" ht="16.0" customHeight="true">
      <c r="A49" t="n" s="7">
        <v>5.2505637E7</v>
      </c>
      <c r="B49" t="s" s="8">
        <v>51</v>
      </c>
      <c r="C49" t="n" s="8">
        <f>IF(false,"002-101", "002-101")</f>
      </c>
      <c r="D49" t="s" s="8">
        <v>128</v>
      </c>
      <c r="E49" t="n" s="8">
        <v>2.0</v>
      </c>
      <c r="F49" t="n" s="8">
        <v>2398.0</v>
      </c>
      <c r="G49" t="s" s="8">
        <v>53</v>
      </c>
      <c r="H49" t="s" s="8">
        <v>54</v>
      </c>
      <c r="I49" t="s" s="8">
        <v>129</v>
      </c>
    </row>
    <row r="50" ht="16.0" customHeight="true">
      <c r="A50" t="n" s="7">
        <v>5.2492637E7</v>
      </c>
      <c r="B50" t="s" s="8">
        <v>51</v>
      </c>
      <c r="C50" t="n" s="8">
        <f>IF(false,"120921939", "120921939")</f>
      </c>
      <c r="D50" t="s" s="8">
        <v>130</v>
      </c>
      <c r="E50" t="n" s="8">
        <v>1.0</v>
      </c>
      <c r="F50" t="n" s="8">
        <v>738.0</v>
      </c>
      <c r="G50" t="s" s="8">
        <v>53</v>
      </c>
      <c r="H50" t="s" s="8">
        <v>54</v>
      </c>
      <c r="I50" t="s" s="8">
        <v>131</v>
      </c>
    </row>
    <row r="51" ht="16.0" customHeight="true">
      <c r="A51" t="n" s="7">
        <v>5.2838477E7</v>
      </c>
      <c r="B51" t="s" s="8">
        <v>54</v>
      </c>
      <c r="C51" t="n" s="8">
        <f>IF(false,"005-1519", "005-1519")</f>
      </c>
      <c r="D51" t="s" s="8">
        <v>132</v>
      </c>
      <c r="E51" t="n" s="8">
        <v>1.0</v>
      </c>
      <c r="F51" t="n" s="8">
        <v>1389.0</v>
      </c>
      <c r="G51" t="s" s="8">
        <v>53</v>
      </c>
      <c r="H51" t="s" s="8">
        <v>50</v>
      </c>
      <c r="I51" t="s" s="8">
        <v>133</v>
      </c>
    </row>
    <row r="52" ht="16.0" customHeight="true">
      <c r="A52" t="n" s="7">
        <v>5.2873348E7</v>
      </c>
      <c r="B52" t="s" s="8">
        <v>54</v>
      </c>
      <c r="C52" t="n" s="8">
        <f>IF(false,"120921942", "120921942")</f>
      </c>
      <c r="D52" t="s" s="8">
        <v>82</v>
      </c>
      <c r="E52" t="n" s="8">
        <v>1.0</v>
      </c>
      <c r="F52" t="n" s="8">
        <v>1265.0</v>
      </c>
      <c r="G52" t="s" s="8">
        <v>53</v>
      </c>
      <c r="H52" t="s" s="8">
        <v>50</v>
      </c>
      <c r="I52" t="s" s="8">
        <v>134</v>
      </c>
    </row>
    <row r="53" ht="16.0" customHeight="true">
      <c r="A53" t="n" s="7">
        <v>5.2459262E7</v>
      </c>
      <c r="B53" t="s" s="8">
        <v>51</v>
      </c>
      <c r="C53" t="n" s="8">
        <f>IF(false,"000-631", "000-631")</f>
      </c>
      <c r="D53" t="s" s="8">
        <v>135</v>
      </c>
      <c r="E53" t="n" s="8">
        <v>3.0</v>
      </c>
      <c r="F53" t="n" s="8">
        <v>1212.0</v>
      </c>
      <c r="G53" t="s" s="8">
        <v>53</v>
      </c>
      <c r="H53" t="s" s="8">
        <v>50</v>
      </c>
      <c r="I53" t="s" s="8">
        <v>136</v>
      </c>
    </row>
    <row r="54" ht="16.0" customHeight="true">
      <c r="A54" t="n" s="7">
        <v>5.2628994E7</v>
      </c>
      <c r="B54" t="s" s="8">
        <v>69</v>
      </c>
      <c r="C54" t="n" s="8">
        <f>IF(false,"002-101", "002-101")</f>
      </c>
      <c r="D54" t="s" s="8">
        <v>128</v>
      </c>
      <c r="E54" t="n" s="8">
        <v>2.0</v>
      </c>
      <c r="F54" t="n" s="8">
        <v>2398.0</v>
      </c>
      <c r="G54" t="s" s="8">
        <v>53</v>
      </c>
      <c r="H54" t="s" s="8">
        <v>50</v>
      </c>
      <c r="I54" t="s" s="8">
        <v>137</v>
      </c>
    </row>
    <row r="55" ht="16.0" customHeight="true">
      <c r="A55" t="n" s="7">
        <v>5.268949E7</v>
      </c>
      <c r="B55" t="s" s="8">
        <v>60</v>
      </c>
      <c r="C55" t="n" s="8">
        <f>IF(false,"01-003884", "01-003884")</f>
      </c>
      <c r="D55" t="s" s="8">
        <v>70</v>
      </c>
      <c r="E55" t="n" s="8">
        <v>1.0</v>
      </c>
      <c r="F55" t="n" s="8">
        <v>763.0</v>
      </c>
      <c r="G55" t="s" s="8">
        <v>53</v>
      </c>
      <c r="H55" t="s" s="8">
        <v>50</v>
      </c>
      <c r="I55" t="s" s="8">
        <v>138</v>
      </c>
    </row>
    <row r="56" ht="16.0" customHeight="true">
      <c r="A56" t="n" s="7">
        <v>5.2691655E7</v>
      </c>
      <c r="B56" t="s" s="8">
        <v>60</v>
      </c>
      <c r="C56" t="n" s="8">
        <f>IF(false,"120922942", "120922942")</f>
      </c>
      <c r="D56" t="s" s="8">
        <v>139</v>
      </c>
      <c r="E56" t="n" s="8">
        <v>1.0</v>
      </c>
      <c r="F56" t="n" s="8">
        <v>2199.0</v>
      </c>
      <c r="G56" t="s" s="8">
        <v>53</v>
      </c>
      <c r="H56" t="s" s="8">
        <v>50</v>
      </c>
      <c r="I56" t="s" s="8">
        <v>140</v>
      </c>
    </row>
    <row r="57" ht="16.0" customHeight="true">
      <c r="A57" t="n" s="7">
        <v>5.2810248E7</v>
      </c>
      <c r="B57" t="s" s="8">
        <v>60</v>
      </c>
      <c r="C57" t="n" s="8">
        <f>IF(false,"120922962", "120922962")</f>
      </c>
      <c r="D57" t="s" s="8">
        <v>141</v>
      </c>
      <c r="E57" t="n" s="8">
        <v>1.0</v>
      </c>
      <c r="F57" t="n" s="8">
        <v>435.0</v>
      </c>
      <c r="G57" t="s" s="8">
        <v>53</v>
      </c>
      <c r="H57" t="s" s="8">
        <v>50</v>
      </c>
      <c r="I57" t="s" s="8">
        <v>142</v>
      </c>
    </row>
    <row r="58" ht="16.0" customHeight="true">
      <c r="A58" t="n" s="7">
        <v>5.2842834E7</v>
      </c>
      <c r="B58" t="s" s="8">
        <v>54</v>
      </c>
      <c r="C58" t="n" s="8">
        <f>IF(false,"005-1138", "005-1138")</f>
      </c>
      <c r="D58" t="s" s="8">
        <v>143</v>
      </c>
      <c r="E58" t="n" s="8">
        <v>1.0</v>
      </c>
      <c r="F58" t="n" s="8">
        <v>699.0</v>
      </c>
      <c r="G58" t="s" s="8">
        <v>53</v>
      </c>
      <c r="H58" t="s" s="8">
        <v>50</v>
      </c>
      <c r="I58" t="s" s="8">
        <v>144</v>
      </c>
    </row>
    <row r="59" ht="16.0" customHeight="true">
      <c r="A59" t="n" s="7">
        <v>5.2661756E7</v>
      </c>
      <c r="B59" t="s" s="8">
        <v>69</v>
      </c>
      <c r="C59" t="n" s="8">
        <f>IF(false,"005-1181", "005-1181")</f>
      </c>
      <c r="D59" t="s" s="8">
        <v>98</v>
      </c>
      <c r="E59" t="n" s="8">
        <v>1.0</v>
      </c>
      <c r="F59" t="n" s="8">
        <v>1048.0</v>
      </c>
      <c r="G59" t="s" s="8">
        <v>53</v>
      </c>
      <c r="H59" t="s" s="8">
        <v>50</v>
      </c>
      <c r="I59" t="s" s="8">
        <v>145</v>
      </c>
    </row>
    <row r="60" ht="16.0" customHeight="true">
      <c r="A60" t="n" s="7">
        <v>5.2810666E7</v>
      </c>
      <c r="B60" t="s" s="8">
        <v>60</v>
      </c>
      <c r="C60" t="n" s="8">
        <f>IF(false,"120922964", "120922964")</f>
      </c>
      <c r="D60" t="s" s="8">
        <v>146</v>
      </c>
      <c r="E60" t="n" s="8">
        <v>1.0</v>
      </c>
      <c r="F60" t="n" s="8">
        <v>274.0</v>
      </c>
      <c r="G60" t="s" s="8">
        <v>53</v>
      </c>
      <c r="H60" t="s" s="8">
        <v>50</v>
      </c>
      <c r="I60" t="s" s="8">
        <v>147</v>
      </c>
    </row>
    <row r="61" ht="16.0" customHeight="true">
      <c r="A61" t="n" s="7">
        <v>5.2621087E7</v>
      </c>
      <c r="B61" t="s" s="8">
        <v>69</v>
      </c>
      <c r="C61" t="n" s="8">
        <f>IF(false,"120922983", "120922983")</f>
      </c>
      <c r="D61" t="s" s="8">
        <v>148</v>
      </c>
      <c r="E61" t="n" s="8">
        <v>1.0</v>
      </c>
      <c r="F61" t="n" s="8">
        <v>2289.0</v>
      </c>
      <c r="G61" t="s" s="8">
        <v>53</v>
      </c>
      <c r="H61" t="s" s="8">
        <v>50</v>
      </c>
      <c r="I61" t="s" s="8">
        <v>149</v>
      </c>
    </row>
    <row r="62" ht="16.0" customHeight="true">
      <c r="A62" t="n" s="7">
        <v>5.2878915E7</v>
      </c>
      <c r="B62" t="s" s="8">
        <v>54</v>
      </c>
      <c r="C62" t="n" s="8">
        <f>IF(false,"120922460", "120922460")</f>
      </c>
      <c r="D62" t="s" s="8">
        <v>118</v>
      </c>
      <c r="E62" t="n" s="8">
        <v>1.0</v>
      </c>
      <c r="F62" t="n" s="8">
        <v>2469.0</v>
      </c>
      <c r="G62" t="s" s="8">
        <v>53</v>
      </c>
      <c r="H62" t="s" s="8">
        <v>50</v>
      </c>
      <c r="I62" t="s" s="8">
        <v>150</v>
      </c>
    </row>
    <row r="63" ht="16.0" customHeight="true">
      <c r="A63" t="n" s="7">
        <v>5.2791351E7</v>
      </c>
      <c r="B63" t="s" s="8">
        <v>60</v>
      </c>
      <c r="C63" t="n" s="8">
        <f>IF(false,"005-1273", "005-1273")</f>
      </c>
      <c r="D63" t="s" s="8">
        <v>65</v>
      </c>
      <c r="E63" t="n" s="8">
        <v>1.0</v>
      </c>
      <c r="F63" t="n" s="8">
        <v>868.0</v>
      </c>
      <c r="G63" t="s" s="8">
        <v>53</v>
      </c>
      <c r="H63" t="s" s="8">
        <v>50</v>
      </c>
      <c r="I63" t="s" s="8">
        <v>151</v>
      </c>
    </row>
    <row r="64" ht="16.0" customHeight="true">
      <c r="A64" t="n" s="7">
        <v>5.2870982E7</v>
      </c>
      <c r="B64" t="s" s="8">
        <v>54</v>
      </c>
      <c r="C64" t="n" s="8">
        <f>IF(false,"120922761", "120922761")</f>
      </c>
      <c r="D64" t="s" s="8">
        <v>89</v>
      </c>
      <c r="E64" t="n" s="8">
        <v>1.0</v>
      </c>
      <c r="F64" t="n" s="8">
        <v>2379.0</v>
      </c>
      <c r="G64" t="s" s="8">
        <v>53</v>
      </c>
      <c r="H64" t="s" s="8">
        <v>50</v>
      </c>
      <c r="I64" t="s" s="8">
        <v>152</v>
      </c>
    </row>
    <row r="65" ht="16.0" customHeight="true">
      <c r="A65" t="n" s="7">
        <v>5.2780364E7</v>
      </c>
      <c r="B65" t="s" s="8">
        <v>60</v>
      </c>
      <c r="C65" t="n" s="8">
        <f>IF(false,"120921942", "120921942")</f>
      </c>
      <c r="D65" t="s" s="8">
        <v>82</v>
      </c>
      <c r="E65" t="n" s="8">
        <v>1.0</v>
      </c>
      <c r="F65" t="n" s="8">
        <v>1686.0</v>
      </c>
      <c r="G65" t="s" s="8">
        <v>53</v>
      </c>
      <c r="H65" t="s" s="8">
        <v>50</v>
      </c>
      <c r="I65" t="s" s="8">
        <v>153</v>
      </c>
    </row>
    <row r="66" ht="16.0" customHeight="true">
      <c r="A66" t="n" s="7">
        <v>5.2589222E7</v>
      </c>
      <c r="B66" t="s" s="8">
        <v>69</v>
      </c>
      <c r="C66" t="n" s="8">
        <f>IF(false,"120921202", "120921202")</f>
      </c>
      <c r="D66" t="s" s="8">
        <v>52</v>
      </c>
      <c r="E66" t="n" s="8">
        <v>6.0</v>
      </c>
      <c r="F66" t="n" s="8">
        <v>10794.0</v>
      </c>
      <c r="G66" t="s" s="8">
        <v>53</v>
      </c>
      <c r="H66" t="s" s="8">
        <v>50</v>
      </c>
      <c r="I66" t="s" s="8">
        <v>154</v>
      </c>
    </row>
    <row r="67" ht="16.0" customHeight="true">
      <c r="A67" t="n" s="7">
        <v>5.282434E7</v>
      </c>
      <c r="B67" t="s" s="8">
        <v>54</v>
      </c>
      <c r="C67" t="n" s="8">
        <f>IF(false,"005-1255", "005-1255")</f>
      </c>
      <c r="D67" t="s" s="8">
        <v>155</v>
      </c>
      <c r="E67" t="n" s="8">
        <v>1.0</v>
      </c>
      <c r="F67" t="n" s="8">
        <v>529.0</v>
      </c>
      <c r="G67" t="s" s="8">
        <v>53</v>
      </c>
      <c r="H67" t="s" s="8">
        <v>50</v>
      </c>
      <c r="I67" t="s" s="8">
        <v>156</v>
      </c>
    </row>
    <row r="68" ht="16.0" customHeight="true">
      <c r="A68" t="n" s="7">
        <v>5.2573244E7</v>
      </c>
      <c r="B68" t="s" s="8">
        <v>69</v>
      </c>
      <c r="C68" t="n" s="8">
        <f>IF(false,"120923128", "120923128")</f>
      </c>
      <c r="D68" t="s" s="8">
        <v>157</v>
      </c>
      <c r="E68" t="n" s="8">
        <v>1.0</v>
      </c>
      <c r="F68" t="n" s="8">
        <v>4159.0</v>
      </c>
      <c r="G68" t="s" s="8">
        <v>53</v>
      </c>
      <c r="H68" t="s" s="8">
        <v>50</v>
      </c>
      <c r="I68" t="s" s="8">
        <v>158</v>
      </c>
    </row>
    <row r="69" ht="16.0" customHeight="true">
      <c r="A69" t="n" s="7">
        <v>5.2420661E7</v>
      </c>
      <c r="B69" t="s" s="8">
        <v>51</v>
      </c>
      <c r="C69" t="n" s="8">
        <f>IF(false,"120922460", "120922460")</f>
      </c>
      <c r="D69" t="s" s="8">
        <v>118</v>
      </c>
      <c r="E69" t="n" s="8">
        <v>1.0</v>
      </c>
      <c r="F69" t="n" s="8">
        <v>1.0</v>
      </c>
      <c r="G69" t="s" s="8">
        <v>53</v>
      </c>
      <c r="H69" t="s" s="8">
        <v>50</v>
      </c>
      <c r="I69" t="s" s="8">
        <v>159</v>
      </c>
    </row>
    <row r="70" ht="16.0" customHeight="true">
      <c r="A70" t="n" s="7">
        <v>5.2807012E7</v>
      </c>
      <c r="B70" t="s" s="8">
        <v>60</v>
      </c>
      <c r="C70" t="n" s="8">
        <f>IF(false,"005-1503", "005-1503")</f>
      </c>
      <c r="D70" t="s" s="8">
        <v>160</v>
      </c>
      <c r="E70" t="n" s="8">
        <v>1.0</v>
      </c>
      <c r="F70" t="n" s="8">
        <v>1.0</v>
      </c>
      <c r="G70" t="s" s="8">
        <v>53</v>
      </c>
      <c r="H70" t="s" s="8">
        <v>50</v>
      </c>
      <c r="I70" t="s" s="8">
        <v>161</v>
      </c>
    </row>
    <row r="71" ht="16.0" customHeight="true">
      <c r="A71" t="n" s="7">
        <v>5.2568551E7</v>
      </c>
      <c r="B71" t="s" s="8">
        <v>69</v>
      </c>
      <c r="C71" t="n" s="8">
        <f>IF(false,"120921712", "120921712")</f>
      </c>
      <c r="D71" t="s" s="8">
        <v>162</v>
      </c>
      <c r="E71" t="n" s="8">
        <v>1.0</v>
      </c>
      <c r="F71" t="n" s="8">
        <v>543.0</v>
      </c>
      <c r="G71" t="s" s="8">
        <v>53</v>
      </c>
      <c r="H71" t="s" s="8">
        <v>50</v>
      </c>
      <c r="I71" t="s" s="8">
        <v>163</v>
      </c>
    </row>
    <row r="72" ht="16.0" customHeight="true">
      <c r="A72" t="n" s="7">
        <v>5.245165E7</v>
      </c>
      <c r="B72" t="s" s="8">
        <v>51</v>
      </c>
      <c r="C72" t="n" s="8">
        <f>IF(false,"120922948", "120922948")</f>
      </c>
      <c r="D72" t="s" s="8">
        <v>80</v>
      </c>
      <c r="E72" t="n" s="8">
        <v>1.0</v>
      </c>
      <c r="F72" t="n" s="8">
        <v>1994.0</v>
      </c>
      <c r="G72" t="s" s="8">
        <v>53</v>
      </c>
      <c r="H72" t="s" s="8">
        <v>50</v>
      </c>
      <c r="I72" t="s" s="8">
        <v>164</v>
      </c>
    </row>
    <row r="73" ht="16.0" customHeight="true">
      <c r="A73" t="n" s="7">
        <v>5.2577838E7</v>
      </c>
      <c r="B73" t="s" s="8">
        <v>69</v>
      </c>
      <c r="C73" t="n" s="8">
        <f>IF(false,"120921202", "120921202")</f>
      </c>
      <c r="D73" t="s" s="8">
        <v>52</v>
      </c>
      <c r="E73" t="n" s="8">
        <v>1.0</v>
      </c>
      <c r="F73" t="n" s="8">
        <v>1799.0</v>
      </c>
      <c r="G73" t="s" s="8">
        <v>53</v>
      </c>
      <c r="H73" t="s" s="8">
        <v>50</v>
      </c>
      <c r="I73" t="s" s="8">
        <v>165</v>
      </c>
    </row>
    <row r="74" ht="16.0" customHeight="true">
      <c r="A74" t="n" s="7">
        <v>5.2878545E7</v>
      </c>
      <c r="B74" t="s" s="8">
        <v>54</v>
      </c>
      <c r="C74" t="n" s="8">
        <f>IF(false,"120921956", "120921956")</f>
      </c>
      <c r="D74" t="s" s="8">
        <v>166</v>
      </c>
      <c r="E74" t="n" s="8">
        <v>1.0</v>
      </c>
      <c r="F74" t="n" s="8">
        <v>2292.0</v>
      </c>
      <c r="G74" t="s" s="8">
        <v>53</v>
      </c>
      <c r="H74" t="s" s="8">
        <v>50</v>
      </c>
      <c r="I74" t="s" s="8">
        <v>167</v>
      </c>
    </row>
    <row r="75" ht="16.0" customHeight="true"/>
    <row r="76" ht="16.0" customHeight="true">
      <c r="A76" t="s" s="1">
        <v>37</v>
      </c>
      <c r="B76" s="1"/>
      <c r="C76" s="1"/>
      <c r="D76" s="1"/>
      <c r="E76" s="1"/>
      <c r="F76" t="n" s="8">
        <v>116171.0</v>
      </c>
      <c r="G76" s="2"/>
    </row>
    <row r="77" ht="16.0" customHeight="true"/>
    <row r="78" ht="16.0" customHeight="true">
      <c r="A78" t="s" s="1">
        <v>36</v>
      </c>
    </row>
    <row r="79" ht="34.0" customHeight="true">
      <c r="A79" t="s" s="9">
        <v>38</v>
      </c>
      <c r="B79" t="s" s="9">
        <v>0</v>
      </c>
      <c r="C79" t="s" s="9">
        <v>43</v>
      </c>
      <c r="D79" t="s" s="9">
        <v>1</v>
      </c>
      <c r="E79" t="s" s="9">
        <v>2</v>
      </c>
      <c r="F79" t="s" s="9">
        <v>39</v>
      </c>
      <c r="G79" t="s" s="9">
        <v>5</v>
      </c>
      <c r="H79" t="s" s="9">
        <v>3</v>
      </c>
      <c r="I79" t="s" s="9">
        <v>4</v>
      </c>
    </row>
    <row r="80" ht="16.0" customHeight="true">
      <c r="A80" t="n" s="8">
        <v>5.238839E7</v>
      </c>
      <c r="B80" t="s" s="8">
        <v>57</v>
      </c>
      <c r="C80" t="n" s="8">
        <f>IF(false,"005-1254", "005-1254")</f>
      </c>
      <c r="D80" t="s" s="8">
        <v>67</v>
      </c>
      <c r="E80" t="n" s="8">
        <v>1.0</v>
      </c>
      <c r="F80" t="n" s="8">
        <v>-555.0</v>
      </c>
      <c r="G80" t="s" s="8">
        <v>168</v>
      </c>
      <c r="H80" t="s" s="8">
        <v>54</v>
      </c>
      <c r="I80" t="s" s="8">
        <v>169</v>
      </c>
    </row>
    <row r="81" ht="16.0" customHeight="true">
      <c r="A81" t="n" s="8">
        <v>5.2503069E7</v>
      </c>
      <c r="B81" t="s" s="8">
        <v>51</v>
      </c>
      <c r="C81" t="n" s="8">
        <f>IF(false,"120921948", "120921948")</f>
      </c>
      <c r="D81" t="s" s="8">
        <v>63</v>
      </c>
      <c r="E81" t="n" s="8">
        <v>1.0</v>
      </c>
      <c r="F81" t="n" s="8">
        <v>-1.0</v>
      </c>
      <c r="G81" t="s" s="8">
        <v>168</v>
      </c>
      <c r="H81" t="s" s="8">
        <v>54</v>
      </c>
      <c r="I81" t="s" s="8">
        <v>170</v>
      </c>
    </row>
    <row r="82" ht="16.0" customHeight="true">
      <c r="A82" t="n" s="8">
        <v>5.1849997E7</v>
      </c>
      <c r="B82" t="s" s="8">
        <v>171</v>
      </c>
      <c r="C82" t="n" s="8">
        <f>IF(false,"120922769", "120922769")</f>
      </c>
      <c r="D82" t="s" s="8">
        <v>172</v>
      </c>
      <c r="E82" t="n" s="8">
        <v>1.0</v>
      </c>
      <c r="F82" t="n" s="8">
        <v>-405.0</v>
      </c>
      <c r="G82" t="s" s="8">
        <v>168</v>
      </c>
      <c r="H82" t="s" s="8">
        <v>50</v>
      </c>
      <c r="I82" t="s" s="8">
        <v>173</v>
      </c>
    </row>
    <row r="83" ht="16.0" customHeight="true"/>
    <row r="84" ht="16.0" customHeight="true">
      <c r="A84" t="s" s="1">
        <v>37</v>
      </c>
      <c r="F84" t="n" s="8">
        <v>-961.0</v>
      </c>
      <c r="G84" s="2"/>
      <c r="H84" s="0"/>
      <c r="I84" s="0"/>
    </row>
    <row r="85" ht="16.0" customHeight="true">
      <c r="A85" s="1"/>
      <c r="B85" s="1"/>
      <c r="C85" s="1"/>
      <c r="D85" s="1"/>
      <c r="E85" s="1"/>
      <c r="F85" s="1"/>
      <c r="G85" s="1"/>
      <c r="H85" s="1"/>
      <c r="I85" s="1"/>
    </row>
    <row r="86" ht="16.0" customHeight="true">
      <c r="A86" t="s" s="1">
        <v>40</v>
      </c>
    </row>
    <row r="87" ht="34.0" customHeight="true">
      <c r="A87" t="s" s="9">
        <v>47</v>
      </c>
      <c r="B87" t="s" s="9">
        <v>48</v>
      </c>
      <c r="C87" s="9"/>
      <c r="D87" s="9"/>
      <c r="E87" s="9"/>
      <c r="F87" t="s" s="9">
        <v>39</v>
      </c>
      <c r="G87" t="s" s="9">
        <v>5</v>
      </c>
      <c r="H87" t="s" s="9">
        <v>3</v>
      </c>
      <c r="I87" t="s" s="9">
        <v>4</v>
      </c>
    </row>
    <row r="88" ht="16.0" customHeight="true"/>
    <row r="89" ht="16.0" customHeight="true">
      <c r="A89" t="s" s="1">
        <v>37</v>
      </c>
      <c r="F89" t="n" s="8">
        <v>0.0</v>
      </c>
      <c r="G89" s="2"/>
      <c r="H89" s="0"/>
      <c r="I89" s="0"/>
    </row>
    <row r="90" ht="16.0" customHeight="true">
      <c r="A90" s="1"/>
      <c r="B90" s="1"/>
      <c r="C90" s="1"/>
      <c r="D90" s="1"/>
      <c r="E90" s="1"/>
      <c r="F90" s="1"/>
      <c r="G90" s="1"/>
      <c r="H90" s="1"/>
      <c r="I90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одному ПП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2020-04-01T20:30:28Z</dcterms:created>
  <dc:creator>Microsoft Office User</dc:creator>
  <cp:lastModifiedBy>Microsoft Office User</cp:lastModifiedBy>
  <dcterms:modified xsi:type="dcterms:W3CDTF">2021-03-15T15:31:22Z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7ceb315a-bde6-4780-a248-44c8f94af090</vt:lpwstr>
  </property>
</Properties>
</file>