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<sst xmlns="http://schemas.openxmlformats.org/spreadsheetml/2006/main" count="1178" uniqueCount="228">
  <si>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</si>
  <si>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</si>
  <si>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</si>
  <si>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</si>
  <si>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</si>
  <si>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</si>
  <si>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</si>
  <si>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</si>
  <si>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</si>
  <si>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</si>
  <si>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</si>
  <si>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</si>
  <si>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</si>
  <si>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</si>
  <si>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</si>
  <si>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</si>
  <si>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</si>
  <si>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</si>
  <si>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</si>
  <si>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</si>
  <si>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</si>
  <si>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</si>
  <si>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</si>
  <si>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</si>
  <si>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</si>
  <si>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</si>
  <si>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</si>
  <si>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</si>
  <si>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</si>
  <si>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</si>
  <si>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</si>
  <si>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</si>
  <si>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</si>
  <si>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</si>
  <si>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</si>
  <si>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</si>
  <si>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</si>
  <si>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</si>
  <si>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</si>
  <si>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</si>
  <si>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</si>
  <si>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</si>
  <si>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</si>
  <si>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</si>
  <si>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</si>
  <si>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</si>
  <si>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</si>
  <si>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</si>
  <si>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</si>
  <si>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</si>
  <si>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08.06.2021</t>
  </si>
  <si>
    <t>06.06.2021</t>
  </si>
  <si>
    <t>Merries подгузники XL (12-20 кг), 44 шт.</t>
  </si>
  <si>
    <t>Платёж покупателя</t>
  </si>
  <si>
    <t>07.06.2021</t>
  </si>
  <si>
    <t>60bc733132da839d7586ec68</t>
  </si>
  <si>
    <t>05.06.2021</t>
  </si>
  <si>
    <t>YokoSun трусики XL (12-20 кг), 38 шт.</t>
  </si>
  <si>
    <t>60bbcbc32af6cd20b801dd07</t>
  </si>
  <si>
    <t>60bd9ddf03c378361f4d9c85</t>
  </si>
  <si>
    <t>04.06.2021</t>
  </si>
  <si>
    <t>Biore увлажняющая сыворотка для умывания и снятия макияжа, 230 мл</t>
  </si>
  <si>
    <t>60bdd4c16a86431d2f0425a2</t>
  </si>
  <si>
    <t>23.05.2021</t>
  </si>
  <si>
    <t>YokoSun трусики Premium M (6-10 кг) 56 шт.,</t>
  </si>
  <si>
    <t>60bdd4d95a39516c28d59903</t>
  </si>
  <si>
    <t>YokoSun трусики XXL (15-23 кг) 28 шт.</t>
  </si>
  <si>
    <t>60bbffb604e9436245b3b919</t>
  </si>
  <si>
    <t>29.05.2021</t>
  </si>
  <si>
    <t>Enough Тональный крем Rich Gold Double Wear Radiance Foundation, 100 мл, оттенок: №21</t>
  </si>
  <si>
    <t>60bdd7f42af6cd456e01dc94</t>
  </si>
  <si>
    <t>60bde84d3620c235d2547bcd</t>
  </si>
  <si>
    <t>03.06.2021</t>
  </si>
  <si>
    <t>YokoSun подгузники Premium S (3-6 кг) 72 шт.</t>
  </si>
  <si>
    <t>60b8a2c29066f468ab9e5109</t>
  </si>
  <si>
    <t>Goo.N трусики L (9-14 кг) 44 шт.,</t>
  </si>
  <si>
    <t>60bdea9d954f6bf0870c219f</t>
  </si>
  <si>
    <t>YokoSun трусики Eco L (9-14 кг), 44 шт.</t>
  </si>
  <si>
    <t>60bb9f235a3951fbded59a93</t>
  </si>
  <si>
    <t>YokoSun трусики Econom L (9-14 кг), 44 шт.</t>
  </si>
  <si>
    <t>Biore мицеллярная вода, 320 мл</t>
  </si>
  <si>
    <t>60be0256c3080f3d952f9d84</t>
  </si>
  <si>
    <t>31.05.2021</t>
  </si>
  <si>
    <t>Palmbaby трусики Традиционные M (6-11 кг), 48 шт.</t>
  </si>
  <si>
    <t>60be04fff9880111b58caf03</t>
  </si>
  <si>
    <t>01.06.2021</t>
  </si>
  <si>
    <t>YokoSun трусики L (9-14 кг), 44 шт.</t>
  </si>
  <si>
    <t>60be0eeadbdc31c556f44795</t>
  </si>
  <si>
    <t>30.05.2021</t>
  </si>
  <si>
    <t>Enough Мист Collagen Moisture Essential, 100 мл</t>
  </si>
  <si>
    <t>60be123394d5273ba6cc227d</t>
  </si>
  <si>
    <t>Esthetic House шампунь для волос протеиновый CP-1 Bright Complex Intense Nourishing, 500 мл</t>
  </si>
  <si>
    <t>60be2945739901543b9e0f43</t>
  </si>
  <si>
    <t>28.05.2021</t>
  </si>
  <si>
    <t>Merries трусики XXL (15-28 кг), 32 шт.</t>
  </si>
  <si>
    <t>60be2afdc3080f06d309009d</t>
  </si>
  <si>
    <t>Laurier прокладки F дневные супертонкие с крылышками 20,5 см, 3 капли, 24 шт.</t>
  </si>
  <si>
    <t>60be2db9863e4e35aaa90dd4</t>
  </si>
  <si>
    <t>Satisfyer Стимулятор Curvy 2+, розовый</t>
  </si>
  <si>
    <t>60b8e734b9f8ed76b2ab7c39</t>
  </si>
  <si>
    <t>Joonies трусики Premium Soft XL (12-17 кг), 152 шт.</t>
  </si>
  <si>
    <t>60b8f000954f6b01f2f843c2</t>
  </si>
  <si>
    <t>Компенсации за потерянные отправления</t>
  </si>
  <si>
    <t>6f69ce1fd8590355f893589d01c1e9b4</t>
  </si>
  <si>
    <t>YokoSun подгузники Premium M (5-10 кг) 62 шт.</t>
  </si>
  <si>
    <t>60be3baedbdc3105fff447f4</t>
  </si>
  <si>
    <t>Japan Gals маска Pure5 Essence Tamarind с тамариндом и коллагеном, 30 шт.</t>
  </si>
  <si>
    <t>60be41e573990160249e1014</t>
  </si>
  <si>
    <t>60bca403863e4e1cf5a90df7</t>
  </si>
  <si>
    <t>60b90a60f988014db4a19079</t>
  </si>
  <si>
    <t>02.06.2021</t>
  </si>
  <si>
    <t>Минерально-витаминный комплекс Optimum Nutrition Opti-Men (240 таблеток)</t>
  </si>
  <si>
    <t>60be5a3b863e4e21aaa90e06</t>
  </si>
  <si>
    <t>Merries подгузники L (9-14 кг), 54 шт.</t>
  </si>
  <si>
    <t>60be737ec3080f1a142f9eb4</t>
  </si>
  <si>
    <t>Ekel Ампульный крем для лица с пептидами Ampoule Cream Peptide, 70 мл</t>
  </si>
  <si>
    <t>60be76aadbdc314dc4f4481e</t>
  </si>
  <si>
    <t>Гейнер Optimum Nutrition Serious Mass (5.44 кг) банан</t>
  </si>
  <si>
    <t>60b92fa5954f6b7673f843a4</t>
  </si>
  <si>
    <t>27.05.2021</t>
  </si>
  <si>
    <t>Esthetic House шампунь для волос CP-1 Ginger Purifying, 500 мл</t>
  </si>
  <si>
    <t>60be8865dbdc3165e5f44859</t>
  </si>
  <si>
    <t>Jigott Aloe Sun Protect BB крем SPF41 50 мл, SPF 41, 50 мл</t>
  </si>
  <si>
    <t>60bcc3b5dff13b0362011b8f</t>
  </si>
  <si>
    <t>60bde29b8927cadc76a033e1</t>
  </si>
  <si>
    <t>Набор Esthetic House CP-1 Intense nourishing v2.0, шампунь, 500 мл и кондиционер, 500 мл</t>
  </si>
  <si>
    <t>60bcfb4104e9438f35b3b9f4</t>
  </si>
  <si>
    <t>Joonies трусики Comfort XL (12-17 кг), 38 шт., 3 уп.</t>
  </si>
  <si>
    <t>60bcf12873990135689f2903</t>
  </si>
  <si>
    <t>YokoSun трусики M (6-10 кг), 58 шт.</t>
  </si>
  <si>
    <t>60bcea62f4c0cb2cf6dbe034</t>
  </si>
  <si>
    <t>YokoSun подгузники M (5-10 кг), 62 шт.</t>
  </si>
  <si>
    <t>Satisfyer Стимулятор Penguin Air Pulse, черный/белый</t>
  </si>
  <si>
    <t>60bccc38b9f8edb5454569fb</t>
  </si>
  <si>
    <t>60bd1c0583b1f244acc695d8</t>
  </si>
  <si>
    <t>Протеин Optimum Nutrition 100% Whey Gold Standard (2100-2353 г) двойной шоколад</t>
  </si>
  <si>
    <t>60bd103620d51d1a03642ef7</t>
  </si>
  <si>
    <t>60bcad5383b1f220ecc69633</t>
  </si>
  <si>
    <t>60bc73ed7153b374822d54b6</t>
  </si>
  <si>
    <t>Joonies трусики Premium Soft L (9-14 кг), 44 шт.</t>
  </si>
  <si>
    <t>60bc816c20d51d3bc2642e8e</t>
  </si>
  <si>
    <t>60bbb94cf9880152f08caedd</t>
  </si>
  <si>
    <t>60bb8c8920d51d1b13642e71</t>
  </si>
  <si>
    <t>Missha BB крем Perfect Cover, SPF 42, 20 мл, оттенок: 21 light beige</t>
  </si>
  <si>
    <t>60be957f7153b30deffe7582</t>
  </si>
  <si>
    <t>Palmbaby подгузники Ультратонкие XL (12+ кг), 44 шт.</t>
  </si>
  <si>
    <t>60bdb5ebfbacea21fc2dfde5</t>
  </si>
  <si>
    <t>Ёkitto трусики L (9-14 кг) 44 шт.</t>
  </si>
  <si>
    <t>60bcac585a39519ce9d599a5</t>
  </si>
  <si>
    <t>Goo.N трусики Ultra XXL (13-25 кг) 36 шт.</t>
  </si>
  <si>
    <t>60bbc2b03b31762f0c629e19</t>
  </si>
  <si>
    <t>60bb3d55b9f8ed139f456a5e</t>
  </si>
  <si>
    <t>60bba54c863e4e243aa90dd8</t>
  </si>
  <si>
    <t>Satisfyer Вибратор силиконовый Yummy Sunshine 22.5 см, желтый</t>
  </si>
  <si>
    <t>60bb2d3b20d51d0d20642ed4</t>
  </si>
  <si>
    <t>60bb81c094d527107a9c9bf8</t>
  </si>
  <si>
    <t>Смесь Kabrita 2 GOLD для комфортного пищеварения, 6-12 месяцев, 400 г</t>
  </si>
  <si>
    <t>60bd37fcf988017d268caef6</t>
  </si>
  <si>
    <t>La'dor Пилинг для кожи головы Scalp Scaling Spa Ampoule, 15 мл</t>
  </si>
  <si>
    <t>60bdd9e23620c21c1d547b8f</t>
  </si>
  <si>
    <t>60be0df46a86431997042516</t>
  </si>
  <si>
    <t>60bdb67cfbacea21fc2dfe57</t>
  </si>
  <si>
    <t>Esthetic House маска-филлер CP-1 3 Seconds Hair Ringer (Hair Fill-up Ampoule), 13 мл, 10 шт.</t>
  </si>
  <si>
    <t>60bd28e883b1f245a1c695f9</t>
  </si>
  <si>
    <t>Moist Diane шампунь Volume &amp; Sсalp бессиликоновый, 450 мл</t>
  </si>
  <si>
    <t>60bc7960b9f8ed4ae74569fa</t>
  </si>
  <si>
    <t>Протеин Optimum Nutrition 100% Whey Gold Standard (819-943 г) клубника-сливки</t>
  </si>
  <si>
    <t>60bdc44e03c37857814d9c8a</t>
  </si>
  <si>
    <t>60bcf166fbacea23ea2dfdc8</t>
  </si>
  <si>
    <t>YokoSun подгузники Premium L (9-13 кг) 54 шт.</t>
  </si>
  <si>
    <t>60bd231104e9437588b3b9a2</t>
  </si>
  <si>
    <t>60bbb14a04e9432f33b3b9cd</t>
  </si>
  <si>
    <t>60bdb5a8fbacea7f792dfdc2</t>
  </si>
  <si>
    <t>60bd34d34f5c6e37ab9164c6</t>
  </si>
  <si>
    <t>60bbe12b954f6b1e780c225a</t>
  </si>
  <si>
    <t>60bd88e80fe995678d578039</t>
  </si>
  <si>
    <t>Набор NAGARA Aqua Beads Поглотитель запаха гелевый 360 г., 2шт</t>
  </si>
  <si>
    <t>60bc6ddd7153b36f5f2d555f</t>
  </si>
  <si>
    <t>60bbab7494d527573fcc228d</t>
  </si>
  <si>
    <t>Ёkitto трусики XXL (15+ кг) 34 шт.</t>
  </si>
  <si>
    <t>60bd8a597153b3b695fe7573</t>
  </si>
  <si>
    <t>Минерально-витаминный комплекс для спорсменов Optimum Nutrition Opti Women (60c)</t>
  </si>
  <si>
    <t>60bdacb82fe098418e18f721</t>
  </si>
  <si>
    <t>60bd25f67399012b8f9f2919</t>
  </si>
  <si>
    <t>60bcfdef863e4e3582a90e43</t>
  </si>
  <si>
    <t>Протеин Optimum Nutrition 100% Whey Gold Standard (2100-2353 г) клубника</t>
  </si>
  <si>
    <t>60bcfd5904e9435dceb3b8dc</t>
  </si>
  <si>
    <t>Протеин Optimum Nutrition 100% Whey Gold Standard (2100-2353 г) шоколад-кокос</t>
  </si>
  <si>
    <t>60bcf3fdc3080f3a6c2f9dd5</t>
  </si>
  <si>
    <t>Протеин Optimum Nutrition 100% Whey Gold Standard (2100-2353 г) французский ванильный крем</t>
  </si>
  <si>
    <t>Esthetic House Набор Шампунь + кондиционер для волос CP-1, 500 мл + 100 мл</t>
  </si>
  <si>
    <t>60bcda9c20d51d6278642ea7</t>
  </si>
  <si>
    <t>60bcce85f78dba498bb45e3b</t>
  </si>
  <si>
    <t>60be486e99d6ef6c5534af2c</t>
  </si>
  <si>
    <t>60be4eb73620c22f40547bd2</t>
  </si>
  <si>
    <t>60be3dcc3b31766c1f629e17</t>
  </si>
  <si>
    <t>Takeshi трусики бамбуковые Kid's L (9-14 кг) 44 шт.</t>
  </si>
  <si>
    <t>60bcc3d90fe9950ca5578094</t>
  </si>
  <si>
    <t>60bc78a47153b371a32d5541</t>
  </si>
  <si>
    <t>Joonies подгузники Premium Soft L (9-14 кг), 42 шт.</t>
  </si>
  <si>
    <t>60bc993194d52746379c9c6b</t>
  </si>
  <si>
    <t>YokoSun трусики Premium L (9-14 кг) 44 шт.</t>
  </si>
  <si>
    <t>60bd8dfdb9f8edbbaa456a81</t>
  </si>
  <si>
    <t>60bdb2addbdc3137e3f447fc</t>
  </si>
  <si>
    <t>Набор Missha Time revolution Night repair</t>
  </si>
  <si>
    <t>60bd2759792ab1702dafea04</t>
  </si>
  <si>
    <t>60bbcaedf4c0cb4d54dbe005</t>
  </si>
  <si>
    <t>60bb98ffc3080ff46e090002</t>
  </si>
  <si>
    <t>Biore Очищающий мусс для умывания против акне, 150 мл</t>
  </si>
  <si>
    <t>60bb80eb792ab117cfafea33</t>
  </si>
  <si>
    <t>60bb581a8927ca0ee666ac1d</t>
  </si>
  <si>
    <t>60be4dca03c378c2be4d9c76</t>
  </si>
  <si>
    <t>Протеин Optimum Nutrition 100% Whey Gold Standard (819-943 г) шоколадно-арахисовая паста</t>
  </si>
  <si>
    <t>60be433332da834bcd86eccc</t>
  </si>
  <si>
    <t>60be52b9f98801379c8caf4f</t>
  </si>
  <si>
    <t>60bcc35999d6ef706134af6f</t>
  </si>
  <si>
    <t>60bcb8a0fbacea29802dfd6c</t>
  </si>
  <si>
    <t>60bc7597fbacea558f2dfd7a</t>
  </si>
  <si>
    <t>60be0d367153b3381efe7609</t>
  </si>
  <si>
    <t>60bd2bf994d527242ecc2146</t>
  </si>
  <si>
    <t>Deoproce Snail Recovery Brightening Ampoule Сыворотка для лица на основе муцина улитки, 30 мл</t>
  </si>
  <si>
    <t>60bb52d983b1f25e55c6955e</t>
  </si>
  <si>
    <t>60bb75acf4c0cb63a0dbe003</t>
  </si>
  <si>
    <t>Протеин Optimum Nutrition 100% Whey Gold Standard (4545-4704 г) клубника</t>
  </si>
  <si>
    <t>Возврат платежа покупателя</t>
  </si>
  <si>
    <t>60bdfe885a39511d6bd599e7</t>
  </si>
  <si>
    <t>Life-do Влажные салфетки с антибактериальным эффектом для уборки в туалете 30 шт</t>
  </si>
  <si>
    <t>60be40163b31765e4f629df2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</si>
</sst>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597077.0</v>
      </c>
    </row>
    <row r="4" spans="1:9" s="3" customFormat="1" x14ac:dyDescent="0.2" ht="16.0" customHeight="true">
      <c r="A4" s="3" t="s">
        <v>34</v>
      </c>
      <c r="B4" s="10" t="n">
        <v>170867.0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4.9580577E7</v>
      </c>
      <c r="B8" s="8" t="s">
        <v>51</v>
      </c>
      <c r="C8" s="8" t="n">
        <f>IF(false,"003-318", "003-318")</f>
      </c>
      <c r="D8" s="8" t="s">
        <v>52</v>
      </c>
      <c r="E8" s="8" t="n">
        <v>1.0</v>
      </c>
      <c r="F8" s="8" t="n">
        <v>367.0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4.9549143E7</v>
      </c>
      <c r="B9" t="s" s="8">
        <v>56</v>
      </c>
      <c r="C9" t="n" s="8">
        <f>IF(false,"005-1516", "005-1516")</f>
      </c>
      <c r="D9" t="s" s="8">
        <v>57</v>
      </c>
      <c r="E9" t="n" s="8">
        <v>2.0</v>
      </c>
      <c r="F9" t="n" s="8">
        <v>1560.0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4.9701374E7</v>
      </c>
      <c r="B10" s="8" t="s">
        <v>54</v>
      </c>
      <c r="C10" s="8" t="n">
        <f>IF(false,"005-1516", "005-1516")</f>
      </c>
      <c r="D10" s="8" t="s">
        <v>57</v>
      </c>
      <c r="E10" s="8" t="n">
        <v>1.0</v>
      </c>
      <c r="F10" s="8" t="n">
        <v>809.0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4.9313856E7</v>
      </c>
      <c r="B11" t="s" s="8">
        <v>60</v>
      </c>
      <c r="C11" t="n" s="8">
        <f>IF(false,"005-1378", "005-1378")</f>
      </c>
      <c r="D11" t="s" s="8">
        <v>61</v>
      </c>
      <c r="E11" t="n" s="8">
        <v>1.0</v>
      </c>
      <c r="F11" t="n" s="8">
        <v>788.0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4.7842688E7</v>
      </c>
      <c r="B12" t="s" s="8">
        <v>63</v>
      </c>
      <c r="C12" t="n" s="8">
        <f>IF(false,"120921900", "120921900")</f>
      </c>
      <c r="D12" t="s" s="8">
        <v>64</v>
      </c>
      <c r="E12" t="n" s="8">
        <v>4.0</v>
      </c>
      <c r="F12" t="n" s="8">
        <v>3916.0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4.9565056E7</v>
      </c>
      <c r="B13" s="8" t="s">
        <v>51</v>
      </c>
      <c r="C13" s="8" t="n">
        <f>IF(false,"005-1517", "005-1517")</f>
      </c>
      <c r="D13" s="8" t="s">
        <v>66</v>
      </c>
      <c r="E13" s="8" t="n">
        <v>2.0</v>
      </c>
      <c r="F13" s="8" t="n">
        <v>1430.0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4.8536114E7</v>
      </c>
      <c r="B14" s="8" t="s">
        <v>68</v>
      </c>
      <c r="C14" s="8" t="n">
        <f>IF(false,"120922864", "120922864")</f>
      </c>
      <c r="D14" s="8" t="s">
        <v>69</v>
      </c>
      <c r="E14" s="8" t="n">
        <v>1.0</v>
      </c>
      <c r="F14" s="8" t="n">
        <v>635.0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4.8579879E7</v>
      </c>
      <c r="B15" t="s" s="8">
        <v>68</v>
      </c>
      <c r="C15" t="n" s="8">
        <f>IF(false,"003-318", "003-318")</f>
      </c>
      <c r="D15" t="s" s="8">
        <v>52</v>
      </c>
      <c r="E15" t="n" s="8">
        <v>1.0</v>
      </c>
      <c r="F15" t="n" s="8">
        <v>1489.0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4.9204189E7</v>
      </c>
      <c r="B16" t="s" s="8">
        <v>72</v>
      </c>
      <c r="C16" t="n" s="8">
        <f>IF(false,"120921897", "120921897")</f>
      </c>
      <c r="D16" t="s" s="8">
        <v>73</v>
      </c>
      <c r="E16" t="n" s="8">
        <v>1.0</v>
      </c>
      <c r="F16" s="8" t="n">
        <v>1050.0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4.7758766E7</v>
      </c>
      <c r="B17" s="8" t="s">
        <v>63</v>
      </c>
      <c r="C17" s="8" t="n">
        <f>IF(false,"005-1518", "005-1518")</f>
      </c>
      <c r="D17" s="8" t="s">
        <v>75</v>
      </c>
      <c r="E17" s="8" t="n">
        <v>1.0</v>
      </c>
      <c r="F17" s="8" t="n">
        <v>1279.0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4.9528983E7</v>
      </c>
      <c r="B18" t="s" s="8">
        <v>56</v>
      </c>
      <c r="C18" t="n" s="8">
        <f>IF(false,"120922769", "120922769")</f>
      </c>
      <c r="D18" t="s" s="8">
        <v>77</v>
      </c>
      <c r="E18" t="n" s="8">
        <v>1.0</v>
      </c>
      <c r="F18" t="n" s="8">
        <v>645.0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4.9528983E7</v>
      </c>
      <c r="B19" s="8" t="s">
        <v>56</v>
      </c>
      <c r="C19" s="8" t="n">
        <f>IF(false,"120921903", "120921903")</f>
      </c>
      <c r="D19" s="8" t="s">
        <v>79</v>
      </c>
      <c r="E19" s="8" t="n">
        <v>1.0</v>
      </c>
      <c r="F19" s="8" t="n">
        <v>587.0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4.8602436E7</v>
      </c>
      <c r="B20" s="8" t="s">
        <v>68</v>
      </c>
      <c r="C20" s="8" t="n">
        <f>IF(false,"005-1379", "005-1379")</f>
      </c>
      <c r="D20" s="8" t="s">
        <v>80</v>
      </c>
      <c r="E20" s="8" t="n">
        <v>1.0</v>
      </c>
      <c r="F20" s="8" t="n">
        <v>935.0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4.887075E7</v>
      </c>
      <c r="B21" t="s" s="8">
        <v>82</v>
      </c>
      <c r="C21" t="n" s="8">
        <f>IF(false,"005-1108", "005-1108")</f>
      </c>
      <c r="D21" t="s" s="8">
        <v>83</v>
      </c>
      <c r="E21" t="n" s="8">
        <v>2.0</v>
      </c>
      <c r="F21" t="n" s="8">
        <v>1136.0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4.9007583E7</v>
      </c>
      <c r="B22" t="s" s="8">
        <v>85</v>
      </c>
      <c r="C22" t="n" s="8">
        <f>IF(false,"005-1515", "005-1515")</f>
      </c>
      <c r="D22" t="s" s="8">
        <v>86</v>
      </c>
      <c r="E22" t="n" s="8">
        <v>2.0</v>
      </c>
      <c r="F22" s="8" t="n">
        <v>1612.0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4.8732531E7</v>
      </c>
      <c r="B23" s="8" t="s">
        <v>88</v>
      </c>
      <c r="C23" s="8" t="n">
        <f>IF(false,"120921727", "120921727")</f>
      </c>
      <c r="D23" s="8" t="s">
        <v>89</v>
      </c>
      <c r="E23" s="8" t="n">
        <v>1.0</v>
      </c>
      <c r="F23" s="8" t="n">
        <v>366.0</v>
      </c>
      <c r="G23" s="8" t="s">
        <v>53</v>
      </c>
      <c r="H23" s="8" t="s">
        <v>54</v>
      </c>
      <c r="I23" s="8" t="s">
        <v>90</v>
      </c>
    </row>
    <row r="24" ht="16.0" customHeight="true">
      <c r="A24" t="n" s="7">
        <v>4.8999797E7</v>
      </c>
      <c r="B24" t="s" s="8">
        <v>85</v>
      </c>
      <c r="C24" t="n" s="8">
        <f>IF(false,"01-004111", "01-004111")</f>
      </c>
      <c r="D24" t="s" s="8">
        <v>91</v>
      </c>
      <c r="E24" t="n" s="8">
        <v>1.0</v>
      </c>
      <c r="F24" t="n" s="8">
        <v>761.0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4.8450102E7</v>
      </c>
      <c r="B25" t="s" s="8">
        <v>93</v>
      </c>
      <c r="C25" t="n" s="8">
        <f>IF(false,"120921370", "120921370")</f>
      </c>
      <c r="D25" t="s" s="8">
        <v>94</v>
      </c>
      <c r="E25" t="n" s="8">
        <v>1.0</v>
      </c>
      <c r="F25" t="n" s="8">
        <v>1799.0</v>
      </c>
      <c r="G25" t="s" s="8">
        <v>53</v>
      </c>
      <c r="H25" t="s" s="8">
        <v>54</v>
      </c>
      <c r="I25" t="s" s="8">
        <v>95</v>
      </c>
    </row>
    <row r="26" ht="16.0" customHeight="true">
      <c r="A26" t="n" s="7">
        <v>4.9190965E7</v>
      </c>
      <c r="B26" t="s" s="8">
        <v>72</v>
      </c>
      <c r="C26" t="n" s="8">
        <f>IF(false,"01-004186", "01-004186")</f>
      </c>
      <c r="D26" t="s" s="8">
        <v>96</v>
      </c>
      <c r="E26" t="n" s="8">
        <v>1.0</v>
      </c>
      <c r="F26" t="n" s="8">
        <v>535.0</v>
      </c>
      <c r="G26" t="s" s="8">
        <v>53</v>
      </c>
      <c r="H26" t="s" s="8">
        <v>54</v>
      </c>
      <c r="I26" t="s" s="8">
        <v>97</v>
      </c>
    </row>
    <row r="27" ht="16.0" customHeight="true">
      <c r="A27" t="n" s="7">
        <v>4.9244005E7</v>
      </c>
      <c r="B27" t="s" s="8">
        <v>72</v>
      </c>
      <c r="C27" t="n" s="8">
        <f>IF(false,"120922957", "120922957")</f>
      </c>
      <c r="D27" t="s" s="8">
        <v>98</v>
      </c>
      <c r="E27" t="n" s="8">
        <v>1.0</v>
      </c>
      <c r="F27" t="n" s="8">
        <v>1749.0</v>
      </c>
      <c r="G27" t="s" s="8">
        <v>53</v>
      </c>
      <c r="H27" t="s" s="8">
        <v>54</v>
      </c>
      <c r="I27" t="s" s="8">
        <v>99</v>
      </c>
    </row>
    <row r="28" ht="16.0" customHeight="true">
      <c r="A28" t="n" s="7">
        <v>4.9248302E7</v>
      </c>
      <c r="B28" t="s" s="8">
        <v>72</v>
      </c>
      <c r="C28" t="n" s="8">
        <f>IF(false,"120922756", "120922756")</f>
      </c>
      <c r="D28" t="s" s="8">
        <v>100</v>
      </c>
      <c r="E28" t="n" s="8">
        <v>1.0</v>
      </c>
      <c r="F28" t="n" s="8">
        <v>2176.0</v>
      </c>
      <c r="G28" t="s" s="8">
        <v>53</v>
      </c>
      <c r="H28" t="s" s="8">
        <v>54</v>
      </c>
      <c r="I28" t="s" s="8">
        <v>101</v>
      </c>
    </row>
    <row r="29" spans="1:9" s="1" customFormat="1" x14ac:dyDescent="0.2" ht="16.0" customHeight="true">
      <c r="A29" s="7"/>
      <c r="B29" s="8"/>
      <c r="C29" t="n" s="8">
        <f>IF(false,"", "")</f>
      </c>
      <c r="D29" s="8"/>
      <c r="E29" s="8"/>
      <c r="F29" t="n" s="8">
        <v>5435.0</v>
      </c>
      <c r="G29" s="8" t="s">
        <v>102</v>
      </c>
      <c r="H29" t="s" s="8">
        <v>54</v>
      </c>
      <c r="I29" s="8" t="s">
        <v>103</v>
      </c>
    </row>
    <row r="30" ht="16.0" customHeight="true">
      <c r="A30" t="n" s="7">
        <v>4.9425492E7</v>
      </c>
      <c r="B30" t="s" s="8">
        <v>60</v>
      </c>
      <c r="C30" t="n" s="8">
        <f>IF(false,"120921898", "120921898")</f>
      </c>
      <c r="D30" t="s" s="8">
        <v>104</v>
      </c>
      <c r="E30" t="n" s="8">
        <v>1.0</v>
      </c>
      <c r="F30" t="n" s="8">
        <v>979.0</v>
      </c>
      <c r="G30" t="s" s="8">
        <v>53</v>
      </c>
      <c r="H30" t="s" s="8">
        <v>54</v>
      </c>
      <c r="I30" t="s" s="8">
        <v>105</v>
      </c>
    </row>
    <row r="31" ht="16.0" customHeight="true">
      <c r="A31" t="n" s="7">
        <v>4.937837E7</v>
      </c>
      <c r="B31" t="s" s="8">
        <v>60</v>
      </c>
      <c r="C31" t="n" s="8">
        <f>IF(false,"120923116", "120923116")</f>
      </c>
      <c r="D31" t="s" s="8">
        <v>106</v>
      </c>
      <c r="E31" t="n" s="8">
        <v>1.0</v>
      </c>
      <c r="F31" t="n" s="8">
        <v>1645.0</v>
      </c>
      <c r="G31" t="s" s="8">
        <v>53</v>
      </c>
      <c r="H31" t="s" s="8">
        <v>54</v>
      </c>
      <c r="I31" t="s" s="8">
        <v>107</v>
      </c>
    </row>
    <row r="32" ht="16.0" customHeight="true">
      <c r="A32" t="n" s="7">
        <v>4.9606836E7</v>
      </c>
      <c r="B32" t="s" s="8">
        <v>51</v>
      </c>
      <c r="C32" t="n" s="8">
        <f>IF(false,"005-1516", "005-1516")</f>
      </c>
      <c r="D32" t="s" s="8">
        <v>57</v>
      </c>
      <c r="E32" t="n" s="8">
        <v>2.0</v>
      </c>
      <c r="F32" t="n" s="8">
        <v>1898.0</v>
      </c>
      <c r="G32" t="s" s="8">
        <v>53</v>
      </c>
      <c r="H32" t="s" s="8">
        <v>54</v>
      </c>
      <c r="I32" t="s" s="8">
        <v>108</v>
      </c>
    </row>
    <row r="33" ht="16.0" customHeight="true">
      <c r="A33" t="n" s="7">
        <v>4.926097E7</v>
      </c>
      <c r="B33" t="s" s="8">
        <v>72</v>
      </c>
      <c r="C33" t="n" s="8">
        <f>IF(false,"003-318", "003-318")</f>
      </c>
      <c r="D33" t="s" s="8">
        <v>52</v>
      </c>
      <c r="E33" t="n" s="8">
        <v>1.0</v>
      </c>
      <c r="F33" t="n" s="8">
        <v>1185.0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4.9117585E7</v>
      </c>
      <c r="B34" t="s" s="8">
        <v>110</v>
      </c>
      <c r="C34" t="n" s="8">
        <f>IF(false,"120923128", "120923128")</f>
      </c>
      <c r="D34" t="s" s="8">
        <v>111</v>
      </c>
      <c r="E34" t="n" s="8">
        <v>2.0</v>
      </c>
      <c r="F34" t="n" s="8">
        <v>8178.0</v>
      </c>
      <c r="G34" t="s" s="8">
        <v>53</v>
      </c>
      <c r="H34" t="s" s="8">
        <v>54</v>
      </c>
      <c r="I34" t="s" s="8">
        <v>112</v>
      </c>
    </row>
    <row r="35" ht="16.0" customHeight="true">
      <c r="A35" t="n" s="7">
        <v>4.8879236E7</v>
      </c>
      <c r="B35" t="s" s="8">
        <v>85</v>
      </c>
      <c r="C35" t="n" s="8">
        <f>IF(false,"003-315", "003-315")</f>
      </c>
      <c r="D35" t="s" s="8">
        <v>113</v>
      </c>
      <c r="E35" t="n" s="8">
        <v>2.0</v>
      </c>
      <c r="F35" t="n" s="8">
        <v>2260.0</v>
      </c>
      <c r="G35" t="s" s="8">
        <v>53</v>
      </c>
      <c r="H35" t="s" s="8">
        <v>54</v>
      </c>
      <c r="I35" t="s" s="8">
        <v>114</v>
      </c>
    </row>
    <row r="36" ht="16.0" customHeight="true">
      <c r="A36" t="n" s="7">
        <v>4.9096366E7</v>
      </c>
      <c r="B36" t="s" s="8">
        <v>110</v>
      </c>
      <c r="C36" t="n" s="8">
        <f>IF(false,"120922496", "120922496")</f>
      </c>
      <c r="D36" t="s" s="8">
        <v>115</v>
      </c>
      <c r="E36" t="n" s="8">
        <v>1.0</v>
      </c>
      <c r="F36" t="n" s="8">
        <v>562.0</v>
      </c>
      <c r="G36" t="s" s="8">
        <v>53</v>
      </c>
      <c r="H36" t="s" s="8">
        <v>54</v>
      </c>
      <c r="I36" t="s" s="8">
        <v>116</v>
      </c>
    </row>
    <row r="37" ht="16.0" customHeight="true">
      <c r="A37" t="n" s="7">
        <v>4.9283634E7</v>
      </c>
      <c r="B37" t="s" s="8">
        <v>72</v>
      </c>
      <c r="C37" t="n" s="8">
        <f>IF(false,"120923124", "120923124")</f>
      </c>
      <c r="D37" t="s" s="8">
        <v>117</v>
      </c>
      <c r="E37" t="n" s="8">
        <v>1.0</v>
      </c>
      <c r="F37" t="n" s="8">
        <v>4547.0</v>
      </c>
      <c r="G37" t="s" s="8">
        <v>53</v>
      </c>
      <c r="H37" t="s" s="8">
        <v>54</v>
      </c>
      <c r="I37" t="s" s="8">
        <v>118</v>
      </c>
    </row>
    <row r="38" ht="16.0" customHeight="true">
      <c r="A38" t="n" s="7">
        <v>4.8365598E7</v>
      </c>
      <c r="B38" t="s" s="8">
        <v>119</v>
      </c>
      <c r="C38" t="n" s="8">
        <f>IF(false,"120922164", "120922164")</f>
      </c>
      <c r="D38" t="s" s="8">
        <v>120</v>
      </c>
      <c r="E38" t="n" s="8">
        <v>1.0</v>
      </c>
      <c r="F38" t="n" s="8">
        <v>975.0</v>
      </c>
      <c r="G38" t="s" s="8">
        <v>53</v>
      </c>
      <c r="H38" t="s" s="8">
        <v>54</v>
      </c>
      <c r="I38" t="s" s="8">
        <v>121</v>
      </c>
    </row>
    <row r="39" ht="16.0" customHeight="true">
      <c r="A39" t="n" s="7">
        <v>4.9625062E7</v>
      </c>
      <c r="B39" t="s" s="8">
        <v>51</v>
      </c>
      <c r="C39" t="n" s="8">
        <f>IF(false,"120922550", "120922550")</f>
      </c>
      <c r="D39" t="s" s="8">
        <v>122</v>
      </c>
      <c r="E39" t="n" s="8">
        <v>1.0</v>
      </c>
      <c r="F39" t="n" s="8">
        <v>389.0</v>
      </c>
      <c r="G39" t="s" s="8">
        <v>53</v>
      </c>
      <c r="H39" t="s" s="8">
        <v>50</v>
      </c>
      <c r="I39" t="s" s="8">
        <v>123</v>
      </c>
    </row>
    <row r="40" ht="16.0" customHeight="true">
      <c r="A40" t="n" s="7">
        <v>4.9737839E7</v>
      </c>
      <c r="B40" t="s" s="8">
        <v>54</v>
      </c>
      <c r="C40" t="n" s="8">
        <f>IF(false,"003-318", "003-318")</f>
      </c>
      <c r="D40" t="s" s="8">
        <v>52</v>
      </c>
      <c r="E40" t="n" s="8">
        <v>1.0</v>
      </c>
      <c r="F40" t="n" s="8">
        <v>1489.0</v>
      </c>
      <c r="G40" t="s" s="8">
        <v>53</v>
      </c>
      <c r="H40" t="s" s="8">
        <v>50</v>
      </c>
      <c r="I40" t="s" s="8">
        <v>124</v>
      </c>
    </row>
    <row r="41" ht="16.0" customHeight="true">
      <c r="A41" t="n" s="7">
        <v>4.9654988E7</v>
      </c>
      <c r="B41" t="s" s="8">
        <v>51</v>
      </c>
      <c r="C41" t="n" s="8">
        <f>IF(false,"120921942", "120921942")</f>
      </c>
      <c r="D41" t="s" s="8">
        <v>125</v>
      </c>
      <c r="E41" t="n" s="8">
        <v>1.0</v>
      </c>
      <c r="F41" t="n" s="8">
        <v>1686.0</v>
      </c>
      <c r="G41" t="s" s="8">
        <v>53</v>
      </c>
      <c r="H41" t="s" s="8">
        <v>50</v>
      </c>
      <c r="I41" t="s" s="8">
        <v>126</v>
      </c>
    </row>
    <row r="42" ht="16.0" customHeight="true">
      <c r="A42" t="n" s="7">
        <v>4.9649631E7</v>
      </c>
      <c r="B42" t="s" s="8">
        <v>51</v>
      </c>
      <c r="C42" t="n" s="8">
        <f>IF(false,"120922761", "120922761")</f>
      </c>
      <c r="D42" t="s" s="8">
        <v>127</v>
      </c>
      <c r="E42" t="n" s="8">
        <v>1.0</v>
      </c>
      <c r="F42" t="n" s="8">
        <v>2389.0</v>
      </c>
      <c r="G42" t="s" s="8">
        <v>53</v>
      </c>
      <c r="H42" t="s" s="8">
        <v>50</v>
      </c>
      <c r="I42" t="s" s="8">
        <v>128</v>
      </c>
    </row>
    <row r="43" ht="16.0" customHeight="true">
      <c r="A43" t="n" s="7">
        <v>4.9645993E7</v>
      </c>
      <c r="B43" t="s" s="8">
        <v>51</v>
      </c>
      <c r="C43" t="n" s="8">
        <f>IF(false,"005-1514", "005-1514")</f>
      </c>
      <c r="D43" t="s" s="8">
        <v>129</v>
      </c>
      <c r="E43" t="n" s="8">
        <v>1.0</v>
      </c>
      <c r="F43" t="n" s="8">
        <v>949.0</v>
      </c>
      <c r="G43" t="s" s="8">
        <v>53</v>
      </c>
      <c r="H43" t="s" s="8">
        <v>50</v>
      </c>
      <c r="I43" t="s" s="8">
        <v>130</v>
      </c>
    </row>
    <row r="44" ht="16.0" customHeight="true">
      <c r="A44" t="n" s="7">
        <v>4.9645993E7</v>
      </c>
      <c r="B44" t="s" s="8">
        <v>51</v>
      </c>
      <c r="C44" t="n" s="8">
        <f>IF(false,"005-1512", "005-1512")</f>
      </c>
      <c r="D44" t="s" s="8">
        <v>131</v>
      </c>
      <c r="E44" t="n" s="8">
        <v>1.0</v>
      </c>
      <c r="F44" t="n" s="8">
        <v>839.0</v>
      </c>
      <c r="G44" t="s" s="8">
        <v>53</v>
      </c>
      <c r="H44" t="s" s="8">
        <v>50</v>
      </c>
      <c r="I44" t="s" s="8">
        <v>130</v>
      </c>
    </row>
    <row r="45" ht="16.0" customHeight="true">
      <c r="A45" t="n" s="7">
        <v>4.9629984E7</v>
      </c>
      <c r="B45" t="s" s="8">
        <v>51</v>
      </c>
      <c r="C45" t="n" s="8">
        <f>IF(false,"120922947", "120922947")</f>
      </c>
      <c r="D45" t="s" s="8">
        <v>132</v>
      </c>
      <c r="E45" t="n" s="8">
        <v>1.0</v>
      </c>
      <c r="F45" t="n" s="8">
        <v>2049.0</v>
      </c>
      <c r="G45" t="s" s="8">
        <v>53</v>
      </c>
      <c r="H45" t="s" s="8">
        <v>50</v>
      </c>
      <c r="I45" t="s" s="8">
        <v>133</v>
      </c>
    </row>
    <row r="46" ht="16.0" customHeight="true">
      <c r="A46" t="n" s="7">
        <v>4.9673838E7</v>
      </c>
      <c r="B46" t="s" s="8">
        <v>51</v>
      </c>
      <c r="C46" t="n" s="8">
        <f>IF(false,"120921897", "120921897")</f>
      </c>
      <c r="D46" t="s" s="8">
        <v>73</v>
      </c>
      <c r="E46" t="n" s="8">
        <v>1.0</v>
      </c>
      <c r="F46" t="n" s="8">
        <v>38.0</v>
      </c>
      <c r="G46" t="s" s="8">
        <v>53</v>
      </c>
      <c r="H46" t="s" s="8">
        <v>50</v>
      </c>
      <c r="I46" t="s" s="8">
        <v>134</v>
      </c>
    </row>
    <row r="47" ht="16.0" customHeight="true">
      <c r="A47" t="n" s="7">
        <v>4.966693E7</v>
      </c>
      <c r="B47" t="s" s="8">
        <v>51</v>
      </c>
      <c r="C47" t="n" s="8">
        <f>IF(false,"120923161", "120923161")</f>
      </c>
      <c r="D47" t="s" s="8">
        <v>135</v>
      </c>
      <c r="E47" t="n" s="8">
        <v>1.0</v>
      </c>
      <c r="F47" t="n" s="8">
        <v>4805.0</v>
      </c>
      <c r="G47" t="s" s="8">
        <v>53</v>
      </c>
      <c r="H47" t="s" s="8">
        <v>50</v>
      </c>
      <c r="I47" t="s" s="8">
        <v>136</v>
      </c>
    </row>
    <row r="48" ht="16.0" customHeight="true">
      <c r="A48" t="n" s="7">
        <v>4.9612208E7</v>
      </c>
      <c r="B48" t="s" s="8">
        <v>51</v>
      </c>
      <c r="C48" t="n" s="8">
        <f>IF(false,"005-1516", "005-1516")</f>
      </c>
      <c r="D48" t="s" s="8">
        <v>57</v>
      </c>
      <c r="E48" t="n" s="8">
        <v>2.0</v>
      </c>
      <c r="F48" t="n" s="8">
        <v>1898.0</v>
      </c>
      <c r="G48" t="s" s="8">
        <v>53</v>
      </c>
      <c r="H48" t="s" s="8">
        <v>50</v>
      </c>
      <c r="I48" t="s" s="8">
        <v>137</v>
      </c>
    </row>
    <row r="49" ht="16.0" customHeight="true">
      <c r="A49" t="n" s="7">
        <v>4.9580887E7</v>
      </c>
      <c r="B49" t="s" s="8">
        <v>51</v>
      </c>
      <c r="C49" t="n" s="8">
        <f>IF(false,"120921370", "120921370")</f>
      </c>
      <c r="D49" t="s" s="8">
        <v>94</v>
      </c>
      <c r="E49" t="n" s="8">
        <v>2.0</v>
      </c>
      <c r="F49" t="n" s="8">
        <v>3273.0</v>
      </c>
      <c r="G49" t="s" s="8">
        <v>53</v>
      </c>
      <c r="H49" t="s" s="8">
        <v>50</v>
      </c>
      <c r="I49" t="s" s="8">
        <v>138</v>
      </c>
    </row>
    <row r="50" ht="16.0" customHeight="true">
      <c r="A50" t="n" s="7">
        <v>4.9587468E7</v>
      </c>
      <c r="B50" t="s" s="8">
        <v>51</v>
      </c>
      <c r="C50" t="n" s="8">
        <f>IF(false,"01-003884", "01-003884")</f>
      </c>
      <c r="D50" t="s" s="8">
        <v>139</v>
      </c>
      <c r="E50" t="n" s="8">
        <v>1.0</v>
      </c>
      <c r="F50" t="n" s="8">
        <v>989.0</v>
      </c>
      <c r="G50" t="s" s="8">
        <v>53</v>
      </c>
      <c r="H50" t="s" s="8">
        <v>50</v>
      </c>
      <c r="I50" t="s" s="8">
        <v>140</v>
      </c>
    </row>
    <row r="51" ht="16.0" customHeight="true">
      <c r="A51" t="n" s="7">
        <v>4.9540315E7</v>
      </c>
      <c r="B51" t="s" s="8">
        <v>56</v>
      </c>
      <c r="C51" t="n" s="8">
        <f>IF(false,"120922947", "120922947")</f>
      </c>
      <c r="D51" t="s" s="8">
        <v>132</v>
      </c>
      <c r="E51" t="n" s="8">
        <v>1.0</v>
      </c>
      <c r="F51" t="n" s="8">
        <v>1762.0</v>
      </c>
      <c r="G51" t="s" s="8">
        <v>53</v>
      </c>
      <c r="H51" t="s" s="8">
        <v>50</v>
      </c>
      <c r="I51" t="s" s="8">
        <v>141</v>
      </c>
    </row>
    <row r="52" ht="16.0" customHeight="true">
      <c r="A52" t="n" s="7">
        <v>4.9520899E7</v>
      </c>
      <c r="B52" t="s" s="8">
        <v>56</v>
      </c>
      <c r="C52" t="n" s="8">
        <f>IF(false,"005-1515", "005-1515")</f>
      </c>
      <c r="D52" t="s" s="8">
        <v>86</v>
      </c>
      <c r="E52" t="n" s="8">
        <v>2.0</v>
      </c>
      <c r="F52" t="n" s="8">
        <v>1598.0</v>
      </c>
      <c r="G52" t="s" s="8">
        <v>53</v>
      </c>
      <c r="H52" t="s" s="8">
        <v>50</v>
      </c>
      <c r="I52" t="s" s="8">
        <v>142</v>
      </c>
    </row>
    <row r="53" ht="16.0" customHeight="true">
      <c r="A53" t="n" s="7">
        <v>4.9315762E7</v>
      </c>
      <c r="B53" t="s" s="8">
        <v>60</v>
      </c>
      <c r="C53" t="n" s="8">
        <f>IF(false,"120921439", "120921439")</f>
      </c>
      <c r="D53" t="s" s="8">
        <v>143</v>
      </c>
      <c r="E53" t="n" s="8">
        <v>1.0</v>
      </c>
      <c r="F53" t="n" s="8">
        <v>599.0</v>
      </c>
      <c r="G53" t="s" s="8">
        <v>53</v>
      </c>
      <c r="H53" t="s" s="8">
        <v>50</v>
      </c>
      <c r="I53" t="s" s="8">
        <v>144</v>
      </c>
    </row>
    <row r="54" ht="16.0" customHeight="true">
      <c r="A54" t="n" s="7">
        <v>4.970929E7</v>
      </c>
      <c r="B54" t="s" s="8">
        <v>54</v>
      </c>
      <c r="C54" t="n" s="8">
        <f>IF(false,"005-1124", "005-1124")</f>
      </c>
      <c r="D54" t="s" s="8">
        <v>145</v>
      </c>
      <c r="E54" t="n" s="8">
        <v>1.0</v>
      </c>
      <c r="F54" t="n" s="8">
        <v>764.0</v>
      </c>
      <c r="G54" t="s" s="8">
        <v>53</v>
      </c>
      <c r="H54" t="s" s="8">
        <v>50</v>
      </c>
      <c r="I54" t="s" s="8">
        <v>146</v>
      </c>
    </row>
    <row r="55" ht="16.0" customHeight="true">
      <c r="A55" t="n" s="7">
        <v>4.9611563E7</v>
      </c>
      <c r="B55" t="s" s="8">
        <v>51</v>
      </c>
      <c r="C55" t="n" s="8">
        <f>IF(false,"120921544", "120921544")</f>
      </c>
      <c r="D55" t="s" s="8">
        <v>147</v>
      </c>
      <c r="E55" t="n" s="8">
        <v>1.0</v>
      </c>
      <c r="F55" t="n" s="8">
        <v>733.0</v>
      </c>
      <c r="G55" t="s" s="8">
        <v>53</v>
      </c>
      <c r="H55" t="s" s="8">
        <v>50</v>
      </c>
      <c r="I55" t="s" s="8">
        <v>148</v>
      </c>
    </row>
    <row r="56" ht="16.0" customHeight="true">
      <c r="A56" t="n" s="7">
        <v>4.954451E7</v>
      </c>
      <c r="B56" t="s" s="8">
        <v>56</v>
      </c>
      <c r="C56" t="n" s="8">
        <f>IF(false,"120922005", "120922005")</f>
      </c>
      <c r="D56" t="s" s="8">
        <v>149</v>
      </c>
      <c r="E56" t="n" s="8">
        <v>1.0</v>
      </c>
      <c r="F56" t="n" s="8">
        <v>1502.0</v>
      </c>
      <c r="G56" t="s" s="8">
        <v>53</v>
      </c>
      <c r="H56" t="s" s="8">
        <v>50</v>
      </c>
      <c r="I56" t="s" s="8">
        <v>150</v>
      </c>
    </row>
    <row r="57" ht="16.0" customHeight="true">
      <c r="A57" t="n" s="7">
        <v>4.9477244E7</v>
      </c>
      <c r="B57" t="s" s="8">
        <v>56</v>
      </c>
      <c r="C57" t="n" s="8">
        <f>IF(false,"005-1516", "005-1516")</f>
      </c>
      <c r="D57" t="s" s="8">
        <v>57</v>
      </c>
      <c r="E57" t="n" s="8">
        <v>5.0</v>
      </c>
      <c r="F57" t="n" s="8">
        <v>3938.0</v>
      </c>
      <c r="G57" t="s" s="8">
        <v>53</v>
      </c>
      <c r="H57" t="s" s="8">
        <v>50</v>
      </c>
      <c r="I57" t="s" s="8">
        <v>151</v>
      </c>
    </row>
    <row r="58" ht="16.0" customHeight="true">
      <c r="A58" t="n" s="7">
        <v>4.9531322E7</v>
      </c>
      <c r="B58" t="s" s="8">
        <v>56</v>
      </c>
      <c r="C58" t="n" s="8">
        <f>IF(false,"120922947", "120922947")</f>
      </c>
      <c r="D58" t="s" s="8">
        <v>132</v>
      </c>
      <c r="E58" t="n" s="8">
        <v>2.0</v>
      </c>
      <c r="F58" t="n" s="8">
        <v>4098.0</v>
      </c>
      <c r="G58" t="s" s="8">
        <v>53</v>
      </c>
      <c r="H58" t="s" s="8">
        <v>50</v>
      </c>
      <c r="I58" t="s" s="8">
        <v>152</v>
      </c>
    </row>
    <row r="59" ht="16.0" customHeight="true">
      <c r="A59" t="n" s="7">
        <v>4.9531322E7</v>
      </c>
      <c r="B59" t="s" s="8">
        <v>56</v>
      </c>
      <c r="C59" t="n" s="8">
        <f>IF(false,"120922941", "120922941")</f>
      </c>
      <c r="D59" t="s" s="8">
        <v>153</v>
      </c>
      <c r="E59" t="n" s="8">
        <v>1.0</v>
      </c>
      <c r="F59" t="n" s="8">
        <v>2239.0</v>
      </c>
      <c r="G59" t="s" s="8">
        <v>53</v>
      </c>
      <c r="H59" t="s" s="8">
        <v>50</v>
      </c>
      <c r="I59" t="s" s="8">
        <v>152</v>
      </c>
    </row>
    <row r="60" ht="16.0" customHeight="true">
      <c r="A60" t="n" s="7">
        <v>4.9469471E7</v>
      </c>
      <c r="B60" t="s" s="8">
        <v>56</v>
      </c>
      <c r="C60" t="n" s="8">
        <f>IF(false,"003-318", "003-318")</f>
      </c>
      <c r="D60" t="s" s="8">
        <v>52</v>
      </c>
      <c r="E60" t="n" s="8">
        <v>1.0</v>
      </c>
      <c r="F60" t="n" s="8">
        <v>1489.0</v>
      </c>
      <c r="G60" t="s" s="8">
        <v>53</v>
      </c>
      <c r="H60" t="s" s="8">
        <v>50</v>
      </c>
      <c r="I60" t="s" s="8">
        <v>154</v>
      </c>
    </row>
    <row r="61" ht="16.0" customHeight="true">
      <c r="A61" t="n" s="7">
        <v>4.9515776E7</v>
      </c>
      <c r="B61" t="s" s="8">
        <v>56</v>
      </c>
      <c r="C61" t="n" s="8">
        <f>IF(false,"005-1515", "005-1515")</f>
      </c>
      <c r="D61" t="s" s="8">
        <v>86</v>
      </c>
      <c r="E61" t="n" s="8">
        <v>1.0</v>
      </c>
      <c r="F61" t="n" s="8">
        <v>799.0</v>
      </c>
      <c r="G61" t="s" s="8">
        <v>53</v>
      </c>
      <c r="H61" t="s" s="8">
        <v>50</v>
      </c>
      <c r="I61" t="s" s="8">
        <v>155</v>
      </c>
    </row>
    <row r="62" ht="16.0" customHeight="true">
      <c r="A62" t="n" s="7">
        <v>4.9688825E7</v>
      </c>
      <c r="B62" t="s" s="8">
        <v>54</v>
      </c>
      <c r="C62" t="n" s="8">
        <f>IF(false,"120906022", "120906022")</f>
      </c>
      <c r="D62" t="s" s="8">
        <v>156</v>
      </c>
      <c r="E62" t="n" s="8">
        <v>3.0</v>
      </c>
      <c r="F62" t="n" s="8">
        <v>2476.0</v>
      </c>
      <c r="G62" t="s" s="8">
        <v>53</v>
      </c>
      <c r="H62" t="s" s="8">
        <v>50</v>
      </c>
      <c r="I62" t="s" s="8">
        <v>157</v>
      </c>
    </row>
    <row r="63" ht="16.0" customHeight="true">
      <c r="A63" t="n" s="7">
        <v>4.9731436E7</v>
      </c>
      <c r="B63" t="s" s="8">
        <v>54</v>
      </c>
      <c r="C63" t="n" s="8">
        <f>IF(false,"120921614", "120921614")</f>
      </c>
      <c r="D63" t="s" s="8">
        <v>158</v>
      </c>
      <c r="E63" t="n" s="8">
        <v>3.0</v>
      </c>
      <c r="F63" t="n" s="8">
        <v>828.0</v>
      </c>
      <c r="G63" t="s" s="8">
        <v>53</v>
      </c>
      <c r="H63" t="s" s="8">
        <v>50</v>
      </c>
      <c r="I63" t="s" s="8">
        <v>159</v>
      </c>
    </row>
    <row r="64" ht="16.0" customHeight="true">
      <c r="A64" t="n" s="7">
        <v>4.9769848E7</v>
      </c>
      <c r="B64" t="s" s="8">
        <v>54</v>
      </c>
      <c r="C64" t="n" s="8">
        <f>IF(false,"120921370", "120921370")</f>
      </c>
      <c r="D64" t="s" s="8">
        <v>94</v>
      </c>
      <c r="E64" t="n" s="8">
        <v>2.0</v>
      </c>
      <c r="F64" t="n" s="8">
        <v>3216.0</v>
      </c>
      <c r="G64" t="s" s="8">
        <v>53</v>
      </c>
      <c r="H64" t="s" s="8">
        <v>50</v>
      </c>
      <c r="I64" t="s" s="8">
        <v>160</v>
      </c>
    </row>
    <row r="65" ht="16.0" customHeight="true">
      <c r="A65" t="n" s="7">
        <v>4.9709538E7</v>
      </c>
      <c r="B65" t="s" s="8">
        <v>54</v>
      </c>
      <c r="C65" t="n" s="8">
        <f>IF(false,"01-003884", "01-003884")</f>
      </c>
      <c r="D65" t="s" s="8">
        <v>139</v>
      </c>
      <c r="E65" t="n" s="8">
        <v>1.0</v>
      </c>
      <c r="F65" t="n" s="8">
        <v>838.0</v>
      </c>
      <c r="G65" t="s" s="8">
        <v>53</v>
      </c>
      <c r="H65" t="s" s="8">
        <v>50</v>
      </c>
      <c r="I65" t="s" s="8">
        <v>161</v>
      </c>
    </row>
    <row r="66" ht="16.0" customHeight="true">
      <c r="A66" t="n" s="7">
        <v>4.9681323E7</v>
      </c>
      <c r="B66" t="s" s="8">
        <v>51</v>
      </c>
      <c r="C66" t="n" s="8">
        <f>IF(false,"120921906", "120921906")</f>
      </c>
      <c r="D66" t="s" s="8">
        <v>162</v>
      </c>
      <c r="E66" t="n" s="8">
        <v>1.0</v>
      </c>
      <c r="F66" t="n" s="8">
        <v>1.0</v>
      </c>
      <c r="G66" t="s" s="8">
        <v>53</v>
      </c>
      <c r="H66" t="s" s="8">
        <v>50</v>
      </c>
      <c r="I66" t="s" s="8">
        <v>163</v>
      </c>
    </row>
    <row r="67" ht="16.0" customHeight="true">
      <c r="A67" t="n" s="7">
        <v>4.9583486E7</v>
      </c>
      <c r="B67" t="s" s="8">
        <v>51</v>
      </c>
      <c r="C67" t="n" s="8">
        <f>IF(false,"120922613", "120922613")</f>
      </c>
      <c r="D67" t="s" s="8">
        <v>164</v>
      </c>
      <c r="E67" t="n" s="8">
        <v>1.0</v>
      </c>
      <c r="F67" t="n" s="8">
        <v>899.0</v>
      </c>
      <c r="G67" t="s" s="8">
        <v>53</v>
      </c>
      <c r="H67" t="s" s="8">
        <v>50</v>
      </c>
      <c r="I67" t="s" s="8">
        <v>165</v>
      </c>
    </row>
    <row r="68" ht="16.0" customHeight="true">
      <c r="A68" t="n" s="7">
        <v>4.9716965E7</v>
      </c>
      <c r="B68" t="s" s="8">
        <v>54</v>
      </c>
      <c r="C68" t="n" s="8">
        <f>IF(false,"120923140", "120923140")</f>
      </c>
      <c r="D68" t="s" s="8">
        <v>166</v>
      </c>
      <c r="E68" t="n" s="8">
        <v>1.0</v>
      </c>
      <c r="F68" t="n" s="8">
        <v>2499.0</v>
      </c>
      <c r="G68" t="s" s="8">
        <v>53</v>
      </c>
      <c r="H68" t="s" s="8">
        <v>50</v>
      </c>
      <c r="I68" t="s" s="8">
        <v>167</v>
      </c>
    </row>
    <row r="69" ht="16.0" customHeight="true">
      <c r="A69" t="n" s="7">
        <v>4.9649785E7</v>
      </c>
      <c r="B69" t="s" s="8">
        <v>51</v>
      </c>
      <c r="C69" t="n" s="8">
        <f>IF(false,"005-1516", "005-1516")</f>
      </c>
      <c r="D69" t="s" s="8">
        <v>57</v>
      </c>
      <c r="E69" t="n" s="8">
        <v>2.0</v>
      </c>
      <c r="F69" t="n" s="8">
        <v>1498.0</v>
      </c>
      <c r="G69" t="s" s="8">
        <v>53</v>
      </c>
      <c r="H69" t="s" s="8">
        <v>50</v>
      </c>
      <c r="I69" t="s" s="8">
        <v>168</v>
      </c>
    </row>
    <row r="70" ht="16.0" customHeight="true">
      <c r="A70" t="n" s="7">
        <v>4.9678094E7</v>
      </c>
      <c r="B70" t="s" s="8">
        <v>51</v>
      </c>
      <c r="C70" t="n" s="8">
        <f>IF(false,"120921899", "120921899")</f>
      </c>
      <c r="D70" t="s" s="8">
        <v>169</v>
      </c>
      <c r="E70" t="n" s="8">
        <v>2.0</v>
      </c>
      <c r="F70" t="n" s="8">
        <v>2438.0</v>
      </c>
      <c r="G70" t="s" s="8">
        <v>53</v>
      </c>
      <c r="H70" t="s" s="8">
        <v>50</v>
      </c>
      <c r="I70" t="s" s="8">
        <v>170</v>
      </c>
    </row>
    <row r="71" ht="16.0" customHeight="true">
      <c r="A71" t="n" s="7">
        <v>4.9536972E7</v>
      </c>
      <c r="B71" t="s" s="8">
        <v>56</v>
      </c>
      <c r="C71" t="n" s="8">
        <f>IF(false,"005-1516", "005-1516")</f>
      </c>
      <c r="D71" t="s" s="8">
        <v>57</v>
      </c>
      <c r="E71" t="n" s="8">
        <v>1.0</v>
      </c>
      <c r="F71" t="n" s="8">
        <v>1.0</v>
      </c>
      <c r="G71" t="s" s="8">
        <v>53</v>
      </c>
      <c r="H71" t="s" s="8">
        <v>50</v>
      </c>
      <c r="I71" t="s" s="8">
        <v>171</v>
      </c>
    </row>
    <row r="72" ht="16.0" customHeight="true">
      <c r="A72" t="n" s="7">
        <v>4.9709171E7</v>
      </c>
      <c r="B72" t="s" s="8">
        <v>54</v>
      </c>
      <c r="C72" t="n" s="8">
        <f>IF(false,"120923128", "120923128")</f>
      </c>
      <c r="D72" t="s" s="8">
        <v>111</v>
      </c>
      <c r="E72" t="n" s="8">
        <v>1.0</v>
      </c>
      <c r="F72" t="n" s="8">
        <v>4089.0</v>
      </c>
      <c r="G72" t="s" s="8">
        <v>53</v>
      </c>
      <c r="H72" t="s" s="8">
        <v>50</v>
      </c>
      <c r="I72" t="s" s="8">
        <v>172</v>
      </c>
    </row>
    <row r="73" ht="16.0" customHeight="true">
      <c r="A73" t="n" s="7">
        <v>4.9687417E7</v>
      </c>
      <c r="B73" t="s" s="8">
        <v>51</v>
      </c>
      <c r="C73" t="n" s="8">
        <f>IF(false,"005-1516", "005-1516")</f>
      </c>
      <c r="D73" t="s" s="8">
        <v>57</v>
      </c>
      <c r="E73" t="n" s="8">
        <v>3.0</v>
      </c>
      <c r="F73" t="n" s="8">
        <v>2340.0</v>
      </c>
      <c r="G73" t="s" s="8">
        <v>53</v>
      </c>
      <c r="H73" t="s" s="8">
        <v>50</v>
      </c>
      <c r="I73" t="s" s="8">
        <v>173</v>
      </c>
    </row>
    <row r="74" ht="16.0" customHeight="true">
      <c r="A74" t="n" s="7">
        <v>4.9558111E7</v>
      </c>
      <c r="B74" t="s" s="8">
        <v>56</v>
      </c>
      <c r="C74" t="n" s="8">
        <f>IF(false,"01-003884", "01-003884")</f>
      </c>
      <c r="D74" t="s" s="8">
        <v>139</v>
      </c>
      <c r="E74" t="n" s="8">
        <v>1.0</v>
      </c>
      <c r="F74" t="n" s="8">
        <v>43.0</v>
      </c>
      <c r="G74" t="s" s="8">
        <v>53</v>
      </c>
      <c r="H74" t="s" s="8">
        <v>50</v>
      </c>
      <c r="I74" t="s" s="8">
        <v>174</v>
      </c>
    </row>
    <row r="75" ht="16.0" customHeight="true">
      <c r="A75" t="n" s="7">
        <v>4.9698733E7</v>
      </c>
      <c r="B75" t="s" s="8">
        <v>54</v>
      </c>
      <c r="C75" t="n" s="8">
        <f>IF(false,"120921370", "120921370")</f>
      </c>
      <c r="D75" t="s" s="8">
        <v>94</v>
      </c>
      <c r="E75" t="n" s="8">
        <v>1.0</v>
      </c>
      <c r="F75" t="n" s="8">
        <v>1.0</v>
      </c>
      <c r="G75" t="s" s="8">
        <v>53</v>
      </c>
      <c r="H75" t="s" s="8">
        <v>50</v>
      </c>
      <c r="I75" t="s" s="8">
        <v>175</v>
      </c>
    </row>
    <row r="76" ht="16.0" customHeight="true">
      <c r="A76" t="n" s="7">
        <v>4.9578197E7</v>
      </c>
      <c r="B76" t="s" s="8">
        <v>51</v>
      </c>
      <c r="C76" t="n" s="8">
        <f>IF(false,"120922752", "120922752")</f>
      </c>
      <c r="D76" t="s" s="8">
        <v>176</v>
      </c>
      <c r="E76" t="n" s="8">
        <v>1.0</v>
      </c>
      <c r="F76" t="n" s="8">
        <v>318.0</v>
      </c>
      <c r="G76" t="s" s="8">
        <v>53</v>
      </c>
      <c r="H76" t="s" s="8">
        <v>50</v>
      </c>
      <c r="I76" t="s" s="8">
        <v>177</v>
      </c>
    </row>
    <row r="77" ht="16.0" customHeight="true">
      <c r="A77" t="n" s="7">
        <v>4.9534252E7</v>
      </c>
      <c r="B77" t="s" s="8">
        <v>56</v>
      </c>
      <c r="C77" t="n" s="8">
        <f>IF(false,"005-1516", "005-1516")</f>
      </c>
      <c r="D77" t="s" s="8">
        <v>57</v>
      </c>
      <c r="E77" t="n" s="8">
        <v>1.0</v>
      </c>
      <c r="F77" t="n" s="8">
        <v>261.0</v>
      </c>
      <c r="G77" t="s" s="8">
        <v>53</v>
      </c>
      <c r="H77" t="s" s="8">
        <v>50</v>
      </c>
      <c r="I77" t="s" s="8">
        <v>178</v>
      </c>
    </row>
    <row r="78" ht="16.0" customHeight="true">
      <c r="A78" t="n" s="7">
        <v>4.9698866E7</v>
      </c>
      <c r="B78" t="s" s="8">
        <v>54</v>
      </c>
      <c r="C78" t="n" s="8">
        <f>IF(false,"120922090", "120922090")</f>
      </c>
      <c r="D78" t="s" s="8">
        <v>179</v>
      </c>
      <c r="E78" t="n" s="8">
        <v>2.0</v>
      </c>
      <c r="F78" t="n" s="8">
        <v>1.0</v>
      </c>
      <c r="G78" t="s" s="8">
        <v>53</v>
      </c>
      <c r="H78" t="s" s="8">
        <v>50</v>
      </c>
      <c r="I78" t="s" s="8">
        <v>180</v>
      </c>
    </row>
    <row r="79" ht="16.0" customHeight="true">
      <c r="A79" t="n" s="7">
        <v>4.9705246E7</v>
      </c>
      <c r="B79" t="s" s="8">
        <v>54</v>
      </c>
      <c r="C79" t="n" s="8">
        <f>IF(false,"120923170", "120923170")</f>
      </c>
      <c r="D79" t="s" s="8">
        <v>181</v>
      </c>
      <c r="E79" t="n" s="8">
        <v>1.0</v>
      </c>
      <c r="F79" t="n" s="8">
        <v>957.0</v>
      </c>
      <c r="G79" t="s" s="8">
        <v>53</v>
      </c>
      <c r="H79" t="s" s="8">
        <v>50</v>
      </c>
      <c r="I79" t="s" s="8">
        <v>182</v>
      </c>
    </row>
    <row r="80" ht="16.0" customHeight="true">
      <c r="A80" t="n" s="7">
        <v>4.9679801E7</v>
      </c>
      <c r="B80" t="s" s="8">
        <v>51</v>
      </c>
      <c r="C80" t="n" s="8">
        <f>IF(false,"01-003884", "01-003884")</f>
      </c>
      <c r="D80" t="s" s="8">
        <v>139</v>
      </c>
      <c r="E80" t="n" s="8">
        <v>1.0</v>
      </c>
      <c r="F80" t="n" s="8">
        <v>989.0</v>
      </c>
      <c r="G80" t="s" s="8">
        <v>53</v>
      </c>
      <c r="H80" t="s" s="8">
        <v>50</v>
      </c>
      <c r="I80" t="s" s="8">
        <v>183</v>
      </c>
    </row>
    <row r="81" ht="16.0" customHeight="true">
      <c r="A81" t="n" s="7">
        <v>4.9656441E7</v>
      </c>
      <c r="B81" t="s" s="8">
        <v>51</v>
      </c>
      <c r="C81" t="n" s="8">
        <f>IF(false,"120922957", "120922957")</f>
      </c>
      <c r="D81" t="s" s="8">
        <v>98</v>
      </c>
      <c r="E81" t="n" s="8">
        <v>1.0</v>
      </c>
      <c r="F81" t="n" s="8">
        <v>1729.0</v>
      </c>
      <c r="G81" t="s" s="8">
        <v>53</v>
      </c>
      <c r="H81" t="s" s="8">
        <v>50</v>
      </c>
      <c r="I81" t="s" s="8">
        <v>184</v>
      </c>
    </row>
    <row r="82" ht="16.0" customHeight="true">
      <c r="A82" t="n" s="7">
        <v>4.9655969E7</v>
      </c>
      <c r="B82" t="s" s="8">
        <v>51</v>
      </c>
      <c r="C82" t="n" s="8">
        <f>IF(false,"120922979", "120922979")</f>
      </c>
      <c r="D82" t="s" s="8">
        <v>185</v>
      </c>
      <c r="E82" t="n" s="8">
        <v>1.0</v>
      </c>
      <c r="F82" t="n" s="8">
        <v>4396.0</v>
      </c>
      <c r="G82" t="s" s="8">
        <v>53</v>
      </c>
      <c r="H82" t="s" s="8">
        <v>50</v>
      </c>
      <c r="I82" t="s" s="8">
        <v>186</v>
      </c>
    </row>
    <row r="83" ht="16.0" customHeight="true">
      <c r="A83" t="n" s="7">
        <v>4.9651203E7</v>
      </c>
      <c r="B83" t="s" s="8">
        <v>51</v>
      </c>
      <c r="C83" t="n" s="8">
        <f>IF(false,"120923131", "120923131")</f>
      </c>
      <c r="D83" t="s" s="8">
        <v>187</v>
      </c>
      <c r="E83" t="n" s="8">
        <v>1.0</v>
      </c>
      <c r="F83" t="n" s="8">
        <v>4919.0</v>
      </c>
      <c r="G83" t="s" s="8">
        <v>53</v>
      </c>
      <c r="H83" t="s" s="8">
        <v>50</v>
      </c>
      <c r="I83" t="s" s="8">
        <v>188</v>
      </c>
    </row>
    <row r="84" ht="16.0" customHeight="true">
      <c r="A84" t="n" s="7">
        <v>4.9651203E7</v>
      </c>
      <c r="B84" t="s" s="8">
        <v>51</v>
      </c>
      <c r="C84" t="n" s="8">
        <f>IF(false,"120922870", "120922870")</f>
      </c>
      <c r="D84" t="s" s="8">
        <v>189</v>
      </c>
      <c r="E84" t="n" s="8">
        <v>1.0</v>
      </c>
      <c r="F84" t="n" s="8">
        <v>4610.0</v>
      </c>
      <c r="G84" t="s" s="8">
        <v>53</v>
      </c>
      <c r="H84" t="s" s="8">
        <v>50</v>
      </c>
      <c r="I84" t="s" s="8">
        <v>188</v>
      </c>
    </row>
    <row r="85" ht="16.0" customHeight="true">
      <c r="A85" t="n" s="7">
        <v>4.9638513E7</v>
      </c>
      <c r="B85" t="s" s="8">
        <v>51</v>
      </c>
      <c r="C85" t="n" s="8">
        <f>IF(false,"120921943", "120921943")</f>
      </c>
      <c r="D85" t="s" s="8">
        <v>190</v>
      </c>
      <c r="E85" t="n" s="8">
        <v>1.0</v>
      </c>
      <c r="F85" t="n" s="8">
        <v>1253.0</v>
      </c>
      <c r="G85" t="s" s="8">
        <v>53</v>
      </c>
      <c r="H85" t="s" s="8">
        <v>50</v>
      </c>
      <c r="I85" t="s" s="8">
        <v>191</v>
      </c>
    </row>
    <row r="86" ht="16.0" customHeight="true">
      <c r="A86" t="n" s="7">
        <v>4.9631346E7</v>
      </c>
      <c r="B86" t="s" s="8">
        <v>51</v>
      </c>
      <c r="C86" t="n" s="8">
        <f>IF(false,"120921370", "120921370")</f>
      </c>
      <c r="D86" t="s" s="8">
        <v>94</v>
      </c>
      <c r="E86" t="n" s="8">
        <v>2.0</v>
      </c>
      <c r="F86" t="n" s="8">
        <v>2895.0</v>
      </c>
      <c r="G86" t="s" s="8">
        <v>53</v>
      </c>
      <c r="H86" t="s" s="8">
        <v>50</v>
      </c>
      <c r="I86" t="s" s="8">
        <v>192</v>
      </c>
    </row>
    <row r="87" ht="16.0" customHeight="true">
      <c r="A87" t="n" s="7">
        <v>4.9810412E7</v>
      </c>
      <c r="B87" t="s" s="8">
        <v>54</v>
      </c>
      <c r="C87" t="n" s="8">
        <f>IF(false,"120922947", "120922947")</f>
      </c>
      <c r="D87" t="s" s="8">
        <v>132</v>
      </c>
      <c r="E87" t="n" s="8">
        <v>1.0</v>
      </c>
      <c r="F87" t="n" s="8">
        <v>2029.0</v>
      </c>
      <c r="G87" t="s" s="8">
        <v>53</v>
      </c>
      <c r="H87" t="s" s="8">
        <v>50</v>
      </c>
      <c r="I87" t="s" s="8">
        <v>193</v>
      </c>
    </row>
    <row r="88" ht="16.0" customHeight="true">
      <c r="A88" t="n" s="7">
        <v>4.9814465E7</v>
      </c>
      <c r="B88" t="s" s="8">
        <v>54</v>
      </c>
      <c r="C88" t="n" s="8">
        <f>IF(false,"120921370", "120921370")</f>
      </c>
      <c r="D88" t="s" s="8">
        <v>94</v>
      </c>
      <c r="E88" t="n" s="8">
        <v>3.0</v>
      </c>
      <c r="F88" t="n" s="8">
        <v>5397.0</v>
      </c>
      <c r="G88" t="s" s="8">
        <v>53</v>
      </c>
      <c r="H88" t="s" s="8">
        <v>50</v>
      </c>
      <c r="I88" t="s" s="8">
        <v>194</v>
      </c>
    </row>
    <row r="89" ht="16.0" customHeight="true">
      <c r="A89" t="n" s="7">
        <v>4.9803454E7</v>
      </c>
      <c r="B89" t="s" s="8">
        <v>54</v>
      </c>
      <c r="C89" t="n" s="8">
        <f>IF(false,"120922005", "120922005")</f>
      </c>
      <c r="D89" t="s" s="8">
        <v>149</v>
      </c>
      <c r="E89" t="n" s="8">
        <v>1.0</v>
      </c>
      <c r="F89" t="n" s="8">
        <v>1426.0</v>
      </c>
      <c r="G89" t="s" s="8">
        <v>53</v>
      </c>
      <c r="H89" t="s" s="8">
        <v>50</v>
      </c>
      <c r="I89" t="s" s="8">
        <v>195</v>
      </c>
    </row>
    <row r="90" ht="16.0" customHeight="true">
      <c r="A90" t="n" s="7">
        <v>4.9625168E7</v>
      </c>
      <c r="B90" t="s" s="8">
        <v>51</v>
      </c>
      <c r="C90" t="n" s="8">
        <f>IF(false,"120921743", "120921743")</f>
      </c>
      <c r="D90" t="s" s="8">
        <v>196</v>
      </c>
      <c r="E90" t="n" s="8">
        <v>1.0</v>
      </c>
      <c r="F90" t="n" s="8">
        <v>989.0</v>
      </c>
      <c r="G90" t="s" s="8">
        <v>53</v>
      </c>
      <c r="H90" t="s" s="8">
        <v>50</v>
      </c>
      <c r="I90" t="s" s="8">
        <v>197</v>
      </c>
    </row>
    <row r="91" ht="16.0" customHeight="true">
      <c r="A91" t="n" s="7">
        <v>4.9583119E7</v>
      </c>
      <c r="B91" t="s" s="8">
        <v>51</v>
      </c>
      <c r="C91" t="n" s="8">
        <f>IF(false,"120922941", "120922941")</f>
      </c>
      <c r="D91" t="s" s="8">
        <v>153</v>
      </c>
      <c r="E91" t="n" s="8">
        <v>1.0</v>
      </c>
      <c r="F91" t="n" s="8">
        <v>2239.0</v>
      </c>
      <c r="G91" t="s" s="8">
        <v>53</v>
      </c>
      <c r="H91" t="s" s="8">
        <v>50</v>
      </c>
      <c r="I91" t="s" s="8">
        <v>198</v>
      </c>
    </row>
    <row r="92" ht="16.0" customHeight="true">
      <c r="A92" t="n" s="7">
        <v>4.9600542E7</v>
      </c>
      <c r="B92" t="s" s="8">
        <v>51</v>
      </c>
      <c r="C92" t="n" s="8">
        <f>IF(false,"120921939", "120921939")</f>
      </c>
      <c r="D92" t="s" s="8">
        <v>199</v>
      </c>
      <c r="E92" t="n" s="8">
        <v>2.0</v>
      </c>
      <c r="F92" t="n" s="8">
        <v>1978.0</v>
      </c>
      <c r="G92" t="s" s="8">
        <v>53</v>
      </c>
      <c r="H92" t="s" s="8">
        <v>50</v>
      </c>
      <c r="I92" t="s" s="8">
        <v>200</v>
      </c>
    </row>
    <row r="93" ht="16.0" customHeight="true">
      <c r="A93" t="n" s="7">
        <v>4.9600542E7</v>
      </c>
      <c r="B93" t="s" s="8">
        <v>51</v>
      </c>
      <c r="C93" t="n" s="8">
        <f>IF(false,"01-003884", "01-003884")</f>
      </c>
      <c r="D93" t="s" s="8">
        <v>139</v>
      </c>
      <c r="E93" t="n" s="8">
        <v>2.0</v>
      </c>
      <c r="F93" t="n" s="8">
        <v>1798.0</v>
      </c>
      <c r="G93" t="s" s="8">
        <v>53</v>
      </c>
      <c r="H93" t="s" s="8">
        <v>50</v>
      </c>
      <c r="I93" t="s" s="8">
        <v>200</v>
      </c>
    </row>
    <row r="94" ht="16.0" customHeight="true">
      <c r="A94" t="n" s="7">
        <v>4.9699126E7</v>
      </c>
      <c r="B94" t="s" s="8">
        <v>54</v>
      </c>
      <c r="C94" t="n" s="8">
        <f>IF(false,"120921995", "120921995")</f>
      </c>
      <c r="D94" t="s" s="8">
        <v>201</v>
      </c>
      <c r="E94" t="n" s="8">
        <v>1.0</v>
      </c>
      <c r="F94" t="n" s="8">
        <v>1039.0</v>
      </c>
      <c r="G94" t="s" s="8">
        <v>53</v>
      </c>
      <c r="H94" t="s" s="8">
        <v>50</v>
      </c>
      <c r="I94" t="s" s="8">
        <v>202</v>
      </c>
    </row>
    <row r="95" ht="16.0" customHeight="true">
      <c r="A95" t="n" s="7">
        <v>4.9707788E7</v>
      </c>
      <c r="B95" t="s" s="8">
        <v>54</v>
      </c>
      <c r="C95" t="n" s="8">
        <f>IF(false,"120921898", "120921898")</f>
      </c>
      <c r="D95" t="s" s="8">
        <v>104</v>
      </c>
      <c r="E95" t="n" s="8">
        <v>1.0</v>
      </c>
      <c r="F95" t="n" s="8">
        <v>819.0</v>
      </c>
      <c r="G95" t="s" s="8">
        <v>53</v>
      </c>
      <c r="H95" t="s" s="8">
        <v>50</v>
      </c>
      <c r="I95" t="s" s="8">
        <v>203</v>
      </c>
    </row>
    <row r="96" ht="16.0" customHeight="true">
      <c r="A96" t="n" s="7">
        <v>4.9680594E7</v>
      </c>
      <c r="B96" t="s" s="8">
        <v>51</v>
      </c>
      <c r="C96" t="n" s="8">
        <f>IF(false,"120923081", "120923081")</f>
      </c>
      <c r="D96" t="s" s="8">
        <v>204</v>
      </c>
      <c r="E96" t="n" s="8">
        <v>1.0</v>
      </c>
      <c r="F96" t="n" s="8">
        <v>757.0</v>
      </c>
      <c r="G96" t="s" s="8">
        <v>53</v>
      </c>
      <c r="H96" t="s" s="8">
        <v>50</v>
      </c>
      <c r="I96" t="s" s="8">
        <v>205</v>
      </c>
    </row>
    <row r="97" ht="16.0" customHeight="true">
      <c r="A97" t="n" s="7">
        <v>4.9548687E7</v>
      </c>
      <c r="B97" t="s" s="8">
        <v>56</v>
      </c>
      <c r="C97" t="n" s="8">
        <f>IF(false,"01-003884", "01-003884")</f>
      </c>
      <c r="D97" t="s" s="8">
        <v>139</v>
      </c>
      <c r="E97" t="n" s="8">
        <v>1.0</v>
      </c>
      <c r="F97" t="n" s="8">
        <v>705.0</v>
      </c>
      <c r="G97" t="s" s="8">
        <v>53</v>
      </c>
      <c r="H97" t="s" s="8">
        <v>50</v>
      </c>
      <c r="I97" t="s" s="8">
        <v>206</v>
      </c>
    </row>
    <row r="98" ht="16.0" customHeight="true">
      <c r="A98" t="n" s="7">
        <v>4.9526386E7</v>
      </c>
      <c r="B98" t="s" s="8">
        <v>56</v>
      </c>
      <c r="C98" t="n" s="8">
        <f>IF(false,"01-003884", "01-003884")</f>
      </c>
      <c r="D98" t="s" s="8">
        <v>139</v>
      </c>
      <c r="E98" t="n" s="8">
        <v>1.0</v>
      </c>
      <c r="F98" t="n" s="8">
        <v>657.0</v>
      </c>
      <c r="G98" t="s" s="8">
        <v>53</v>
      </c>
      <c r="H98" t="s" s="8">
        <v>50</v>
      </c>
      <c r="I98" t="s" s="8">
        <v>207</v>
      </c>
    </row>
    <row r="99" ht="16.0" customHeight="true">
      <c r="A99" t="n" s="7">
        <v>4.9515303E7</v>
      </c>
      <c r="B99" t="s" s="8">
        <v>56</v>
      </c>
      <c r="C99" t="n" s="8">
        <f>IF(false,"005-1376", "005-1376")</f>
      </c>
      <c r="D99" t="s" s="8">
        <v>208</v>
      </c>
      <c r="E99" t="n" s="8">
        <v>1.0</v>
      </c>
      <c r="F99" t="n" s="8">
        <v>1.0</v>
      </c>
      <c r="G99" t="s" s="8">
        <v>53</v>
      </c>
      <c r="H99" t="s" s="8">
        <v>50</v>
      </c>
      <c r="I99" t="s" s="8">
        <v>209</v>
      </c>
    </row>
    <row r="100" ht="16.0" customHeight="true">
      <c r="A100" t="n" s="7">
        <v>4.9491336E7</v>
      </c>
      <c r="B100" t="s" s="8">
        <v>56</v>
      </c>
      <c r="C100" t="n" s="8">
        <f>IF(false,"005-1516", "005-1516")</f>
      </c>
      <c r="D100" t="s" s="8">
        <v>57</v>
      </c>
      <c r="E100" t="n" s="8">
        <v>3.0</v>
      </c>
      <c r="F100" t="n" s="8">
        <v>1702.0</v>
      </c>
      <c r="G100" t="s" s="8">
        <v>53</v>
      </c>
      <c r="H100" t="s" s="8">
        <v>50</v>
      </c>
      <c r="I100" t="s" s="8">
        <v>210</v>
      </c>
    </row>
    <row r="101" ht="16.0" customHeight="true">
      <c r="A101" t="n" s="7">
        <v>4.9813855E7</v>
      </c>
      <c r="B101" t="s" s="8">
        <v>54</v>
      </c>
      <c r="C101" t="n" s="8">
        <f>IF(false,"120922947", "120922947")</f>
      </c>
      <c r="D101" t="s" s="8">
        <v>132</v>
      </c>
      <c r="E101" t="n" s="8">
        <v>1.0</v>
      </c>
      <c r="F101" t="n" s="8">
        <v>2029.0</v>
      </c>
      <c r="G101" t="s" s="8">
        <v>53</v>
      </c>
      <c r="H101" t="s" s="8">
        <v>50</v>
      </c>
      <c r="I101" t="s" s="8">
        <v>211</v>
      </c>
    </row>
    <row r="102" ht="16.0" customHeight="true">
      <c r="A102" t="n" s="7">
        <v>4.9806914E7</v>
      </c>
      <c r="B102" t="s" s="8">
        <v>54</v>
      </c>
      <c r="C102" t="n" s="8">
        <f>IF(false,"120922876", "120922876")</f>
      </c>
      <c r="D102" t="s" s="8">
        <v>212</v>
      </c>
      <c r="E102" t="n" s="8">
        <v>1.0</v>
      </c>
      <c r="F102" t="n" s="8">
        <v>1541.0</v>
      </c>
      <c r="G102" t="s" s="8">
        <v>53</v>
      </c>
      <c r="H102" t="s" s="8">
        <v>50</v>
      </c>
      <c r="I102" t="s" s="8">
        <v>213</v>
      </c>
    </row>
    <row r="103" ht="16.0" customHeight="true">
      <c r="A103" t="n" s="7">
        <v>4.981711E7</v>
      </c>
      <c r="B103" t="s" s="8">
        <v>54</v>
      </c>
      <c r="C103" t="n" s="8">
        <f>IF(false,"003-318", "003-318")</f>
      </c>
      <c r="D103" t="s" s="8">
        <v>52</v>
      </c>
      <c r="E103" t="n" s="8">
        <v>3.0</v>
      </c>
      <c r="F103" t="n" s="8">
        <v>4104.0</v>
      </c>
      <c r="G103" t="s" s="8">
        <v>53</v>
      </c>
      <c r="H103" t="s" s="8">
        <v>50</v>
      </c>
      <c r="I103" t="s" s="8">
        <v>214</v>
      </c>
    </row>
    <row r="104" ht="16.0" customHeight="true">
      <c r="A104" t="n" s="7">
        <v>4.9624297E7</v>
      </c>
      <c r="B104" t="s" s="8">
        <v>51</v>
      </c>
      <c r="C104" t="n" s="8">
        <f>IF(false,"005-1512", "005-1512")</f>
      </c>
      <c r="D104" t="s" s="8">
        <v>131</v>
      </c>
      <c r="E104" t="n" s="8">
        <v>2.0</v>
      </c>
      <c r="F104" t="n" s="8">
        <v>1678.0</v>
      </c>
      <c r="G104" t="s" s="8">
        <v>53</v>
      </c>
      <c r="H104" t="s" s="8">
        <v>50</v>
      </c>
      <c r="I104" t="s" s="8">
        <v>215</v>
      </c>
    </row>
    <row r="105" ht="16.0" customHeight="true">
      <c r="A105" t="n" s="7">
        <v>4.9618471E7</v>
      </c>
      <c r="B105" t="s" s="8">
        <v>51</v>
      </c>
      <c r="C105" t="n" s="8">
        <f>IF(false,"120922769", "120922769")</f>
      </c>
      <c r="D105" t="s" s="8">
        <v>77</v>
      </c>
      <c r="E105" t="n" s="8">
        <v>3.0</v>
      </c>
      <c r="F105" t="n" s="8">
        <v>1597.0</v>
      </c>
      <c r="G105" t="s" s="8">
        <v>53</v>
      </c>
      <c r="H105" t="s" s="8">
        <v>50</v>
      </c>
      <c r="I105" t="s" s="8">
        <v>216</v>
      </c>
    </row>
    <row r="106" ht="16.0" customHeight="true">
      <c r="A106" t="n" s="7">
        <v>4.9580564E7</v>
      </c>
      <c r="B106" t="s" s="8">
        <v>51</v>
      </c>
      <c r="C106" t="n" s="8">
        <f>IF(false,"120922769", "120922769")</f>
      </c>
      <c r="D106" t="s" s="8">
        <v>77</v>
      </c>
      <c r="E106" t="n" s="8">
        <v>2.0</v>
      </c>
      <c r="F106" t="n" s="8">
        <v>1258.0</v>
      </c>
      <c r="G106" t="s" s="8">
        <v>53</v>
      </c>
      <c r="H106" t="s" s="8">
        <v>50</v>
      </c>
      <c r="I106" t="s" s="8">
        <v>217</v>
      </c>
    </row>
    <row r="107" ht="16.0" customHeight="true">
      <c r="A107" t="n" s="7">
        <v>4.9769312E7</v>
      </c>
      <c r="B107" t="s" s="8">
        <v>54</v>
      </c>
      <c r="C107" t="n" s="8">
        <f>IF(false,"005-1516", "005-1516")</f>
      </c>
      <c r="D107" t="s" s="8">
        <v>57</v>
      </c>
      <c r="E107" t="n" s="8">
        <v>1.0</v>
      </c>
      <c r="F107" t="n" s="8">
        <v>966.0</v>
      </c>
      <c r="G107" t="s" s="8">
        <v>53</v>
      </c>
      <c r="H107" t="s" s="8">
        <v>50</v>
      </c>
      <c r="I107" t="s" s="8">
        <v>218</v>
      </c>
    </row>
    <row r="108" ht="16.0" customHeight="true">
      <c r="A108" t="n" s="7">
        <v>4.9683064E7</v>
      </c>
      <c r="B108" t="s" s="8">
        <v>51</v>
      </c>
      <c r="C108" t="n" s="8">
        <f>IF(false,"120921370", "120921370")</f>
      </c>
      <c r="D108" t="s" s="8">
        <v>94</v>
      </c>
      <c r="E108" t="n" s="8">
        <v>2.0</v>
      </c>
      <c r="F108" t="n" s="8">
        <v>3598.0</v>
      </c>
      <c r="G108" t="s" s="8">
        <v>53</v>
      </c>
      <c r="H108" t="s" s="8">
        <v>50</v>
      </c>
      <c r="I108" t="s" s="8">
        <v>219</v>
      </c>
    </row>
    <row r="109" ht="16.0" customHeight="true">
      <c r="A109" t="n" s="7">
        <v>4.9487659E7</v>
      </c>
      <c r="B109" t="s" s="8">
        <v>56</v>
      </c>
      <c r="C109" t="n" s="8">
        <f>IF(false,"120922969", "120922969")</f>
      </c>
      <c r="D109" t="s" s="8">
        <v>220</v>
      </c>
      <c r="E109" t="n" s="8">
        <v>1.0</v>
      </c>
      <c r="F109" t="n" s="8">
        <v>1.0</v>
      </c>
      <c r="G109" t="s" s="8">
        <v>53</v>
      </c>
      <c r="H109" t="s" s="8">
        <v>50</v>
      </c>
      <c r="I109" t="s" s="8">
        <v>221</v>
      </c>
    </row>
    <row r="110" ht="16.0" customHeight="true">
      <c r="A110" t="n" s="7">
        <v>4.9510097E7</v>
      </c>
      <c r="B110" t="s" s="8">
        <v>56</v>
      </c>
      <c r="C110" t="n" s="8">
        <f>IF(false,"005-1515", "005-1515")</f>
      </c>
      <c r="D110" t="s" s="8">
        <v>86</v>
      </c>
      <c r="E110" t="n" s="8">
        <v>10.0</v>
      </c>
      <c r="F110" t="n" s="8">
        <v>3615.0</v>
      </c>
      <c r="G110" t="s" s="8">
        <v>53</v>
      </c>
      <c r="H110" t="s" s="8">
        <v>50</v>
      </c>
      <c r="I110" t="s" s="8">
        <v>222</v>
      </c>
    </row>
    <row r="111" ht="16.0" customHeight="true"/>
    <row r="112" ht="16.0" customHeight="true">
      <c r="A112" t="s" s="1">
        <v>37</v>
      </c>
      <c r="B112" s="1"/>
      <c r="C112" s="1"/>
      <c r="D112" s="1"/>
      <c r="E112" s="1"/>
      <c r="F112" t="n" s="8">
        <v>179020.0</v>
      </c>
      <c r="G112" s="2"/>
    </row>
    <row r="113" ht="16.0" customHeight="true"/>
    <row r="114" ht="16.0" customHeight="true">
      <c r="A114" t="s" s="1">
        <v>36</v>
      </c>
    </row>
    <row r="115" ht="34.0" customHeight="true">
      <c r="A115" t="s" s="9">
        <v>38</v>
      </c>
      <c r="B115" t="s" s="9">
        <v>0</v>
      </c>
      <c r="C115" t="s" s="9">
        <v>43</v>
      </c>
      <c r="D115" t="s" s="9">
        <v>1</v>
      </c>
      <c r="E115" t="s" s="9">
        <v>2</v>
      </c>
      <c r="F115" t="s" s="9">
        <v>39</v>
      </c>
      <c r="G115" t="s" s="9">
        <v>5</v>
      </c>
      <c r="H115" t="s" s="9">
        <v>3</v>
      </c>
      <c r="I115" t="s" s="9">
        <v>4</v>
      </c>
    </row>
    <row r="116" ht="16.0" customHeight="true">
      <c r="A116" t="n" s="8">
        <v>4.882351E7</v>
      </c>
      <c r="B116" t="s" s="8">
        <v>82</v>
      </c>
      <c r="C116" t="n" s="8">
        <f>IF(false,"120923130", "120923130")</f>
      </c>
      <c r="D116" t="s" s="8">
        <v>223</v>
      </c>
      <c r="E116" t="n" s="8">
        <v>1.0</v>
      </c>
      <c r="F116" t="n" s="8">
        <v>-7899.0</v>
      </c>
      <c r="G116" t="s" s="8">
        <v>224</v>
      </c>
      <c r="H116" t="s" s="8">
        <v>54</v>
      </c>
      <c r="I116" t="s" s="8">
        <v>225</v>
      </c>
    </row>
    <row r="117" ht="16.0" customHeight="true">
      <c r="A117" t="n" s="8">
        <v>4.9220512E7</v>
      </c>
      <c r="B117" t="s" s="8">
        <v>72</v>
      </c>
      <c r="C117" t="n" s="8">
        <f>IF(false,"120923019", "120923019")</f>
      </c>
      <c r="D117" t="s" s="8">
        <v>226</v>
      </c>
      <c r="E117" t="n" s="8">
        <v>1.0</v>
      </c>
      <c r="F117" t="n" s="8">
        <v>-254.0</v>
      </c>
      <c r="G117" t="s" s="8">
        <v>224</v>
      </c>
      <c r="H117" t="s" s="8">
        <v>54</v>
      </c>
      <c r="I117" t="s" s="8">
        <v>227</v>
      </c>
    </row>
    <row r="118" ht="16.0" customHeight="true"/>
    <row r="119" ht="16.0" customHeight="true">
      <c r="A119" t="s" s="1">
        <v>37</v>
      </c>
      <c r="F119" t="n" s="8">
        <v>-8153.0</v>
      </c>
      <c r="G119" s="2"/>
      <c r="H119" s="0"/>
      <c r="I119" s="0"/>
    </row>
    <row r="120" ht="16.0" customHeight="true">
      <c r="A120" s="1"/>
      <c r="B120" s="1"/>
      <c r="C120" s="1"/>
      <c r="D120" s="1"/>
      <c r="E120" s="1"/>
      <c r="F120" s="1"/>
      <c r="G120" s="1"/>
      <c r="H120" s="1"/>
      <c r="I120" s="1"/>
    </row>
    <row r="121" ht="16.0" customHeight="true">
      <c r="A121" t="s" s="1">
        <v>40</v>
      </c>
    </row>
    <row r="122" ht="34.0" customHeight="true">
      <c r="A122" t="s" s="9">
        <v>47</v>
      </c>
      <c r="B122" t="s" s="9">
        <v>48</v>
      </c>
      <c r="C122" s="9"/>
      <c r="D122" s="9"/>
      <c r="E122" s="9"/>
      <c r="F122" t="s" s="9">
        <v>39</v>
      </c>
      <c r="G122" t="s" s="9">
        <v>5</v>
      </c>
      <c r="H122" t="s" s="9">
        <v>3</v>
      </c>
      <c r="I122" t="s" s="9">
        <v>4</v>
      </c>
    </row>
    <row r="123" ht="16.0" customHeight="true"/>
    <row r="124" ht="16.0" customHeight="true">
      <c r="A124" t="s" s="1">
        <v>37</v>
      </c>
      <c r="F124" t="n" s="8">
        <v>0.0</v>
      </c>
      <c r="G124" s="2"/>
      <c r="H124" s="0"/>
      <c r="I124" s="0"/>
    </row>
    <row r="125" ht="16.0" customHeight="true">
      <c r="A125" s="1"/>
      <c r="B125" s="1"/>
      <c r="C125" s="1"/>
      <c r="D125" s="1"/>
      <c r="E125" s="1"/>
      <c r="F125" s="1"/>
      <c r="G125" s="1"/>
      <c r="H125" s="1"/>
      <c r="I12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