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<sst xmlns="http://schemas.openxmlformats.org/spreadsheetml/2006/main" count="1372" uniqueCount="259">
  <si>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</si>
  <si>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</si>
  <si>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</si>
  <si>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</si>
  <si>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</si>
  <si>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</si>
  <si>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</si>
  <si>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</si>
  <si>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</si>
  <si>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</si>
  <si>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</si>
  <si>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</si>
  <si>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</si>
  <si>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</si>
  <si>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</si>
  <si>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</si>
  <si>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</si>
  <si>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</si>
  <si>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</si>
  <si>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</si>
  <si>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</si>
  <si>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</si>
  <si>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</si>
  <si>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</si>
  <si>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</si>
  <si>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</si>
  <si>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</si>
  <si>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</si>
  <si>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</si>
  <si>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</si>
  <si>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</si>
  <si>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</si>
  <si>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</si>
  <si>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</si>
  <si>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</si>
  <si>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</si>
  <si>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</si>
  <si>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</si>
  <si>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</si>
  <si>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</si>
  <si>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</si>
  <si>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</si>
  <si>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</si>
  <si>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</si>
  <si>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</si>
  <si>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</si>
  <si>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</si>
  <si>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</si>
  <si>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</si>
  <si>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</si>
  <si>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09.06.2021</t>
  </si>
  <si>
    <t>06.06.2021</t>
  </si>
  <si>
    <t>YokoSun подгузники M (5-10 кг), 62 шт.</t>
  </si>
  <si>
    <t>Платёж покупателя</t>
  </si>
  <si>
    <t>08.06.2021</t>
  </si>
  <si>
    <t>60bd113099d6ef478034af83</t>
  </si>
  <si>
    <t>05.06.2021</t>
  </si>
  <si>
    <t>YokoSun трусики L (9-14 кг), 44 шт.</t>
  </si>
  <si>
    <t>60bb7f5199d6ef619234aede</t>
  </si>
  <si>
    <t>04.06.2021</t>
  </si>
  <si>
    <t>YokoSun подгузники Premium M (5-10 кг) 62 шт.</t>
  </si>
  <si>
    <t>60ba91eddff13b07a1e7088e</t>
  </si>
  <si>
    <t>Merries трусики XXL (15-28 кг), 32 шт.</t>
  </si>
  <si>
    <t>60ba81377153b338ef2d54db</t>
  </si>
  <si>
    <t>Протеин Optimum Nutrition 100% Whey Gold Standard (819-943 г) клубника</t>
  </si>
  <si>
    <t>60ba4bc65a39512467d59966</t>
  </si>
  <si>
    <t>YokoSun трусики Premium L (9-14 кг) 44 шт.</t>
  </si>
  <si>
    <t>60bb55584f5c6e64489165a8</t>
  </si>
  <si>
    <t>YokoSun подгузники Premium S (3-6 кг) 72 шт.</t>
  </si>
  <si>
    <t>60bc96896a8643211c042488</t>
  </si>
  <si>
    <t>03.06.2021</t>
  </si>
  <si>
    <t>Joonies трусики Comfort M (6-11 кг)</t>
  </si>
  <si>
    <t>60bf161dbed21e4b879b2175</t>
  </si>
  <si>
    <t>07.06.2021</t>
  </si>
  <si>
    <t>TONY MOLY пенка для умывания с экстрактом грейпфрута, 180 мл</t>
  </si>
  <si>
    <t>60be5c100fe9952b27577fb5</t>
  </si>
  <si>
    <t>Joonies трусики Premium Soft XL (12-17 кг), 38 шт.</t>
  </si>
  <si>
    <t>60be0858c3080faf480900bf</t>
  </si>
  <si>
    <t>YokoSun трусики XL (12-20 кг), 38 шт.</t>
  </si>
  <si>
    <t>60bd0940bed21e3a4c9b21ca</t>
  </si>
  <si>
    <t>Biore мицеллярная вода, запасной блок, 290 мл</t>
  </si>
  <si>
    <t>60bca5df94d52731f5cc227e</t>
  </si>
  <si>
    <t>Biore Мусс очищающий для умывания против акне запасной блок, 130 мл</t>
  </si>
  <si>
    <t>60bc392c2fe098262018f6e0</t>
  </si>
  <si>
    <t>Esthetic House кондиционер-ополаскиватель для волос CP-1 Raspberry Treatment Vinegar с малиновым уксусом, 500 мл</t>
  </si>
  <si>
    <t>60bdfc4ebed21e1b9a9b215f</t>
  </si>
  <si>
    <t>02.06.2021</t>
  </si>
  <si>
    <t>Ёkitto подгузники S (3-6 кг) 64 шт.</t>
  </si>
  <si>
    <t>60bf23d08927cafd8aa03372</t>
  </si>
  <si>
    <t>Biore мусс для умывания с увлажняющим эффектом, 150 мл</t>
  </si>
  <si>
    <t>60bdb91ef4c0cb2aa4dbdfbd</t>
  </si>
  <si>
    <t>YokoSun трусики M (6-10 кг), 58 шт.</t>
  </si>
  <si>
    <t>60bd317a04e943e431b3b989</t>
  </si>
  <si>
    <t>Merries подгузники L (9-14 кг), 54 шт.</t>
  </si>
  <si>
    <t>60bf34bc5a3951a83fd598ea</t>
  </si>
  <si>
    <t>60bd3df5739901721b9f2894</t>
  </si>
  <si>
    <t>Joonies трусики Premium Soft L (9-14 кг), 44 шт.</t>
  </si>
  <si>
    <t>60bf44bc7153b3349c2d5601</t>
  </si>
  <si>
    <t>24.05.2021</t>
  </si>
  <si>
    <t>Merries подгузники XL (12-20 кг), 44 шт.</t>
  </si>
  <si>
    <t>60bf451303c3783fec4d9c99</t>
  </si>
  <si>
    <t>TheFaceShop пенка для умывания Herb Day 365 Mung Beans Cleansing Foam, 170 мл</t>
  </si>
  <si>
    <t>60ba0055b9f8ed0eb0ab7c35</t>
  </si>
  <si>
    <t>31.05.2021</t>
  </si>
  <si>
    <t>60bf554e8927ca3e7da0336b</t>
  </si>
  <si>
    <t>Смесь Kabrita 2 GOLD для комфортного пищеварения, 6-12 месяцев, 400 г</t>
  </si>
  <si>
    <t>60bf5575c3080f445d08ff54</t>
  </si>
  <si>
    <t>Смесь Kabrita 3 GOLD для комфортного пищеварения, старше 12 месяцев, 400 г</t>
  </si>
  <si>
    <t>60bf59b3954f6bbe3df843a7</t>
  </si>
  <si>
    <t>29.05.2021</t>
  </si>
  <si>
    <t>60bf5e4a5a395193e5d599cf</t>
  </si>
  <si>
    <t>01.06.2021</t>
  </si>
  <si>
    <t>Takeshi трусики бамбуковые Kid's XL (12-22 кг) 38 шт.</t>
  </si>
  <si>
    <t>60bf63a5b9f8ed9e46456a72</t>
  </si>
  <si>
    <t>Takeshi трусики бамбуковые Kid's L (9-14 кг) 44 шт.</t>
  </si>
  <si>
    <t>60bf6aebfbacea06492dfd24</t>
  </si>
  <si>
    <t>60bf6cfa32da838aa086ecf6</t>
  </si>
  <si>
    <t>MEDI-PEEL Naite Thread Neck Cream крем для шеи, 100 мл</t>
  </si>
  <si>
    <t>60bf5d81c3080f1da409001c</t>
  </si>
  <si>
    <t>Satisfyer Стимулятор Penguin Air Pulse, черный/белый</t>
  </si>
  <si>
    <t>60bf711303c378ba884d9c3f</t>
  </si>
  <si>
    <t>60bd918903c3786b564d9c75</t>
  </si>
  <si>
    <t>60bf77868927ca3cbef55be9</t>
  </si>
  <si>
    <t>60bf784cf98801aac5079e1e</t>
  </si>
  <si>
    <t>60bf784dc3080ffa5908ff7b</t>
  </si>
  <si>
    <t>Satisfyer Вибромассажер из силикона с вакуумно-волновой клиторальной стимуляцией Pro G-Spot Rabbit 22 см, белый</t>
  </si>
  <si>
    <t>60bf7d81b9f8edc1f9230017</t>
  </si>
  <si>
    <t>60bf809632da83bb0f50c967</t>
  </si>
  <si>
    <t>Palmbaby подгузники Ультратонкие S (3-7 кг), 72 шт.</t>
  </si>
  <si>
    <t>60be838d83b1f21e93c695a6</t>
  </si>
  <si>
    <t>YokoSun трусики Eco XXL (15-23 кг) 32 шт.</t>
  </si>
  <si>
    <t>60bdff4bf4c0cb0938dbdfce</t>
  </si>
  <si>
    <t>Japan Gals маска Pure 5 Essence с натуральными керамидами, 30 шт.</t>
  </si>
  <si>
    <t>60bf9789dff13b7b7da72fd6</t>
  </si>
  <si>
    <t>60be778c5a39511dbed59976</t>
  </si>
  <si>
    <t>60bf9b9e32da8373e550c8a7</t>
  </si>
  <si>
    <t>Масло IQ BEAUTY Premium обогащенное для кутикулы, 12.5 мл</t>
  </si>
  <si>
    <t>60bf9be2f78dba2798ddd7dc</t>
  </si>
  <si>
    <t>60bf9c1a954f6b2c586cd617</t>
  </si>
  <si>
    <t>Гель для стирки Kao Attack Bio EX, 0.77 кг, дой-пак</t>
  </si>
  <si>
    <t>60bf9e6b0fe9955e25161042</t>
  </si>
  <si>
    <t>27.05.2021</t>
  </si>
  <si>
    <t>Joonies трусики Comfort M (6-11 кг) 54 шт.</t>
  </si>
  <si>
    <t>60bf9f3332da837e8450c97b</t>
  </si>
  <si>
    <t>YokoSun трусики Econom L (9-14 кг), 44 шт.</t>
  </si>
  <si>
    <t>60bfa55c7153b385b1fe75ad</t>
  </si>
  <si>
    <t>Pigeon Бутылочка Перистальтик Плюс с широким горлом PPSU, 240 мл, с 3 месяцев, оранжевый</t>
  </si>
  <si>
    <t>60bfa86d32da831ede50c93b</t>
  </si>
  <si>
    <t>Pigeon Бутылочка Перистальтик Плюс с широким горлом PP, 160 мл, с рождения, бесцветный</t>
  </si>
  <si>
    <t>60bfac4604e943142c6ba8cc</t>
  </si>
  <si>
    <t>60bfb162dbdc31d0ae9cdf26</t>
  </si>
  <si>
    <t>60bfb4d12fe0980ba50f6fa3</t>
  </si>
  <si>
    <t>Минерально-витаминный комплекс Optimum Nutrition ZMA (90 капсул), нейтральный</t>
  </si>
  <si>
    <t>60bfaf39954f6b2c6e6cd4e3</t>
  </si>
  <si>
    <t>60bfbaee04e943d53f6ba807</t>
  </si>
  <si>
    <t>Nagara поглотитель запаха Aqua Beads Лаванда, 360 г</t>
  </si>
  <si>
    <t>60bfbcb703c3780f969e659a</t>
  </si>
  <si>
    <t>Nagara поглотитель запаха Aqua Beads</t>
  </si>
  <si>
    <t>Biore мусс для умывания с увлажняющим эффектом, 130 мл</t>
  </si>
  <si>
    <t>60ba767c4f5c6e6da7916554</t>
  </si>
  <si>
    <t>Joonies трусики Comfort XL (12-17 кг), 38 шт., 3 уп.</t>
  </si>
  <si>
    <t>60ba859d03c378c5c94d9cb7</t>
  </si>
  <si>
    <t>30.05.2021</t>
  </si>
  <si>
    <t>IQ BEAUTY Суперстойкая защита маникюра 10 Days Top, 12,5 мл</t>
  </si>
  <si>
    <t>60bfd7db3b31762bb1834a1d</t>
  </si>
  <si>
    <t>Укрепитель для ногтей IQ Beauty Gold Hardener, 12.5 мл</t>
  </si>
  <si>
    <t>СПА средство для ногтей и кутикулы IQ Beauty Nail SPA 5 in 1, 12.5 мл</t>
  </si>
  <si>
    <t>Ёkitto трусики XXL (15+ кг) 34 шт.</t>
  </si>
  <si>
    <t>60bfd7e5f98801d166079e65</t>
  </si>
  <si>
    <t>Pigeon Ножницы 15122 белый</t>
  </si>
  <si>
    <t>60be9cb403c37892974d9c3a</t>
  </si>
  <si>
    <t>Goo.N трусики Ultra M (7-12 кг) 74 шт.</t>
  </si>
  <si>
    <t>60be637f20d51d4e49642f06</t>
  </si>
  <si>
    <t>60bcde61dbdc31c9c5f44845</t>
  </si>
  <si>
    <t>YokoSun трусики Premium M (6-10 кг) 56 шт.</t>
  </si>
  <si>
    <t>60bf157df78dba0c2eb45e2e</t>
  </si>
  <si>
    <t>60be5d2d2af6cd750901dc5d</t>
  </si>
  <si>
    <t>Протеин Optimum Nutrition 100% Whey Gold Standard (819-943 г) шоколадно-арахисовая паста</t>
  </si>
  <si>
    <t>60be856e4f5c6e0c899164c2</t>
  </si>
  <si>
    <t>YokoSun трусики Premium XL (12-20 кг) 38 шт.</t>
  </si>
  <si>
    <t>60bfeb08739901265b828a46</t>
  </si>
  <si>
    <t>60bf050d99d6ef2e7934aef3</t>
  </si>
  <si>
    <t>YokoSun подгузники L (9-13 кг), 54 шт.</t>
  </si>
  <si>
    <t>60be0f63c3080f0bc22f9e85</t>
  </si>
  <si>
    <t>Satisfyer Вибратор силиконовый Yummy Sunshine 22.5 см, желтый</t>
  </si>
  <si>
    <t>60bf06ff03c3785b5f4d9c94</t>
  </si>
  <si>
    <t>Missha BB крем Perfect Cover, SPF 42, 50 мл, оттенок: 23 natural beige</t>
  </si>
  <si>
    <t>60bf0f8d2af6cd336801dcb3</t>
  </si>
  <si>
    <t>60be93f6dff13b0fd4011b68</t>
  </si>
  <si>
    <t>Joonies трусики Premium Soft XL (12-17 кг), 152 шт.</t>
  </si>
  <si>
    <t>60bdb677f78dba2e9bb45e63</t>
  </si>
  <si>
    <t>60bf0e5294d52728b7cc2158</t>
  </si>
  <si>
    <t>60bf16417153b3f1512d54e2</t>
  </si>
  <si>
    <t>60bf17f9dff13b4115011c44</t>
  </si>
  <si>
    <t>Vivienne Sabo Тушь для ресниц Regard Coquette, 01 черная</t>
  </si>
  <si>
    <t>60be6b47dff13b25d6011b5f</t>
  </si>
  <si>
    <t>60be5ee120d51d35fd642e84</t>
  </si>
  <si>
    <t>60bf189ebed21e383b9b214f</t>
  </si>
  <si>
    <t>60bdff60792ab17704afe991</t>
  </si>
  <si>
    <t>60bdf25cdff13b2bf0011b75</t>
  </si>
  <si>
    <t>Joonies трусики Comfort XL (12-17 кг), 38 шт., 2 уп.</t>
  </si>
  <si>
    <t>60be70b7c5311b35a445f096</t>
  </si>
  <si>
    <t>Biore мусс для умывания Экстра увлажнение, запасной блок, 130 мл</t>
  </si>
  <si>
    <t>60bd796f8927ca459a66aa7a</t>
  </si>
  <si>
    <t>Biore мусс для умывания Экстра увлажнение, 150 мл</t>
  </si>
  <si>
    <t>Протеин Optimum Nutrition 100% Whey Gold Standard (819-943 г) ванильное мороженое</t>
  </si>
  <si>
    <t>60bd9f877399011c7f9f2884</t>
  </si>
  <si>
    <t>60bf4e22f98801b59f8cae45</t>
  </si>
  <si>
    <t>Смесь Kabrita 1 GOLD для комфортного пищеварения, 0-6 месяцев, 400 г</t>
  </si>
  <si>
    <t>60be7bc932da8392eb86ebfa</t>
  </si>
  <si>
    <t>Biore мицеллярная вода, 320 мл</t>
  </si>
  <si>
    <t>60be149f03c378a9df4d9d1f</t>
  </si>
  <si>
    <t>Протеин Optimum Nutrition 100% Whey Gold Standard Naturally Flavored (864-909 г) ваниль</t>
  </si>
  <si>
    <t>60be30498927ca2beea0336b</t>
  </si>
  <si>
    <t>Протеин Optimum Nutrition 100% Whey Gold Standard (4545-4704 г) молочный шоколад</t>
  </si>
  <si>
    <t>60bdf3d0dbdc31c7dbf447a7</t>
  </si>
  <si>
    <t>Минерально-витаминный комплекс Optimum Nutrition Opti-Men (240 таблеток)</t>
  </si>
  <si>
    <t>60be7d887153b36c8ffe75c8</t>
  </si>
  <si>
    <t>Joonies трусики Comfort L (9-14 кг), 44 шт., 2 уп.</t>
  </si>
  <si>
    <t>60be2736f78dba4cc6b45e53</t>
  </si>
  <si>
    <t>60be48d4863e4e3ff2a90dc4</t>
  </si>
  <si>
    <t>60be6a0983b1f24f6fc6960c</t>
  </si>
  <si>
    <t>Аминокислотный комплекс Optimum Nutrition Superior Amino 2222 (320 таблеток)</t>
  </si>
  <si>
    <t>60be1bf22fe0986d9118f6d5</t>
  </si>
  <si>
    <t>Jigott Collagen Healing Cream Ночной омолаживающий лечебный крем для лица с коллагеном, 100 г</t>
  </si>
  <si>
    <t>60be16967153b32971fe762d</t>
  </si>
  <si>
    <t>60be8152fbacea79c72dfdb2</t>
  </si>
  <si>
    <t>Протеин Optimum Nutrition 100% Whey Gold Standard (2100-2353 г) белый шоколад</t>
  </si>
  <si>
    <t>60be765e7153b3e5b62d5560</t>
  </si>
  <si>
    <t>Протеин Optimum Nutrition 100% Whey Gold Standard (2100-2353 г) клубника-банан</t>
  </si>
  <si>
    <t>Креатин Optimum Nutrition Creatine 2500 Caps (100 шт) без вкуса</t>
  </si>
  <si>
    <t>60be6de98927ca8acba03395</t>
  </si>
  <si>
    <t>Joonies подгузники Premium Soft NB (0-5 кг) 24 шт.</t>
  </si>
  <si>
    <t>60bf783a5a39514184d59958</t>
  </si>
  <si>
    <t>60bf06fc2fe0981e8518f6c6</t>
  </si>
  <si>
    <t>Протеин Optimum Nutrition 100% Whey Gold Standard (2100-2353 г) молочный шоколад</t>
  </si>
  <si>
    <t>60bf181bbed21e3c8e9b2170</t>
  </si>
  <si>
    <t>Протеин Optimum Nutrition 100% Casein Gold Standard (1812-1820 г) шоколад-арахисовое масло</t>
  </si>
  <si>
    <t>60bf146b6a864375d104249c</t>
  </si>
  <si>
    <t>Satisfyer Стимулятор Curvy 2+, белый</t>
  </si>
  <si>
    <t>60be3ab90fe995462c577fc9</t>
  </si>
  <si>
    <t>60be5db3f4c0cb1253dbe049</t>
  </si>
  <si>
    <t>Гейнер Optimum Nutrition Serious Mass (5.44 кг) ваниль</t>
  </si>
  <si>
    <t>60be0769f78dba2ab4b45efe</t>
  </si>
  <si>
    <t>Протеин Optimum Nutrition 100% Whey Gold Standard (2100-2353 г) двойной шоколад</t>
  </si>
  <si>
    <t>60bed057dbdc319423f4480c</t>
  </si>
  <si>
    <t>Joonies трусики Premium Soft M (6-11 кг), 56 шт.</t>
  </si>
  <si>
    <t>60bf111899d6ef1dad34af22</t>
  </si>
  <si>
    <t>60be3a496a8643671c0424f8</t>
  </si>
  <si>
    <t>Esthetic House шампунь для волос протеиновый CP-1 Bright Complex Intense Nourishing, 500 мл</t>
  </si>
  <si>
    <t>60be7d46dbdc31bf38f447d8</t>
  </si>
  <si>
    <t>60be64968927ca0ad1a033fa</t>
  </si>
  <si>
    <t>60bf213b5a39511c2fd599ab</t>
  </si>
  <si>
    <t>60be87ee6a8643605d042506</t>
  </si>
  <si>
    <t>Joonies трусики Comfort M (6-11 кг), 2 уп.</t>
  </si>
  <si>
    <t>60bf4cdedbdc312e67f448bf</t>
  </si>
  <si>
    <t>60be6b5abed21e47659b20fd</t>
  </si>
  <si>
    <t>YokoSun подгузники Premium NB (0-5 кг) 36 шт.</t>
  </si>
  <si>
    <t>60bf4e8304e94322e2b3b8a2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</si>
</sst>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637016.0</v>
      </c>
    </row>
    <row r="4" spans="1:9" s="3" customFormat="1" x14ac:dyDescent="0.2" ht="16.0" customHeight="true">
      <c r="A4" s="3" t="s">
        <v>34</v>
      </c>
      <c r="B4" s="10" t="n">
        <v>192999.0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4.9667473E7</v>
      </c>
      <c r="B8" s="8" t="s">
        <v>51</v>
      </c>
      <c r="C8" s="8" t="n">
        <f>IF(false,"005-1512", "005-1512")</f>
      </c>
      <c r="D8" s="8" t="s">
        <v>52</v>
      </c>
      <c r="E8" s="8" t="n">
        <v>1.0</v>
      </c>
      <c r="F8" s="8" t="n">
        <v>726.0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4.9514576E7</v>
      </c>
      <c r="B9" t="s" s="8">
        <v>56</v>
      </c>
      <c r="C9" t="n" s="8">
        <f>IF(false,"005-1515", "005-1515")</f>
      </c>
      <c r="D9" t="s" s="8">
        <v>57</v>
      </c>
      <c r="E9" t="n" s="8">
        <v>1.0</v>
      </c>
      <c r="F9" t="n" s="8">
        <v>686.0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4.9442962E7</v>
      </c>
      <c r="B10" s="8" t="s">
        <v>59</v>
      </c>
      <c r="C10" s="8" t="n">
        <f>IF(false,"120921898", "120921898")</f>
      </c>
      <c r="D10" s="8" t="s">
        <v>60</v>
      </c>
      <c r="E10" s="8" t="n">
        <v>1.0</v>
      </c>
      <c r="F10" s="8" t="n">
        <v>979.0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4.9435644E7</v>
      </c>
      <c r="B11" t="s" s="8">
        <v>59</v>
      </c>
      <c r="C11" t="n" s="8">
        <f>IF(false,"120921370", "120921370")</f>
      </c>
      <c r="D11" t="s" s="8">
        <v>62</v>
      </c>
      <c r="E11" t="n" s="8">
        <v>2.0</v>
      </c>
      <c r="F11" t="n" s="8">
        <v>1.0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4.9409422E7</v>
      </c>
      <c r="B12" t="s" s="8">
        <v>59</v>
      </c>
      <c r="C12" t="n" s="8">
        <f>IF(false,"120922981", "120922981")</f>
      </c>
      <c r="D12" t="s" s="8">
        <v>64</v>
      </c>
      <c r="E12" t="n" s="8">
        <v>1.0</v>
      </c>
      <c r="F12" t="n" s="8">
        <v>1099.0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4.9489932E7</v>
      </c>
      <c r="B13" s="8" t="s">
        <v>56</v>
      </c>
      <c r="C13" s="8" t="n">
        <f>IF(false,"120921995", "120921995")</f>
      </c>
      <c r="D13" s="8" t="s">
        <v>66</v>
      </c>
      <c r="E13" s="8" t="n">
        <v>2.0</v>
      </c>
      <c r="F13" s="8" t="n">
        <v>1862.0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4.959901E7</v>
      </c>
      <c r="B14" s="8" t="s">
        <v>51</v>
      </c>
      <c r="C14" s="8" t="n">
        <f>IF(false,"120921897", "120921897")</f>
      </c>
      <c r="D14" s="8" t="s">
        <v>68</v>
      </c>
      <c r="E14" s="8" t="n">
        <v>2.0</v>
      </c>
      <c r="F14" s="8" t="n">
        <v>2438.0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4.9275131E7</v>
      </c>
      <c r="B15" t="s" s="8">
        <v>70</v>
      </c>
      <c r="C15" t="n" s="8">
        <f>IF(false,"120922352", "120922352")</f>
      </c>
      <c r="D15" t="s" s="8">
        <v>71</v>
      </c>
      <c r="E15" t="n" s="8">
        <v>1.0</v>
      </c>
      <c r="F15" t="n" s="8">
        <v>645.0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4.9823592E7</v>
      </c>
      <c r="B16" t="s" s="8">
        <v>73</v>
      </c>
      <c r="C16" t="n" s="8">
        <f>IF(false,"1003343", "1003343")</f>
      </c>
      <c r="D16" t="s" s="8">
        <v>74</v>
      </c>
      <c r="E16" t="n" s="8">
        <v>1.0</v>
      </c>
      <c r="F16" s="8" t="n">
        <v>1.0</v>
      </c>
      <c r="G16" s="8" t="s">
        <v>53</v>
      </c>
      <c r="H16" s="8" t="s">
        <v>54</v>
      </c>
      <c r="I16" s="8" t="s">
        <v>75</v>
      </c>
    </row>
    <row r="17" spans="1:9" x14ac:dyDescent="0.2" ht="16.0" customHeight="true">
      <c r="A17" s="7" t="n">
        <v>4.9765561E7</v>
      </c>
      <c r="B17" s="8" t="s">
        <v>73</v>
      </c>
      <c r="C17" s="8" t="n">
        <f>IF(false,"120921853", "120921853")</f>
      </c>
      <c r="D17" s="8" t="s">
        <v>76</v>
      </c>
      <c r="E17" s="8" t="n">
        <v>2.0</v>
      </c>
      <c r="F17" s="8" t="n">
        <v>1628.0</v>
      </c>
      <c r="G17" s="8" t="s">
        <v>53</v>
      </c>
      <c r="H17" s="8" t="s">
        <v>54</v>
      </c>
      <c r="I17" s="8" t="s">
        <v>77</v>
      </c>
    </row>
    <row r="18" spans="1:9" x14ac:dyDescent="0.2" ht="16.0" customHeight="true">
      <c r="A18" s="7" t="n">
        <v>4.96628E7</v>
      </c>
      <c r="B18" t="s" s="8">
        <v>51</v>
      </c>
      <c r="C18" t="n" s="8">
        <f>IF(false,"005-1516", "005-1516")</f>
      </c>
      <c r="D18" t="s" s="8">
        <v>78</v>
      </c>
      <c r="E18" t="n" s="8">
        <v>1.0</v>
      </c>
      <c r="F18" t="n" s="8">
        <v>850.0</v>
      </c>
      <c r="G18" t="s" s="8">
        <v>53</v>
      </c>
      <c r="H18" t="s" s="8">
        <v>54</v>
      </c>
      <c r="I18" t="s" s="8">
        <v>79</v>
      </c>
    </row>
    <row r="19" spans="1:9" ht="16.0" x14ac:dyDescent="0.2" customHeight="true">
      <c r="A19" s="7" t="n">
        <v>4.9607898E7</v>
      </c>
      <c r="B19" s="8" t="s">
        <v>51</v>
      </c>
      <c r="C19" s="8" t="n">
        <f>IF(false,"005-1380", "005-1380")</f>
      </c>
      <c r="D19" s="8" t="s">
        <v>80</v>
      </c>
      <c r="E19" s="8" t="n">
        <v>1.0</v>
      </c>
      <c r="F19" s="8" t="n">
        <v>616.0</v>
      </c>
      <c r="G19" s="8" t="s">
        <v>53</v>
      </c>
      <c r="H19" s="8" t="s">
        <v>54</v>
      </c>
      <c r="I19" s="8" t="s">
        <v>81</v>
      </c>
    </row>
    <row r="20" spans="1:9" x14ac:dyDescent="0.2" ht="16.0" customHeight="true">
      <c r="A20" s="7" t="n">
        <v>4.9607898E7</v>
      </c>
      <c r="B20" s="8" t="s">
        <v>51</v>
      </c>
      <c r="C20" s="8" t="n">
        <f>IF(false,"120921816", "120921816")</f>
      </c>
      <c r="D20" s="8" t="s">
        <v>82</v>
      </c>
      <c r="E20" s="8" t="n">
        <v>1.0</v>
      </c>
      <c r="F20" s="8" t="n">
        <v>470.0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4.9567974E7</v>
      </c>
      <c r="B21" t="s" s="8">
        <v>51</v>
      </c>
      <c r="C21" t="n" s="8">
        <f>IF(false,"005-1516", "005-1516")</f>
      </c>
      <c r="D21" t="s" s="8">
        <v>78</v>
      </c>
      <c r="E21" t="n" s="8">
        <v>2.0</v>
      </c>
      <c r="F21" t="n" s="8">
        <v>1089.0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4.9756837E7</v>
      </c>
      <c r="B22" t="s" s="8">
        <v>73</v>
      </c>
      <c r="C22" t="n" s="8">
        <f>IF(false,"120921626", "120921626")</f>
      </c>
      <c r="D22" t="s" s="8">
        <v>84</v>
      </c>
      <c r="E22" t="n" s="8">
        <v>1.0</v>
      </c>
      <c r="F22" s="8" t="n">
        <v>898.0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4.9028517E7</v>
      </c>
      <c r="B23" s="8" t="s">
        <v>86</v>
      </c>
      <c r="C23" s="8" t="n">
        <f>IF(false,"120921546", "120921546")</f>
      </c>
      <c r="D23" s="8" t="s">
        <v>87</v>
      </c>
      <c r="E23" s="8" t="n">
        <v>1.0</v>
      </c>
      <c r="F23" s="8" t="n">
        <v>704.0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4.9710651E7</v>
      </c>
      <c r="B24" t="s" s="8">
        <v>73</v>
      </c>
      <c r="C24" t="n" s="8">
        <f>IF(false,"005-1377", "005-1377")</f>
      </c>
      <c r="D24" t="s" s="8">
        <v>89</v>
      </c>
      <c r="E24" t="n" s="8">
        <v>1.0</v>
      </c>
      <c r="F24" t="n" s="8">
        <v>493.0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4.9685872E7</v>
      </c>
      <c r="B25" t="s" s="8">
        <v>51</v>
      </c>
      <c r="C25" t="n" s="8">
        <f>IF(false,"005-1514", "005-1514")</f>
      </c>
      <c r="D25" t="s" s="8">
        <v>91</v>
      </c>
      <c r="E25" t="n" s="8">
        <v>1.0</v>
      </c>
      <c r="F25" t="n" s="8">
        <v>738.0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4.9181035E7</v>
      </c>
      <c r="B26" t="s" s="8">
        <v>70</v>
      </c>
      <c r="C26" t="n" s="8">
        <f>IF(false,"003-315", "003-315")</f>
      </c>
      <c r="D26" t="s" s="8">
        <v>93</v>
      </c>
      <c r="E26" t="n" s="8">
        <v>1.0</v>
      </c>
      <c r="F26" t="n" s="8">
        <v>1072.0</v>
      </c>
      <c r="G26" t="s" s="8">
        <v>53</v>
      </c>
      <c r="H26" t="s" s="8">
        <v>54</v>
      </c>
      <c r="I26" t="s" s="8">
        <v>94</v>
      </c>
    </row>
    <row r="27" ht="16.0" customHeight="true">
      <c r="A27" t="n" s="7">
        <v>4.9690988E7</v>
      </c>
      <c r="B27" t="s" s="8">
        <v>73</v>
      </c>
      <c r="C27" t="n" s="8">
        <f>IF(false,"005-1516", "005-1516")</f>
      </c>
      <c r="D27" t="s" s="8">
        <v>78</v>
      </c>
      <c r="E27" t="n" s="8">
        <v>1.0</v>
      </c>
      <c r="F27" t="n" s="8">
        <v>867.0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4.9658988E7</v>
      </c>
      <c r="B28" t="s" s="8">
        <v>51</v>
      </c>
      <c r="C28" t="n" s="8">
        <f>IF(false,"01-003884", "01-003884")</f>
      </c>
      <c r="D28" t="s" s="8">
        <v>96</v>
      </c>
      <c r="E28" t="n" s="8">
        <v>1.0</v>
      </c>
      <c r="F28" t="n" s="8">
        <v>989.0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4.7860487E7</v>
      </c>
      <c r="B29" t="s" s="8">
        <v>98</v>
      </c>
      <c r="C29" t="n" s="8">
        <f>IF(false,"003-318", "003-318")</f>
      </c>
      <c r="D29" t="s" s="8">
        <v>99</v>
      </c>
      <c r="E29" t="n" s="8">
        <v>1.0</v>
      </c>
      <c r="F29" t="n" s="8">
        <v>1489.0</v>
      </c>
      <c r="G29" s="8" t="s">
        <v>53</v>
      </c>
      <c r="H29" t="s" s="8">
        <v>54</v>
      </c>
      <c r="I29" s="8" t="s">
        <v>100</v>
      </c>
    </row>
    <row r="30" ht="16.0" customHeight="true">
      <c r="A30" t="n" s="7">
        <v>4.9354776E7</v>
      </c>
      <c r="B30" t="s" s="8">
        <v>59</v>
      </c>
      <c r="C30" t="n" s="8">
        <f>IF(false,"120922041", "120922041")</f>
      </c>
      <c r="D30" t="s" s="8">
        <v>101</v>
      </c>
      <c r="E30" t="n" s="8">
        <v>1.0</v>
      </c>
      <c r="F30" t="n" s="8">
        <v>245.0</v>
      </c>
      <c r="G30" t="s" s="8">
        <v>53</v>
      </c>
      <c r="H30" t="s" s="8">
        <v>54</v>
      </c>
      <c r="I30" t="s" s="8">
        <v>102</v>
      </c>
    </row>
    <row r="31" ht="16.0" customHeight="true">
      <c r="A31" t="n" s="7">
        <v>4.8789001E7</v>
      </c>
      <c r="B31" t="s" s="8">
        <v>103</v>
      </c>
      <c r="C31" t="n" s="8">
        <f>IF(false,"120921370", "120921370")</f>
      </c>
      <c r="D31" t="s" s="8">
        <v>62</v>
      </c>
      <c r="E31" t="n" s="8">
        <v>1.0</v>
      </c>
      <c r="F31" t="n" s="8">
        <v>1690.0</v>
      </c>
      <c r="G31" t="s" s="8">
        <v>53</v>
      </c>
      <c r="H31" t="s" s="8">
        <v>54</v>
      </c>
      <c r="I31" t="s" s="8">
        <v>104</v>
      </c>
    </row>
    <row r="32" ht="16.0" customHeight="true">
      <c r="A32" t="n" s="7">
        <v>4.962641E7</v>
      </c>
      <c r="B32" t="s" s="8">
        <v>51</v>
      </c>
      <c r="C32" t="n" s="8">
        <f>IF(false,"120906022", "120906022")</f>
      </c>
      <c r="D32" t="s" s="8">
        <v>105</v>
      </c>
      <c r="E32" t="n" s="8">
        <v>1.0</v>
      </c>
      <c r="F32" t="n" s="8">
        <v>1089.0</v>
      </c>
      <c r="G32" t="s" s="8">
        <v>53</v>
      </c>
      <c r="H32" t="s" s="8">
        <v>54</v>
      </c>
      <c r="I32" t="s" s="8">
        <v>106</v>
      </c>
    </row>
    <row r="33" ht="16.0" customHeight="true">
      <c r="A33" t="n" s="7">
        <v>4.9556095E7</v>
      </c>
      <c r="B33" t="s" s="8">
        <v>56</v>
      </c>
      <c r="C33" t="n" s="8">
        <f>IF(false,"120906023", "120906023")</f>
      </c>
      <c r="D33" t="s" s="8">
        <v>107</v>
      </c>
      <c r="E33" t="n" s="8">
        <v>1.0</v>
      </c>
      <c r="F33" t="n" s="8">
        <v>1089.0</v>
      </c>
      <c r="G33" t="s" s="8">
        <v>53</v>
      </c>
      <c r="H33" t="s" s="8">
        <v>54</v>
      </c>
      <c r="I33" t="s" s="8">
        <v>108</v>
      </c>
    </row>
    <row r="34" ht="16.0" customHeight="true">
      <c r="A34" t="n" s="7">
        <v>4.858854E7</v>
      </c>
      <c r="B34" t="s" s="8">
        <v>109</v>
      </c>
      <c r="C34" t="n" s="8">
        <f>IF(false,"120921370", "120921370")</f>
      </c>
      <c r="D34" t="s" s="8">
        <v>62</v>
      </c>
      <c r="E34" t="n" s="8">
        <v>2.0</v>
      </c>
      <c r="F34" t="n" s="8">
        <v>3380.0</v>
      </c>
      <c r="G34" t="s" s="8">
        <v>53</v>
      </c>
      <c r="H34" t="s" s="8">
        <v>54</v>
      </c>
      <c r="I34" t="s" s="8">
        <v>110</v>
      </c>
    </row>
    <row r="35" ht="16.0" customHeight="true">
      <c r="A35" t="n" s="7">
        <v>4.8883417E7</v>
      </c>
      <c r="B35" t="s" s="8">
        <v>111</v>
      </c>
      <c r="C35" t="n" s="8">
        <f>IF(false,"120921744", "120921744")</f>
      </c>
      <c r="D35" t="s" s="8">
        <v>112</v>
      </c>
      <c r="E35" t="n" s="8">
        <v>3.0</v>
      </c>
      <c r="F35" t="n" s="8">
        <v>2619.0</v>
      </c>
      <c r="G35" t="s" s="8">
        <v>53</v>
      </c>
      <c r="H35" t="s" s="8">
        <v>54</v>
      </c>
      <c r="I35" t="s" s="8">
        <v>113</v>
      </c>
    </row>
    <row r="36" ht="16.0" customHeight="true">
      <c r="A36" t="n" s="7">
        <v>4.8883417E7</v>
      </c>
      <c r="B36" t="s" s="8">
        <v>111</v>
      </c>
      <c r="C36" t="n" s="8">
        <f>IF(false,"120921743", "120921743")</f>
      </c>
      <c r="D36" t="s" s="8">
        <v>114</v>
      </c>
      <c r="E36" t="n" s="8">
        <v>1.0</v>
      </c>
      <c r="F36" t="n" s="8">
        <v>868.0</v>
      </c>
      <c r="G36" t="s" s="8">
        <v>53</v>
      </c>
      <c r="H36" t="s" s="8">
        <v>54</v>
      </c>
      <c r="I36" t="s" s="8">
        <v>113</v>
      </c>
    </row>
    <row r="37" ht="16.0" customHeight="true">
      <c r="A37" t="n" s="7">
        <v>4.9714071E7</v>
      </c>
      <c r="B37" t="s" s="8">
        <v>73</v>
      </c>
      <c r="C37" t="n" s="8">
        <f>IF(false,"120921995", "120921995")</f>
      </c>
      <c r="D37" t="s" s="8">
        <v>66</v>
      </c>
      <c r="E37" t="n" s="8">
        <v>1.0</v>
      </c>
      <c r="F37" t="n" s="8">
        <v>889.0</v>
      </c>
      <c r="G37" t="s" s="8">
        <v>53</v>
      </c>
      <c r="H37" t="s" s="8">
        <v>54</v>
      </c>
      <c r="I37" t="s" s="8">
        <v>115</v>
      </c>
    </row>
    <row r="38" ht="16.0" customHeight="true">
      <c r="A38" t="n" s="7">
        <v>4.8893375E7</v>
      </c>
      <c r="B38" t="s" s="8">
        <v>111</v>
      </c>
      <c r="C38" t="n" s="8">
        <f>IF(false,"01-003884", "01-003884")</f>
      </c>
      <c r="D38" t="s" s="8">
        <v>96</v>
      </c>
      <c r="E38" t="n" s="8">
        <v>6.0</v>
      </c>
      <c r="F38" t="n" s="8">
        <v>4584.0</v>
      </c>
      <c r="G38" t="s" s="8">
        <v>53</v>
      </c>
      <c r="H38" t="s" s="8">
        <v>54</v>
      </c>
      <c r="I38" t="s" s="8">
        <v>116</v>
      </c>
    </row>
    <row r="39" ht="16.0" customHeight="true">
      <c r="A39" t="n" s="7">
        <v>4.9942267E7</v>
      </c>
      <c r="B39" t="s" s="8">
        <v>54</v>
      </c>
      <c r="C39" t="n" s="8">
        <f>IF(false,"120921807", "120921807")</f>
      </c>
      <c r="D39" t="s" s="8">
        <v>117</v>
      </c>
      <c r="E39" t="n" s="8">
        <v>1.0</v>
      </c>
      <c r="F39" t="n" s="8">
        <v>1590.0</v>
      </c>
      <c r="G39" t="s" s="8">
        <v>53</v>
      </c>
      <c r="H39" t="s" s="8">
        <v>54</v>
      </c>
      <c r="I39" t="s" s="8">
        <v>118</v>
      </c>
    </row>
    <row r="40" ht="16.0" customHeight="true">
      <c r="A40" t="n" s="7">
        <v>4.902411E7</v>
      </c>
      <c r="B40" t="s" s="8">
        <v>86</v>
      </c>
      <c r="C40" t="n" s="8">
        <f>IF(false,"120922947", "120922947")</f>
      </c>
      <c r="D40" t="s" s="8">
        <v>119</v>
      </c>
      <c r="E40" t="n" s="8">
        <v>1.0</v>
      </c>
      <c r="F40" t="n" s="8">
        <v>2089.0</v>
      </c>
      <c r="G40" t="s" s="8">
        <v>53</v>
      </c>
      <c r="H40" t="s" s="8">
        <v>54</v>
      </c>
      <c r="I40" t="s" s="8">
        <v>120</v>
      </c>
    </row>
    <row r="41" ht="16.0" customHeight="true">
      <c r="A41" t="n" s="7">
        <v>4.9699466E7</v>
      </c>
      <c r="B41" t="s" s="8">
        <v>73</v>
      </c>
      <c r="C41" t="n" s="8">
        <f>IF(false,"120921370", "120921370")</f>
      </c>
      <c r="D41" t="s" s="8">
        <v>62</v>
      </c>
      <c r="E41" t="n" s="8">
        <v>3.0</v>
      </c>
      <c r="F41" t="n" s="8">
        <v>2768.0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4.9669052E7</v>
      </c>
      <c r="B42" t="s" s="8">
        <v>51</v>
      </c>
      <c r="C42" t="n" s="8">
        <f>IF(false,"120921370", "120921370")</f>
      </c>
      <c r="D42" t="s" s="8">
        <v>62</v>
      </c>
      <c r="E42" t="n" s="8">
        <v>1.0</v>
      </c>
      <c r="F42" t="n" s="8">
        <v>1690.0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4.9669052E7</v>
      </c>
      <c r="B43" t="s" s="8">
        <v>51</v>
      </c>
      <c r="C43" t="n" s="8">
        <f>IF(false,"003-318", "003-318")</f>
      </c>
      <c r="D43" t="s" s="8">
        <v>99</v>
      </c>
      <c r="E43" t="n" s="8">
        <v>1.0</v>
      </c>
      <c r="F43" t="n" s="8">
        <v>1489.0</v>
      </c>
      <c r="G43" t="s" s="8">
        <v>53</v>
      </c>
      <c r="H43" t="s" s="8">
        <v>54</v>
      </c>
      <c r="I43" t="s" s="8">
        <v>122</v>
      </c>
    </row>
    <row r="44" ht="16.0" customHeight="true">
      <c r="A44" t="n" s="7">
        <v>4.9150424E7</v>
      </c>
      <c r="B44" t="s" s="8">
        <v>86</v>
      </c>
      <c r="C44" t="n" s="8">
        <f>IF(false,"120921853", "120921853")</f>
      </c>
      <c r="D44" t="s" s="8">
        <v>76</v>
      </c>
      <c r="E44" t="n" s="8">
        <v>3.0</v>
      </c>
      <c r="F44" t="n" s="8">
        <v>2097.0</v>
      </c>
      <c r="G44" t="s" s="8">
        <v>53</v>
      </c>
      <c r="H44" t="s" s="8">
        <v>54</v>
      </c>
      <c r="I44" t="s" s="8">
        <v>123</v>
      </c>
    </row>
    <row r="45" ht="16.0" customHeight="true">
      <c r="A45" t="n" s="7">
        <v>4.8928988E7</v>
      </c>
      <c r="B45" t="s" s="8">
        <v>111</v>
      </c>
      <c r="C45" t="n" s="8">
        <f>IF(false,"120921370", "120921370")</f>
      </c>
      <c r="D45" t="s" s="8">
        <v>62</v>
      </c>
      <c r="E45" t="n" s="8">
        <v>1.0</v>
      </c>
      <c r="F45" t="n" s="8">
        <v>1435.0</v>
      </c>
      <c r="G45" t="s" s="8">
        <v>53</v>
      </c>
      <c r="H45" t="s" s="8">
        <v>54</v>
      </c>
      <c r="I45" t="s" s="8">
        <v>124</v>
      </c>
    </row>
    <row r="46" ht="16.0" customHeight="true">
      <c r="A46" t="n" s="7">
        <v>4.8925642E7</v>
      </c>
      <c r="B46" t="s" s="8">
        <v>111</v>
      </c>
      <c r="C46" t="n" s="8">
        <f>IF(false,"120922460", "120922460")</f>
      </c>
      <c r="D46" t="s" s="8">
        <v>125</v>
      </c>
      <c r="E46" t="n" s="8">
        <v>1.0</v>
      </c>
      <c r="F46" t="n" s="8">
        <v>2250.0</v>
      </c>
      <c r="G46" t="s" s="8">
        <v>53</v>
      </c>
      <c r="H46" t="s" s="8">
        <v>54</v>
      </c>
      <c r="I46" t="s" s="8">
        <v>126</v>
      </c>
    </row>
    <row r="47" ht="16.0" customHeight="true">
      <c r="A47" t="n" s="7">
        <v>4.9690122E7</v>
      </c>
      <c r="B47" t="s" s="8">
        <v>73</v>
      </c>
      <c r="C47" t="n" s="8">
        <f>IF(false,"005-1516", "005-1516")</f>
      </c>
      <c r="D47" t="s" s="8">
        <v>78</v>
      </c>
      <c r="E47" t="n" s="8">
        <v>2.0</v>
      </c>
      <c r="F47" t="n" s="8">
        <v>1734.0</v>
      </c>
      <c r="G47" t="s" s="8">
        <v>53</v>
      </c>
      <c r="H47" t="s" s="8">
        <v>54</v>
      </c>
      <c r="I47" t="s" s="8">
        <v>127</v>
      </c>
    </row>
    <row r="48" ht="16.0" customHeight="true">
      <c r="A48" t="n" s="7">
        <v>4.9855859E7</v>
      </c>
      <c r="B48" t="s" s="8">
        <v>73</v>
      </c>
      <c r="C48" t="n" s="8">
        <f>IF(false,"005-1121", "005-1121")</f>
      </c>
      <c r="D48" t="s" s="8">
        <v>128</v>
      </c>
      <c r="E48" t="n" s="8">
        <v>2.0</v>
      </c>
      <c r="F48" t="n" s="8">
        <v>1798.0</v>
      </c>
      <c r="G48" t="s" s="8">
        <v>53</v>
      </c>
      <c r="H48" t="s" s="8">
        <v>54</v>
      </c>
      <c r="I48" t="s" s="8">
        <v>129</v>
      </c>
    </row>
    <row r="49" ht="16.0" customHeight="true">
      <c r="A49" t="n" s="7">
        <v>4.9758969E7</v>
      </c>
      <c r="B49" t="s" s="8">
        <v>73</v>
      </c>
      <c r="C49" t="n" s="8">
        <f>IF(false,"120922768", "120922768")</f>
      </c>
      <c r="D49" t="s" s="8">
        <v>130</v>
      </c>
      <c r="E49" t="n" s="8">
        <v>1.0</v>
      </c>
      <c r="F49" t="n" s="8">
        <v>544.0</v>
      </c>
      <c r="G49" t="s" s="8">
        <v>53</v>
      </c>
      <c r="H49" t="s" s="8">
        <v>54</v>
      </c>
      <c r="I49" t="s" s="8">
        <v>131</v>
      </c>
    </row>
    <row r="50" ht="16.0" customHeight="true">
      <c r="A50" t="n" s="7">
        <v>4.9213952E7</v>
      </c>
      <c r="B50" t="s" s="8">
        <v>70</v>
      </c>
      <c r="C50" t="n" s="8">
        <f>IF(false,"120922889", "120922889")</f>
      </c>
      <c r="D50" t="s" s="8">
        <v>132</v>
      </c>
      <c r="E50" t="n" s="8">
        <v>1.0</v>
      </c>
      <c r="F50" t="n" s="8">
        <v>1060.0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4.9847199E7</v>
      </c>
      <c r="B51" t="s" s="8">
        <v>73</v>
      </c>
      <c r="C51" t="n" s="8">
        <f>IF(false,"120921370", "120921370")</f>
      </c>
      <c r="D51" t="s" s="8">
        <v>62</v>
      </c>
      <c r="E51" t="n" s="8">
        <v>1.0</v>
      </c>
      <c r="F51" t="n" s="8">
        <v>1799.0</v>
      </c>
      <c r="G51" t="s" s="8">
        <v>53</v>
      </c>
      <c r="H51" t="s" s="8">
        <v>54</v>
      </c>
      <c r="I51" t="s" s="8">
        <v>134</v>
      </c>
    </row>
    <row r="52" ht="16.0" customHeight="true">
      <c r="A52" t="n" s="7">
        <v>4.9566304E7</v>
      </c>
      <c r="B52" t="s" s="8">
        <v>51</v>
      </c>
      <c r="C52" t="n" s="8">
        <f>IF(false,"120906023", "120906023")</f>
      </c>
      <c r="D52" t="s" s="8">
        <v>107</v>
      </c>
      <c r="E52" t="n" s="8">
        <v>4.0</v>
      </c>
      <c r="F52" t="n" s="8">
        <v>4048.0</v>
      </c>
      <c r="G52" t="s" s="8">
        <v>53</v>
      </c>
      <c r="H52" t="s" s="8">
        <v>54</v>
      </c>
      <c r="I52" t="s" s="8">
        <v>135</v>
      </c>
    </row>
    <row r="53" ht="16.0" customHeight="true">
      <c r="A53" t="n" s="7">
        <v>4.952356E7</v>
      </c>
      <c r="B53" t="s" s="8">
        <v>56</v>
      </c>
      <c r="C53" t="n" s="8">
        <f>IF(false,"120922791", "120922791")</f>
      </c>
      <c r="D53" t="s" s="8">
        <v>136</v>
      </c>
      <c r="E53" t="n" s="8">
        <v>1.0</v>
      </c>
      <c r="F53" t="n" s="8">
        <v>341.0</v>
      </c>
      <c r="G53" t="s" s="8">
        <v>53</v>
      </c>
      <c r="H53" t="s" s="8">
        <v>54</v>
      </c>
      <c r="I53" t="s" s="8">
        <v>137</v>
      </c>
    </row>
    <row r="54" ht="16.0" customHeight="true">
      <c r="A54" t="n" s="7">
        <v>4.9616867E7</v>
      </c>
      <c r="B54" t="s" s="8">
        <v>51</v>
      </c>
      <c r="C54" t="n" s="8">
        <f>IF(false,"120906022", "120906022")</f>
      </c>
      <c r="D54" t="s" s="8">
        <v>105</v>
      </c>
      <c r="E54" t="n" s="8">
        <v>1.0</v>
      </c>
      <c r="F54" t="n" s="8">
        <v>1089.0</v>
      </c>
      <c r="G54" t="s" s="8">
        <v>53</v>
      </c>
      <c r="H54" t="s" s="8">
        <v>54</v>
      </c>
      <c r="I54" t="s" s="8">
        <v>138</v>
      </c>
    </row>
    <row r="55" ht="16.0" customHeight="true">
      <c r="A55" t="n" s="7">
        <v>4.9590917E7</v>
      </c>
      <c r="B55" t="s" s="8">
        <v>51</v>
      </c>
      <c r="C55" t="n" s="8">
        <f>IF(false,"000-631", "000-631")</f>
      </c>
      <c r="D55" t="s" s="8">
        <v>139</v>
      </c>
      <c r="E55" t="n" s="8">
        <v>3.0</v>
      </c>
      <c r="F55" t="n" s="8">
        <v>1515.0</v>
      </c>
      <c r="G55" t="s" s="8">
        <v>53</v>
      </c>
      <c r="H55" t="s" s="8">
        <v>54</v>
      </c>
      <c r="I55" t="s" s="8">
        <v>140</v>
      </c>
    </row>
    <row r="56" ht="16.0" customHeight="true">
      <c r="A56" t="n" s="7">
        <v>4.8247045E7</v>
      </c>
      <c r="B56" t="s" s="8">
        <v>141</v>
      </c>
      <c r="C56" t="n" s="8">
        <f>IF(false,"120922352", "120922352")</f>
      </c>
      <c r="D56" t="s" s="8">
        <v>142</v>
      </c>
      <c r="E56" t="n" s="8">
        <v>2.0</v>
      </c>
      <c r="F56" t="n" s="8">
        <v>1678.0</v>
      </c>
      <c r="G56" t="s" s="8">
        <v>53</v>
      </c>
      <c r="H56" t="s" s="8">
        <v>54</v>
      </c>
      <c r="I56" t="s" s="8">
        <v>143</v>
      </c>
    </row>
    <row r="57" ht="16.0" customHeight="true">
      <c r="A57" t="n" s="7">
        <v>4.9527284E7</v>
      </c>
      <c r="B57" t="s" s="8">
        <v>56</v>
      </c>
      <c r="C57" t="n" s="8">
        <f>IF(false,"120921903", "120921903")</f>
      </c>
      <c r="D57" t="s" s="8">
        <v>144</v>
      </c>
      <c r="E57" t="n" s="8">
        <v>3.0</v>
      </c>
      <c r="F57" t="n" s="8">
        <v>1731.0</v>
      </c>
      <c r="G57" t="s" s="8">
        <v>53</v>
      </c>
      <c r="H57" t="s" s="8">
        <v>54</v>
      </c>
      <c r="I57" t="s" s="8">
        <v>145</v>
      </c>
    </row>
    <row r="58" ht="16.0" customHeight="true">
      <c r="A58" t="n" s="7">
        <v>4.954981E7</v>
      </c>
      <c r="B58" t="s" s="8">
        <v>56</v>
      </c>
      <c r="C58" t="n" s="8">
        <f>IF(false,"120922624", "120922624")</f>
      </c>
      <c r="D58" t="s" s="8">
        <v>146</v>
      </c>
      <c r="E58" t="n" s="8">
        <v>1.0</v>
      </c>
      <c r="F58" t="n" s="8">
        <v>1573.0</v>
      </c>
      <c r="G58" t="s" s="8">
        <v>53</v>
      </c>
      <c r="H58" t="s" s="8">
        <v>54</v>
      </c>
      <c r="I58" t="s" s="8">
        <v>147</v>
      </c>
    </row>
    <row r="59" ht="16.0" customHeight="true">
      <c r="A59" t="n" s="7">
        <v>4.9536596E7</v>
      </c>
      <c r="B59" t="s" s="8">
        <v>56</v>
      </c>
      <c r="C59" t="n" s="8">
        <f>IF(false,"005-1255", "005-1255")</f>
      </c>
      <c r="D59" t="s" s="8">
        <v>148</v>
      </c>
      <c r="E59" t="n" s="8">
        <v>1.0</v>
      </c>
      <c r="F59" t="n" s="8">
        <v>689.0</v>
      </c>
      <c r="G59" t="s" s="8">
        <v>53</v>
      </c>
      <c r="H59" t="s" s="8">
        <v>54</v>
      </c>
      <c r="I59" t="s" s="8">
        <v>149</v>
      </c>
    </row>
    <row r="60" ht="16.0" customHeight="true">
      <c r="A60" t="n" s="7">
        <v>4.9510463E7</v>
      </c>
      <c r="B60" t="s" s="8">
        <v>56</v>
      </c>
      <c r="C60" t="n" s="8">
        <f>IF(false,"005-1516", "005-1516")</f>
      </c>
      <c r="D60" t="s" s="8">
        <v>78</v>
      </c>
      <c r="E60" t="n" s="8">
        <v>2.0</v>
      </c>
      <c r="F60" t="n" s="8">
        <v>1898.0</v>
      </c>
      <c r="G60" t="s" s="8">
        <v>53</v>
      </c>
      <c r="H60" t="s" s="8">
        <v>54</v>
      </c>
      <c r="I60" t="s" s="8">
        <v>150</v>
      </c>
    </row>
    <row r="61" ht="16.0" customHeight="true">
      <c r="A61" t="n" s="7">
        <v>4.9636374E7</v>
      </c>
      <c r="B61" t="s" s="8">
        <v>51</v>
      </c>
      <c r="C61" t="n" s="8">
        <f>IF(false,"120921897", "120921897")</f>
      </c>
      <c r="D61" t="s" s="8">
        <v>68</v>
      </c>
      <c r="E61" t="n" s="8">
        <v>1.0</v>
      </c>
      <c r="F61" t="n" s="8">
        <v>1219.0</v>
      </c>
      <c r="G61" t="s" s="8">
        <v>53</v>
      </c>
      <c r="H61" t="s" s="8">
        <v>54</v>
      </c>
      <c r="I61" t="s" s="8">
        <v>151</v>
      </c>
    </row>
    <row r="62" ht="16.0" customHeight="true">
      <c r="A62" t="n" s="7">
        <v>4.9993403E7</v>
      </c>
      <c r="B62" t="s" s="8">
        <v>54</v>
      </c>
      <c r="C62" t="n" s="8">
        <f>IF(false,"120923177", "120923177")</f>
      </c>
      <c r="D62" t="s" s="8">
        <v>152</v>
      </c>
      <c r="E62" t="n" s="8">
        <v>1.0</v>
      </c>
      <c r="F62" t="n" s="8">
        <v>1261.0</v>
      </c>
      <c r="G62" t="s" s="8">
        <v>53</v>
      </c>
      <c r="H62" t="s" s="8">
        <v>54</v>
      </c>
      <c r="I62" t="s" s="8">
        <v>153</v>
      </c>
    </row>
    <row r="63" ht="16.0" customHeight="true">
      <c r="A63" t="n" s="7">
        <v>4.914628E7</v>
      </c>
      <c r="B63" t="s" s="8">
        <v>86</v>
      </c>
      <c r="C63" t="n" s="8">
        <f>IF(false,"120921853", "120921853")</f>
      </c>
      <c r="D63" t="s" s="8">
        <v>76</v>
      </c>
      <c r="E63" t="n" s="8">
        <v>1.0</v>
      </c>
      <c r="F63" t="n" s="8">
        <v>699.0</v>
      </c>
      <c r="G63" t="s" s="8">
        <v>53</v>
      </c>
      <c r="H63" t="s" s="8">
        <v>54</v>
      </c>
      <c r="I63" t="s" s="8">
        <v>154</v>
      </c>
    </row>
    <row r="64" ht="16.0" customHeight="true">
      <c r="A64" t="n" s="7">
        <v>4.96665E7</v>
      </c>
      <c r="B64" t="s" s="8">
        <v>51</v>
      </c>
      <c r="C64" t="n" s="8">
        <f>IF(false,"120922640", "120922640")</f>
      </c>
      <c r="D64" t="s" s="8">
        <v>155</v>
      </c>
      <c r="E64" t="n" s="8">
        <v>3.0</v>
      </c>
      <c r="F64" t="n" s="8">
        <v>1008.0</v>
      </c>
      <c r="G64" t="s" s="8">
        <v>53</v>
      </c>
      <c r="H64" t="s" s="8">
        <v>54</v>
      </c>
      <c r="I64" t="s" s="8">
        <v>156</v>
      </c>
    </row>
    <row r="65" ht="16.0" customHeight="true">
      <c r="A65" t="n" s="7">
        <v>4.96665E7</v>
      </c>
      <c r="B65" t="s" s="8">
        <v>51</v>
      </c>
      <c r="C65" t="n" s="8">
        <f>IF(false,"120922641", "120922641")</f>
      </c>
      <c r="D65" t="s" s="8">
        <v>157</v>
      </c>
      <c r="E65" t="n" s="8">
        <v>3.0</v>
      </c>
      <c r="F65" t="n" s="8">
        <v>1008.0</v>
      </c>
      <c r="G65" t="s" s="8">
        <v>53</v>
      </c>
      <c r="H65" t="s" s="8">
        <v>54</v>
      </c>
      <c r="I65" t="s" s="8">
        <v>156</v>
      </c>
    </row>
    <row r="66" ht="16.0" customHeight="true">
      <c r="A66" t="n" s="7">
        <v>4.9431612E7</v>
      </c>
      <c r="B66" t="s" s="8">
        <v>59</v>
      </c>
      <c r="C66" t="n" s="8">
        <f>IF(false,"120921815", "120921815")</f>
      </c>
      <c r="D66" t="s" s="8">
        <v>158</v>
      </c>
      <c r="E66" t="n" s="8">
        <v>1.0</v>
      </c>
      <c r="F66" t="n" s="8">
        <v>549.0</v>
      </c>
      <c r="G66" t="s" s="8">
        <v>53</v>
      </c>
      <c r="H66" t="s" s="8">
        <v>54</v>
      </c>
      <c r="I66" t="s" s="8">
        <v>159</v>
      </c>
    </row>
    <row r="67" ht="16.0" customHeight="true">
      <c r="A67" t="n" s="7">
        <v>4.9438014E7</v>
      </c>
      <c r="B67" t="s" s="8">
        <v>59</v>
      </c>
      <c r="C67" t="n" s="8">
        <f>IF(false,"120922761", "120922761")</f>
      </c>
      <c r="D67" t="s" s="8">
        <v>160</v>
      </c>
      <c r="E67" t="n" s="8">
        <v>1.0</v>
      </c>
      <c r="F67" t="n" s="8">
        <v>2069.0</v>
      </c>
      <c r="G67" t="s" s="8">
        <v>53</v>
      </c>
      <c r="H67" t="s" s="8">
        <v>54</v>
      </c>
      <c r="I67" t="s" s="8">
        <v>161</v>
      </c>
    </row>
    <row r="68" ht="16.0" customHeight="true">
      <c r="A68" t="n" s="7">
        <v>4.8733569E7</v>
      </c>
      <c r="B68" t="s" s="8">
        <v>162</v>
      </c>
      <c r="C68" t="n" s="8">
        <f>IF(false,"120922794", "120922794")</f>
      </c>
      <c r="D68" t="s" s="8">
        <v>163</v>
      </c>
      <c r="E68" t="n" s="8">
        <v>1.0</v>
      </c>
      <c r="F68" t="n" s="8">
        <v>379.0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4.8733569E7</v>
      </c>
      <c r="B69" t="s" s="8">
        <v>162</v>
      </c>
      <c r="C69" t="n" s="8">
        <f>IF(false,"120922791", "120922791")</f>
      </c>
      <c r="D69" t="s" s="8">
        <v>136</v>
      </c>
      <c r="E69" t="n" s="8">
        <v>1.0</v>
      </c>
      <c r="F69" t="n" s="8">
        <v>289.0</v>
      </c>
      <c r="G69" t="s" s="8">
        <v>53</v>
      </c>
      <c r="H69" t="s" s="8">
        <v>54</v>
      </c>
      <c r="I69" t="s" s="8">
        <v>164</v>
      </c>
    </row>
    <row r="70" ht="16.0" customHeight="true">
      <c r="A70" t="n" s="7">
        <v>4.8733569E7</v>
      </c>
      <c r="B70" t="s" s="8">
        <v>162</v>
      </c>
      <c r="C70" t="n" s="8">
        <f>IF(false,"120922789", "120922789")</f>
      </c>
      <c r="D70" t="s" s="8">
        <v>165</v>
      </c>
      <c r="E70" t="n" s="8">
        <v>1.0</v>
      </c>
      <c r="F70" t="n" s="8">
        <v>280.0</v>
      </c>
      <c r="G70" t="s" s="8">
        <v>53</v>
      </c>
      <c r="H70" t="s" s="8">
        <v>54</v>
      </c>
      <c r="I70" t="s" s="8">
        <v>164</v>
      </c>
    </row>
    <row r="71" ht="16.0" customHeight="true">
      <c r="A71" t="n" s="7">
        <v>4.8733569E7</v>
      </c>
      <c r="B71" t="s" s="8">
        <v>162</v>
      </c>
      <c r="C71" t="n" s="8">
        <f>IF(false,"120922792", "120922792")</f>
      </c>
      <c r="D71" t="s" s="8">
        <v>166</v>
      </c>
      <c r="E71" t="n" s="8">
        <v>1.0</v>
      </c>
      <c r="F71" t="n" s="8">
        <v>254.0</v>
      </c>
      <c r="G71" t="s" s="8">
        <v>53</v>
      </c>
      <c r="H71" t="s" s="8">
        <v>54</v>
      </c>
      <c r="I71" t="s" s="8">
        <v>164</v>
      </c>
    </row>
    <row r="72" ht="16.0" customHeight="true">
      <c r="A72" t="n" s="7">
        <v>4.8249452E7</v>
      </c>
      <c r="B72" t="s" s="8">
        <v>141</v>
      </c>
      <c r="C72" t="n" s="8">
        <f>IF(false,"120922090", "120922090")</f>
      </c>
      <c r="D72" t="s" s="8">
        <v>167</v>
      </c>
      <c r="E72" t="n" s="8">
        <v>1.0</v>
      </c>
      <c r="F72" t="n" s="8">
        <v>765.0</v>
      </c>
      <c r="G72" t="s" s="8">
        <v>53</v>
      </c>
      <c r="H72" t="s" s="8">
        <v>54</v>
      </c>
      <c r="I72" t="s" s="8">
        <v>168</v>
      </c>
    </row>
    <row r="73" ht="16.0" customHeight="true">
      <c r="A73" t="n" s="7">
        <v>4.986516E7</v>
      </c>
      <c r="B73" t="s" s="8">
        <v>54</v>
      </c>
      <c r="C73" t="n" s="8">
        <f>IF(false,"005-1273", "005-1273")</f>
      </c>
      <c r="D73" t="s" s="8">
        <v>169</v>
      </c>
      <c r="E73" t="n" s="8">
        <v>1.0</v>
      </c>
      <c r="F73" t="n" s="8">
        <v>868.0</v>
      </c>
      <c r="G73" t="s" s="8">
        <v>53</v>
      </c>
      <c r="H73" t="s" s="8">
        <v>50</v>
      </c>
      <c r="I73" t="s" s="8">
        <v>170</v>
      </c>
    </row>
    <row r="74" ht="16.0" customHeight="true">
      <c r="A74" t="n" s="7">
        <v>4.9829792E7</v>
      </c>
      <c r="B74" t="s" s="8">
        <v>73</v>
      </c>
      <c r="C74" t="n" s="8">
        <f>IF(false,"005-1119", "005-1119")</f>
      </c>
      <c r="D74" t="s" s="8">
        <v>171</v>
      </c>
      <c r="E74" t="n" s="8">
        <v>1.0</v>
      </c>
      <c r="F74" t="n" s="8">
        <v>1.0</v>
      </c>
      <c r="G74" t="s" s="8">
        <v>53</v>
      </c>
      <c r="H74" t="s" s="8">
        <v>50</v>
      </c>
      <c r="I74" t="s" s="8">
        <v>172</v>
      </c>
    </row>
    <row r="75" ht="16.0" customHeight="true">
      <c r="A75" t="n" s="7">
        <v>4.9640654E7</v>
      </c>
      <c r="B75" t="s" s="8">
        <v>51</v>
      </c>
      <c r="C75" t="n" s="8">
        <f>IF(false,"120906023", "120906023")</f>
      </c>
      <c r="D75" t="s" s="8">
        <v>107</v>
      </c>
      <c r="E75" t="n" s="8">
        <v>1.0</v>
      </c>
      <c r="F75" t="n" s="8">
        <v>1089.0</v>
      </c>
      <c r="G75" t="s" s="8">
        <v>53</v>
      </c>
      <c r="H75" t="s" s="8">
        <v>50</v>
      </c>
      <c r="I75" t="s" s="8">
        <v>173</v>
      </c>
    </row>
    <row r="76" ht="16.0" customHeight="true">
      <c r="A76" t="n" s="7">
        <v>4.9890759E7</v>
      </c>
      <c r="B76" t="s" s="8">
        <v>54</v>
      </c>
      <c r="C76" t="n" s="8">
        <f>IF(false,"120921900", "120921900")</f>
      </c>
      <c r="D76" t="s" s="8">
        <v>174</v>
      </c>
      <c r="E76" t="n" s="8">
        <v>1.0</v>
      </c>
      <c r="F76" t="n" s="8">
        <v>1090.0</v>
      </c>
      <c r="G76" t="s" s="8">
        <v>53</v>
      </c>
      <c r="H76" t="s" s="8">
        <v>50</v>
      </c>
      <c r="I76" t="s" s="8">
        <v>175</v>
      </c>
    </row>
    <row r="77" ht="16.0" customHeight="true">
      <c r="A77" t="n" s="7">
        <v>4.9824322E7</v>
      </c>
      <c r="B77" t="s" s="8">
        <v>73</v>
      </c>
      <c r="C77" t="n" s="8">
        <f>IF(false,"120921370", "120921370")</f>
      </c>
      <c r="D77" t="s" s="8">
        <v>62</v>
      </c>
      <c r="E77" t="n" s="8">
        <v>1.0</v>
      </c>
      <c r="F77" t="n" s="8">
        <v>1518.0</v>
      </c>
      <c r="G77" t="s" s="8">
        <v>53</v>
      </c>
      <c r="H77" t="s" s="8">
        <v>50</v>
      </c>
      <c r="I77" t="s" s="8">
        <v>176</v>
      </c>
    </row>
    <row r="78" ht="16.0" customHeight="true">
      <c r="A78" t="n" s="7">
        <v>4.9857023E7</v>
      </c>
      <c r="B78" t="s" s="8">
        <v>73</v>
      </c>
      <c r="C78" t="n" s="8">
        <f>IF(false,"120922876", "120922876")</f>
      </c>
      <c r="D78" t="s" s="8">
        <v>177</v>
      </c>
      <c r="E78" t="n" s="8">
        <v>1.0</v>
      </c>
      <c r="F78" t="n" s="8">
        <v>2399.0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4.9701178E7</v>
      </c>
      <c r="B79" t="s" s="8">
        <v>73</v>
      </c>
      <c r="C79" t="n" s="8">
        <f>IF(false,"120921901", "120921901")</f>
      </c>
      <c r="D79" t="s" s="8">
        <v>179</v>
      </c>
      <c r="E79" t="n" s="8">
        <v>4.0</v>
      </c>
      <c r="F79" t="n" s="8">
        <v>3820.0</v>
      </c>
      <c r="G79" t="s" s="8">
        <v>53</v>
      </c>
      <c r="H79" t="s" s="8">
        <v>50</v>
      </c>
      <c r="I79" t="s" s="8">
        <v>180</v>
      </c>
    </row>
    <row r="80" ht="16.0" customHeight="true">
      <c r="A80" t="n" s="7">
        <v>4.9881134E7</v>
      </c>
      <c r="B80" t="s" s="8">
        <v>54</v>
      </c>
      <c r="C80" t="n" s="8">
        <f>IF(false,"005-1516", "005-1516")</f>
      </c>
      <c r="D80" t="s" s="8">
        <v>78</v>
      </c>
      <c r="E80" t="n" s="8">
        <v>1.0</v>
      </c>
      <c r="F80" t="n" s="8">
        <v>1.0</v>
      </c>
      <c r="G80" t="s" s="8">
        <v>53</v>
      </c>
      <c r="H80" t="s" s="8">
        <v>50</v>
      </c>
      <c r="I80" t="s" s="8">
        <v>181</v>
      </c>
    </row>
    <row r="81" ht="16.0" customHeight="true">
      <c r="A81" t="n" s="7">
        <v>4.9770969E7</v>
      </c>
      <c r="B81" t="s" s="8">
        <v>73</v>
      </c>
      <c r="C81" t="n" s="8">
        <f>IF(false,"005-1513", "005-1513")</f>
      </c>
      <c r="D81" t="s" s="8">
        <v>182</v>
      </c>
      <c r="E81" t="n" s="8">
        <v>1.0</v>
      </c>
      <c r="F81" t="n" s="8">
        <v>979.0</v>
      </c>
      <c r="G81" t="s" s="8">
        <v>53</v>
      </c>
      <c r="H81" t="s" s="8">
        <v>50</v>
      </c>
      <c r="I81" t="s" s="8">
        <v>183</v>
      </c>
    </row>
    <row r="82" ht="16.0" customHeight="true">
      <c r="A82" t="n" s="7">
        <v>4.9882176E7</v>
      </c>
      <c r="B82" t="s" s="8">
        <v>54</v>
      </c>
      <c r="C82" t="n" s="8">
        <f>IF(false,"120922941", "120922941")</f>
      </c>
      <c r="D82" t="s" s="8">
        <v>184</v>
      </c>
      <c r="E82" t="n" s="8">
        <v>1.0</v>
      </c>
      <c r="F82" t="n" s="8">
        <v>2219.0</v>
      </c>
      <c r="G82" t="s" s="8">
        <v>53</v>
      </c>
      <c r="H82" t="s" s="8">
        <v>50</v>
      </c>
      <c r="I82" t="s" s="8">
        <v>185</v>
      </c>
    </row>
    <row r="83" ht="16.0" customHeight="true">
      <c r="A83" t="n" s="7">
        <v>4.9886859E7</v>
      </c>
      <c r="B83" t="s" s="8">
        <v>54</v>
      </c>
      <c r="C83" t="n" s="8">
        <f>IF(false,"1003320", "1003320")</f>
      </c>
      <c r="D83" t="s" s="8">
        <v>186</v>
      </c>
      <c r="E83" t="n" s="8">
        <v>1.0</v>
      </c>
      <c r="F83" t="n" s="8">
        <v>1297.0</v>
      </c>
      <c r="G83" t="s" s="8">
        <v>53</v>
      </c>
      <c r="H83" t="s" s="8">
        <v>50</v>
      </c>
      <c r="I83" t="s" s="8">
        <v>187</v>
      </c>
    </row>
    <row r="84" ht="16.0" customHeight="true">
      <c r="A84" t="n" s="7">
        <v>4.9863076E7</v>
      </c>
      <c r="B84" t="s" s="8">
        <v>54</v>
      </c>
      <c r="C84" t="n" s="8">
        <f>IF(false,"005-1255", "005-1255")</f>
      </c>
      <c r="D84" t="s" s="8">
        <v>148</v>
      </c>
      <c r="E84" t="n" s="8">
        <v>1.0</v>
      </c>
      <c r="F84" t="n" s="8">
        <v>439.0</v>
      </c>
      <c r="G84" t="s" s="8">
        <v>53</v>
      </c>
      <c r="H84" t="s" s="8">
        <v>50</v>
      </c>
      <c r="I84" t="s" s="8">
        <v>188</v>
      </c>
    </row>
    <row r="85" ht="16.0" customHeight="true">
      <c r="A85" t="n" s="7">
        <v>4.9709318E7</v>
      </c>
      <c r="B85" t="s" s="8">
        <v>73</v>
      </c>
      <c r="C85" t="n" s="8">
        <f>IF(false,"120922756", "120922756")</f>
      </c>
      <c r="D85" t="s" s="8">
        <v>189</v>
      </c>
      <c r="E85" t="n" s="8">
        <v>1.0</v>
      </c>
      <c r="F85" t="n" s="8">
        <v>3114.0</v>
      </c>
      <c r="G85" t="s" s="8">
        <v>53</v>
      </c>
      <c r="H85" t="s" s="8">
        <v>50</v>
      </c>
      <c r="I85" t="s" s="8">
        <v>190</v>
      </c>
    </row>
    <row r="86" ht="16.0" customHeight="true">
      <c r="A86" t="n" s="7">
        <v>4.9886222E7</v>
      </c>
      <c r="B86" t="s" s="8">
        <v>54</v>
      </c>
      <c r="C86" t="n" s="8">
        <f>IF(false,"120922756", "120922756")</f>
      </c>
      <c r="D86" t="s" s="8">
        <v>189</v>
      </c>
      <c r="E86" t="n" s="8">
        <v>1.0</v>
      </c>
      <c r="F86" t="n" s="8">
        <v>381.0</v>
      </c>
      <c r="G86" t="s" s="8">
        <v>53</v>
      </c>
      <c r="H86" t="s" s="8">
        <v>50</v>
      </c>
      <c r="I86" t="s" s="8">
        <v>191</v>
      </c>
    </row>
    <row r="87" ht="16.0" customHeight="true">
      <c r="A87" t="n" s="7">
        <v>4.9886222E7</v>
      </c>
      <c r="B87" t="s" s="8">
        <v>54</v>
      </c>
      <c r="C87" t="n" s="8">
        <f>IF(false,"01-003884", "01-003884")</f>
      </c>
      <c r="D87" t="s" s="8">
        <v>96</v>
      </c>
      <c r="E87" t="n" s="8">
        <v>1.0</v>
      </c>
      <c r="F87" t="n" s="8">
        <v>126.0</v>
      </c>
      <c r="G87" t="s" s="8">
        <v>53</v>
      </c>
      <c r="H87" t="s" s="8">
        <v>50</v>
      </c>
      <c r="I87" t="s" s="8">
        <v>191</v>
      </c>
    </row>
    <row r="88" ht="16.0" customHeight="true">
      <c r="A88" t="n" s="7">
        <v>4.9891265E7</v>
      </c>
      <c r="B88" t="s" s="8">
        <v>54</v>
      </c>
      <c r="C88" t="n" s="8">
        <f>IF(false,"120921900", "120921900")</f>
      </c>
      <c r="D88" t="s" s="8">
        <v>174</v>
      </c>
      <c r="E88" t="n" s="8">
        <v>1.0</v>
      </c>
      <c r="F88" t="n" s="8">
        <v>930.0</v>
      </c>
      <c r="G88" t="s" s="8">
        <v>53</v>
      </c>
      <c r="H88" t="s" s="8">
        <v>50</v>
      </c>
      <c r="I88" t="s" s="8">
        <v>192</v>
      </c>
    </row>
    <row r="89" ht="16.0" customHeight="true">
      <c r="A89" t="n" s="7">
        <v>4.9892297E7</v>
      </c>
      <c r="B89" t="s" s="8">
        <v>54</v>
      </c>
      <c r="C89" t="n" s="8">
        <f>IF(false,"120921898", "120921898")</f>
      </c>
      <c r="D89" t="s" s="8">
        <v>60</v>
      </c>
      <c r="E89" t="n" s="8">
        <v>2.0</v>
      </c>
      <c r="F89" t="n" s="8">
        <v>1575.0</v>
      </c>
      <c r="G89" t="s" s="8">
        <v>53</v>
      </c>
      <c r="H89" t="s" s="8">
        <v>50</v>
      </c>
      <c r="I89" t="s" s="8">
        <v>193</v>
      </c>
    </row>
    <row r="90" ht="16.0" customHeight="true">
      <c r="A90" t="n" s="7">
        <v>4.983655E7</v>
      </c>
      <c r="B90" t="s" s="8">
        <v>73</v>
      </c>
      <c r="C90" t="n" s="8">
        <f>IF(false,"120922388", "120922388")</f>
      </c>
      <c r="D90" t="s" s="8">
        <v>194</v>
      </c>
      <c r="E90" t="n" s="8">
        <v>1.0</v>
      </c>
      <c r="F90" t="n" s="8">
        <v>364.0</v>
      </c>
      <c r="G90" t="s" s="8">
        <v>53</v>
      </c>
      <c r="H90" t="s" s="8">
        <v>50</v>
      </c>
      <c r="I90" t="s" s="8">
        <v>195</v>
      </c>
    </row>
    <row r="91" ht="16.0" customHeight="true">
      <c r="A91" t="n" s="7">
        <v>4.9825976E7</v>
      </c>
      <c r="B91" t="s" s="8">
        <v>73</v>
      </c>
      <c r="C91" t="n" s="8">
        <f>IF(false,"120921901", "120921901")</f>
      </c>
      <c r="D91" t="s" s="8">
        <v>179</v>
      </c>
      <c r="E91" t="n" s="8">
        <v>1.0</v>
      </c>
      <c r="F91" t="n" s="8">
        <v>1.0</v>
      </c>
      <c r="G91" t="s" s="8">
        <v>53</v>
      </c>
      <c r="H91" t="s" s="8">
        <v>50</v>
      </c>
      <c r="I91" t="s" s="8">
        <v>196</v>
      </c>
    </row>
    <row r="92" ht="16.0" customHeight="true">
      <c r="A92" t="n" s="7">
        <v>4.9892579E7</v>
      </c>
      <c r="B92" t="s" s="8">
        <v>54</v>
      </c>
      <c r="C92" t="n" s="8">
        <f>IF(false,"005-1516", "005-1516")</f>
      </c>
      <c r="D92" t="s" s="8">
        <v>78</v>
      </c>
      <c r="E92" t="n" s="8">
        <v>1.0</v>
      </c>
      <c r="F92" t="n" s="8">
        <v>876.0</v>
      </c>
      <c r="G92" t="s" s="8">
        <v>53</v>
      </c>
      <c r="H92" t="s" s="8">
        <v>50</v>
      </c>
      <c r="I92" t="s" s="8">
        <v>197</v>
      </c>
    </row>
    <row r="93" ht="16.0" customHeight="true">
      <c r="A93" t="n" s="7">
        <v>4.9759038E7</v>
      </c>
      <c r="B93" t="s" s="8">
        <v>73</v>
      </c>
      <c r="C93" t="n" s="8">
        <f>IF(false,"120921370", "120921370")</f>
      </c>
      <c r="D93" t="s" s="8">
        <v>62</v>
      </c>
      <c r="E93" t="n" s="8">
        <v>1.0</v>
      </c>
      <c r="F93" t="n" s="8">
        <v>1690.0</v>
      </c>
      <c r="G93" t="s" s="8">
        <v>53</v>
      </c>
      <c r="H93" t="s" s="8">
        <v>50</v>
      </c>
      <c r="I93" t="s" s="8">
        <v>198</v>
      </c>
    </row>
    <row r="94" ht="16.0" customHeight="true">
      <c r="A94" t="n" s="7">
        <v>4.9749574E7</v>
      </c>
      <c r="B94" t="s" s="8">
        <v>73</v>
      </c>
      <c r="C94" t="n" s="8">
        <f>IF(false,"120922090", "120922090")</f>
      </c>
      <c r="D94" t="s" s="8">
        <v>167</v>
      </c>
      <c r="E94" t="n" s="8">
        <v>1.0</v>
      </c>
      <c r="F94" t="n" s="8">
        <v>899.0</v>
      </c>
      <c r="G94" t="s" s="8">
        <v>53</v>
      </c>
      <c r="H94" t="s" s="8">
        <v>50</v>
      </c>
      <c r="I94" t="s" s="8">
        <v>199</v>
      </c>
    </row>
    <row r="95" ht="16.0" customHeight="true">
      <c r="A95" t="n" s="7">
        <v>4.9841674E7</v>
      </c>
      <c r="B95" t="s" s="8">
        <v>73</v>
      </c>
      <c r="C95" t="n" s="8">
        <f>IF(false,"120922767", "120922767")</f>
      </c>
      <c r="D95" t="s" s="8">
        <v>200</v>
      </c>
      <c r="E95" t="n" s="8">
        <v>1.0</v>
      </c>
      <c r="F95" t="n" s="8">
        <v>1639.0</v>
      </c>
      <c r="G95" t="s" s="8">
        <v>53</v>
      </c>
      <c r="H95" t="s" s="8">
        <v>50</v>
      </c>
      <c r="I95" t="s" s="8">
        <v>201</v>
      </c>
    </row>
    <row r="96" ht="16.0" customHeight="true">
      <c r="A96" t="n" s="7">
        <v>4.9697797E7</v>
      </c>
      <c r="B96" t="s" s="8">
        <v>73</v>
      </c>
      <c r="C96" t="n" s="8">
        <f>IF(false,"120921817", "120921817")</f>
      </c>
      <c r="D96" t="s" s="8">
        <v>202</v>
      </c>
      <c r="E96" t="n" s="8">
        <v>7.0</v>
      </c>
      <c r="F96" t="n" s="8">
        <v>4193.0</v>
      </c>
      <c r="G96" t="s" s="8">
        <v>53</v>
      </c>
      <c r="H96" t="s" s="8">
        <v>50</v>
      </c>
      <c r="I96" t="s" s="8">
        <v>203</v>
      </c>
    </row>
    <row r="97" ht="16.0" customHeight="true">
      <c r="A97" t="n" s="7">
        <v>4.9697797E7</v>
      </c>
      <c r="B97" t="s" s="8">
        <v>73</v>
      </c>
      <c r="C97" t="n" s="8">
        <f>IF(false,"005-1375", "005-1375")</f>
      </c>
      <c r="D97" t="s" s="8">
        <v>204</v>
      </c>
      <c r="E97" t="n" s="8">
        <v>3.0</v>
      </c>
      <c r="F97" t="n" s="8">
        <v>2487.0</v>
      </c>
      <c r="G97" t="s" s="8">
        <v>53</v>
      </c>
      <c r="H97" t="s" s="8">
        <v>50</v>
      </c>
      <c r="I97" t="s" s="8">
        <v>203</v>
      </c>
    </row>
    <row r="98" ht="16.0" customHeight="true">
      <c r="A98" t="n" s="7">
        <v>4.9701664E7</v>
      </c>
      <c r="B98" t="s" s="8">
        <v>73</v>
      </c>
      <c r="C98" t="n" s="8">
        <f>IF(false,"120923159", "120923159")</f>
      </c>
      <c r="D98" t="s" s="8">
        <v>205</v>
      </c>
      <c r="E98" t="n" s="8">
        <v>1.0</v>
      </c>
      <c r="F98" t="n" s="8">
        <v>1540.0</v>
      </c>
      <c r="G98" t="s" s="8">
        <v>53</v>
      </c>
      <c r="H98" t="s" s="8">
        <v>50</v>
      </c>
      <c r="I98" t="s" s="8">
        <v>206</v>
      </c>
    </row>
    <row r="99" ht="16.0" customHeight="true">
      <c r="A99" t="n" s="7">
        <v>4.9931596E7</v>
      </c>
      <c r="B99" t="s" s="8">
        <v>54</v>
      </c>
      <c r="C99" t="n" s="8">
        <f>IF(false,"003-318", "003-318")</f>
      </c>
      <c r="D99" t="s" s="8">
        <v>99</v>
      </c>
      <c r="E99" t="n" s="8">
        <v>1.0</v>
      </c>
      <c r="F99" t="n" s="8">
        <v>1353.0</v>
      </c>
      <c r="G99" t="s" s="8">
        <v>53</v>
      </c>
      <c r="H99" t="s" s="8">
        <v>50</v>
      </c>
      <c r="I99" t="s" s="8">
        <v>207</v>
      </c>
    </row>
    <row r="100" ht="16.0" customHeight="true">
      <c r="A100" t="n" s="7">
        <v>4.9850556E7</v>
      </c>
      <c r="B100" t="s" s="8">
        <v>73</v>
      </c>
      <c r="C100" t="n" s="8">
        <f>IF(false,"120906021", "120906021")</f>
      </c>
      <c r="D100" t="s" s="8">
        <v>208</v>
      </c>
      <c r="E100" t="n" s="8">
        <v>1.0</v>
      </c>
      <c r="F100" t="n" s="8">
        <v>1278.0</v>
      </c>
      <c r="G100" t="s" s="8">
        <v>53</v>
      </c>
      <c r="H100" t="s" s="8">
        <v>50</v>
      </c>
      <c r="I100" t="s" s="8">
        <v>209</v>
      </c>
    </row>
    <row r="101" ht="16.0" customHeight="true">
      <c r="A101" t="n" s="7">
        <v>4.9774514E7</v>
      </c>
      <c r="B101" t="s" s="8">
        <v>73</v>
      </c>
      <c r="C101" t="n" s="8">
        <f>IF(false,"005-1379", "005-1379")</f>
      </c>
      <c r="D101" t="s" s="8">
        <v>210</v>
      </c>
      <c r="E101" t="n" s="8">
        <v>1.0</v>
      </c>
      <c r="F101" t="n" s="8">
        <v>752.0</v>
      </c>
      <c r="G101" t="s" s="8">
        <v>53</v>
      </c>
      <c r="H101" t="s" s="8">
        <v>50</v>
      </c>
      <c r="I101" t="s" s="8">
        <v>211</v>
      </c>
    </row>
    <row r="102" ht="16.0" customHeight="true">
      <c r="A102" t="n" s="7">
        <v>4.9795125E7</v>
      </c>
      <c r="B102" t="s" s="8">
        <v>73</v>
      </c>
      <c r="C102" t="n" s="8">
        <f>IF(false,"120923168", "120923168")</f>
      </c>
      <c r="D102" t="s" s="8">
        <v>212</v>
      </c>
      <c r="E102" t="n" s="8">
        <v>1.0</v>
      </c>
      <c r="F102" t="n" s="8">
        <v>2299.0</v>
      </c>
      <c r="G102" t="s" s="8">
        <v>53</v>
      </c>
      <c r="H102" t="s" s="8">
        <v>50</v>
      </c>
      <c r="I102" t="s" s="8">
        <v>213</v>
      </c>
    </row>
    <row r="103" ht="16.0" customHeight="true">
      <c r="A103" t="n" s="7">
        <v>4.9750573E7</v>
      </c>
      <c r="B103" t="s" s="8">
        <v>73</v>
      </c>
      <c r="C103" t="n" s="8">
        <f>IF(false,"120923134", "120923134")</f>
      </c>
      <c r="D103" t="s" s="8">
        <v>214</v>
      </c>
      <c r="E103" t="n" s="8">
        <v>1.0</v>
      </c>
      <c r="F103" t="n" s="8">
        <v>8899.0</v>
      </c>
      <c r="G103" t="s" s="8">
        <v>53</v>
      </c>
      <c r="H103" t="s" s="8">
        <v>50</v>
      </c>
      <c r="I103" t="s" s="8">
        <v>215</v>
      </c>
    </row>
    <row r="104" ht="16.0" customHeight="true">
      <c r="A104" t="n" s="7">
        <v>4.9750573E7</v>
      </c>
      <c r="B104" t="s" s="8">
        <v>73</v>
      </c>
      <c r="C104" t="n" s="8">
        <f>IF(false,"120923128", "120923128")</f>
      </c>
      <c r="D104" t="s" s="8">
        <v>216</v>
      </c>
      <c r="E104" t="n" s="8">
        <v>1.0</v>
      </c>
      <c r="F104" t="n" s="8">
        <v>4089.0</v>
      </c>
      <c r="G104" t="s" s="8">
        <v>53</v>
      </c>
      <c r="H104" t="s" s="8">
        <v>50</v>
      </c>
      <c r="I104" t="s" s="8">
        <v>215</v>
      </c>
    </row>
    <row r="105" ht="16.0" customHeight="true">
      <c r="A105" t="n" s="7">
        <v>4.9851763E7</v>
      </c>
      <c r="B105" t="s" s="8">
        <v>73</v>
      </c>
      <c r="C105" t="n" s="8">
        <f>IF(false,"003-318", "003-318")</f>
      </c>
      <c r="D105" t="s" s="8">
        <v>99</v>
      </c>
      <c r="E105" t="n" s="8">
        <v>2.0</v>
      </c>
      <c r="F105" t="n" s="8">
        <v>2530.0</v>
      </c>
      <c r="G105" t="s" s="8">
        <v>53</v>
      </c>
      <c r="H105" t="s" s="8">
        <v>50</v>
      </c>
      <c r="I105" t="s" s="8">
        <v>217</v>
      </c>
    </row>
    <row r="106" ht="16.0" customHeight="true">
      <c r="A106" t="n" s="7">
        <v>4.9788769E7</v>
      </c>
      <c r="B106" t="s" s="8">
        <v>73</v>
      </c>
      <c r="C106" t="n" s="8">
        <f>IF(false,"120922760", "120922760")</f>
      </c>
      <c r="D106" t="s" s="8">
        <v>218</v>
      </c>
      <c r="E106" t="n" s="8">
        <v>1.0</v>
      </c>
      <c r="F106" t="n" s="8">
        <v>1639.0</v>
      </c>
      <c r="G106" t="s" s="8">
        <v>53</v>
      </c>
      <c r="H106" t="s" s="8">
        <v>50</v>
      </c>
      <c r="I106" t="s" s="8">
        <v>219</v>
      </c>
    </row>
    <row r="107" ht="16.0" customHeight="true">
      <c r="A107" t="n" s="7">
        <v>4.9810666E7</v>
      </c>
      <c r="B107" t="s" s="8">
        <v>73</v>
      </c>
      <c r="C107" t="n" s="8">
        <f>IF(false,"120921853", "120921853")</f>
      </c>
      <c r="D107" t="s" s="8">
        <v>76</v>
      </c>
      <c r="E107" t="n" s="8">
        <v>2.0</v>
      </c>
      <c r="F107" t="n" s="8">
        <v>1510.0</v>
      </c>
      <c r="G107" t="s" s="8">
        <v>53</v>
      </c>
      <c r="H107" t="s" s="8">
        <v>50</v>
      </c>
      <c r="I107" t="s" s="8">
        <v>220</v>
      </c>
    </row>
    <row r="108" ht="16.0" customHeight="true">
      <c r="A108" t="n" s="7">
        <v>4.9835584E7</v>
      </c>
      <c r="B108" t="s" s="8">
        <v>73</v>
      </c>
      <c r="C108" t="n" s="8">
        <f>IF(false,"120906023", "120906023")</f>
      </c>
      <c r="D108" t="s" s="8">
        <v>107</v>
      </c>
      <c r="E108" t="n" s="8">
        <v>1.0</v>
      </c>
      <c r="F108" t="n" s="8">
        <v>812.0</v>
      </c>
      <c r="G108" t="s" s="8">
        <v>53</v>
      </c>
      <c r="H108" t="s" s="8">
        <v>50</v>
      </c>
      <c r="I108" t="s" s="8">
        <v>221</v>
      </c>
    </row>
    <row r="109" ht="16.0" customHeight="true">
      <c r="A109" t="n" s="7">
        <v>4.9780365E7</v>
      </c>
      <c r="B109" t="s" s="8">
        <v>73</v>
      </c>
      <c r="C109" t="n" s="8">
        <f>IF(false,"120923175", "120923175")</f>
      </c>
      <c r="D109" t="s" s="8">
        <v>222</v>
      </c>
      <c r="E109" t="n" s="8">
        <v>1.0</v>
      </c>
      <c r="F109" t="n" s="8">
        <v>3029.0</v>
      </c>
      <c r="G109" t="s" s="8">
        <v>53</v>
      </c>
      <c r="H109" t="s" s="8">
        <v>50</v>
      </c>
      <c r="I109" t="s" s="8">
        <v>223</v>
      </c>
    </row>
    <row r="110" ht="16.0" customHeight="true">
      <c r="A110" t="n" s="7">
        <v>4.9776415E7</v>
      </c>
      <c r="B110" t="s" s="8">
        <v>73</v>
      </c>
      <c r="C110" t="n" s="8">
        <f>IF(false,"120921872", "120921872")</f>
      </c>
      <c r="D110" t="s" s="8">
        <v>224</v>
      </c>
      <c r="E110" t="n" s="8">
        <v>1.0</v>
      </c>
      <c r="F110" t="n" s="8">
        <v>382.0</v>
      </c>
      <c r="G110" t="s" s="8">
        <v>53</v>
      </c>
      <c r="H110" t="s" s="8">
        <v>50</v>
      </c>
      <c r="I110" t="s" s="8">
        <v>225</v>
      </c>
    </row>
    <row r="111" ht="16.0" customHeight="true">
      <c r="A111" t="n" s="7">
        <v>4.9854349E7</v>
      </c>
      <c r="B111" t="s" s="8">
        <v>73</v>
      </c>
      <c r="C111" t="n" s="8">
        <f>IF(false,"000-631", "000-631")</f>
      </c>
      <c r="D111" t="s" s="8">
        <v>139</v>
      </c>
      <c r="E111" t="n" s="8">
        <v>2.0</v>
      </c>
      <c r="F111" t="n" s="8">
        <v>540.0</v>
      </c>
      <c r="G111" t="s" s="8">
        <v>53</v>
      </c>
      <c r="H111" t="s" s="8">
        <v>50</v>
      </c>
      <c r="I111" t="s" s="8">
        <v>226</v>
      </c>
    </row>
    <row r="112" ht="16.0" customHeight="true">
      <c r="A112" t="n" s="7">
        <v>4.9846465E7</v>
      </c>
      <c r="B112" t="s" s="8">
        <v>73</v>
      </c>
      <c r="C112" t="n" s="8">
        <f>IF(false,"120923132", "120923132")</f>
      </c>
      <c r="D112" t="s" s="8">
        <v>227</v>
      </c>
      <c r="E112" t="n" s="8">
        <v>1.0</v>
      </c>
      <c r="F112" t="n" s="8">
        <v>4529.0</v>
      </c>
      <c r="G112" t="s" s="8">
        <v>53</v>
      </c>
      <c r="H112" t="s" s="8">
        <v>50</v>
      </c>
      <c r="I112" t="s" s="8">
        <v>228</v>
      </c>
    </row>
    <row r="113" ht="16.0" customHeight="true">
      <c r="A113" t="n" s="7">
        <v>4.9846465E7</v>
      </c>
      <c r="B113" t="s" s="8">
        <v>73</v>
      </c>
      <c r="C113" t="n" s="8">
        <f>IF(false,"120923138", "120923138")</f>
      </c>
      <c r="D113" t="s" s="8">
        <v>229</v>
      </c>
      <c r="E113" t="n" s="8">
        <v>1.0</v>
      </c>
      <c r="F113" t="n" s="8">
        <v>4529.0</v>
      </c>
      <c r="G113" t="s" s="8">
        <v>53</v>
      </c>
      <c r="H113" t="s" s="8">
        <v>50</v>
      </c>
      <c r="I113" t="s" s="8">
        <v>228</v>
      </c>
    </row>
    <row r="114" ht="16.0" customHeight="true">
      <c r="A114" t="n" s="7">
        <v>4.983905E7</v>
      </c>
      <c r="B114" t="s" s="8">
        <v>73</v>
      </c>
      <c r="C114" t="n" s="8">
        <f>IF(false,"120923163", "120923163")</f>
      </c>
      <c r="D114" t="s" s="8">
        <v>230</v>
      </c>
      <c r="E114" t="n" s="8">
        <v>1.0</v>
      </c>
      <c r="F114" t="n" s="8">
        <v>1.0</v>
      </c>
      <c r="G114" t="s" s="8">
        <v>53</v>
      </c>
      <c r="H114" t="s" s="8">
        <v>50</v>
      </c>
      <c r="I114" t="s" s="8">
        <v>231</v>
      </c>
    </row>
    <row r="115" ht="16.0" customHeight="true">
      <c r="A115" t="n" s="7">
        <v>4.9959561E7</v>
      </c>
      <c r="B115" t="s" s="8">
        <v>54</v>
      </c>
      <c r="C115" t="n" s="8">
        <f>IF(false,"120922092", "120922092")</f>
      </c>
      <c r="D115" t="s" s="8">
        <v>232</v>
      </c>
      <c r="E115" t="n" s="8">
        <v>4.0</v>
      </c>
      <c r="F115" t="n" s="8">
        <v>1408.0</v>
      </c>
      <c r="G115" t="s" s="8">
        <v>53</v>
      </c>
      <c r="H115" t="s" s="8">
        <v>50</v>
      </c>
      <c r="I115" t="s" s="8">
        <v>233</v>
      </c>
    </row>
    <row r="116" ht="16.0" customHeight="true">
      <c r="A116" t="n" s="7">
        <v>4.9882156E7</v>
      </c>
      <c r="B116" t="s" s="8">
        <v>54</v>
      </c>
      <c r="C116" t="n" s="8">
        <f>IF(false,"120921853", "120921853")</f>
      </c>
      <c r="D116" t="s" s="8">
        <v>76</v>
      </c>
      <c r="E116" t="n" s="8">
        <v>2.0</v>
      </c>
      <c r="F116" t="n" s="8">
        <v>1778.0</v>
      </c>
      <c r="G116" t="s" s="8">
        <v>53</v>
      </c>
      <c r="H116" t="s" s="8">
        <v>50</v>
      </c>
      <c r="I116" t="s" s="8">
        <v>234</v>
      </c>
    </row>
    <row r="117" ht="16.0" customHeight="true">
      <c r="A117" t="n" s="7">
        <v>4.9892422E7</v>
      </c>
      <c r="B117" t="s" s="8">
        <v>54</v>
      </c>
      <c r="C117" t="n" s="8">
        <f>IF(false,"120922872", "120922872")</f>
      </c>
      <c r="D117" t="s" s="8">
        <v>235</v>
      </c>
      <c r="E117" t="n" s="8">
        <v>1.0</v>
      </c>
      <c r="F117" t="n" s="8">
        <v>4779.0</v>
      </c>
      <c r="G117" t="s" s="8">
        <v>53</v>
      </c>
      <c r="H117" t="s" s="8">
        <v>50</v>
      </c>
      <c r="I117" t="s" s="8">
        <v>236</v>
      </c>
    </row>
    <row r="118" ht="16.0" customHeight="true">
      <c r="A118" t="n" s="7">
        <v>4.988993E7</v>
      </c>
      <c r="B118" t="s" s="8">
        <v>54</v>
      </c>
      <c r="C118" t="n" s="8">
        <f>IF(false,"120923153", "120923153")</f>
      </c>
      <c r="D118" t="s" s="8">
        <v>237</v>
      </c>
      <c r="E118" t="n" s="8">
        <v>1.0</v>
      </c>
      <c r="F118" t="n" s="8">
        <v>4521.0</v>
      </c>
      <c r="G118" t="s" s="8">
        <v>53</v>
      </c>
      <c r="H118" t="s" s="8">
        <v>50</v>
      </c>
      <c r="I118" t="s" s="8">
        <v>238</v>
      </c>
    </row>
    <row r="119" ht="16.0" customHeight="true">
      <c r="A119" t="n" s="7">
        <v>4.9801562E7</v>
      </c>
      <c r="B119" t="s" s="8">
        <v>73</v>
      </c>
      <c r="C119" t="n" s="8">
        <f>IF(false,"120922953", "120922953")</f>
      </c>
      <c r="D119" t="s" s="8">
        <v>239</v>
      </c>
      <c r="E119" t="n" s="8">
        <v>1.0</v>
      </c>
      <c r="F119" t="n" s="8">
        <v>1521.0</v>
      </c>
      <c r="G119" t="s" s="8">
        <v>53</v>
      </c>
      <c r="H119" t="s" s="8">
        <v>50</v>
      </c>
      <c r="I119" t="s" s="8">
        <v>240</v>
      </c>
    </row>
    <row r="120" ht="16.0" customHeight="true">
      <c r="A120" t="n" s="7">
        <v>4.9824864E7</v>
      </c>
      <c r="B120" t="s" s="8">
        <v>73</v>
      </c>
      <c r="C120" t="n" s="8">
        <f>IF(false,"120921370", "120921370")</f>
      </c>
      <c r="D120" t="s" s="8">
        <v>62</v>
      </c>
      <c r="E120" t="n" s="8">
        <v>2.0</v>
      </c>
      <c r="F120" t="n" s="8">
        <v>2698.0</v>
      </c>
      <c r="G120" t="s" s="8">
        <v>53</v>
      </c>
      <c r="H120" t="s" s="8">
        <v>50</v>
      </c>
      <c r="I120" t="s" s="8">
        <v>241</v>
      </c>
    </row>
    <row r="121" ht="16.0" customHeight="true">
      <c r="A121" t="n" s="7">
        <v>4.9765217E7</v>
      </c>
      <c r="B121" t="s" s="8">
        <v>73</v>
      </c>
      <c r="C121" t="n" s="8">
        <f>IF(false,"120923172", "120923172")</f>
      </c>
      <c r="D121" t="s" s="8">
        <v>242</v>
      </c>
      <c r="E121" t="n" s="8">
        <v>1.0</v>
      </c>
      <c r="F121" t="n" s="8">
        <v>4599.0</v>
      </c>
      <c r="G121" t="s" s="8">
        <v>53</v>
      </c>
      <c r="H121" t="s" s="8">
        <v>50</v>
      </c>
      <c r="I121" t="s" s="8">
        <v>243</v>
      </c>
    </row>
    <row r="122" ht="16.0" customHeight="true">
      <c r="A122" t="n" s="7">
        <v>4.9869456E7</v>
      </c>
      <c r="B122" t="s" s="8">
        <v>54</v>
      </c>
      <c r="C122" t="n" s="8">
        <f>IF(false,"120923161", "120923161")</f>
      </c>
      <c r="D122" t="s" s="8">
        <v>244</v>
      </c>
      <c r="E122" t="n" s="8">
        <v>1.0</v>
      </c>
      <c r="F122" t="n" s="8">
        <v>4599.0</v>
      </c>
      <c r="G122" t="s" s="8">
        <v>53</v>
      </c>
      <c r="H122" t="s" s="8">
        <v>50</v>
      </c>
      <c r="I122" t="s" s="8">
        <v>245</v>
      </c>
    </row>
    <row r="123" ht="16.0" customHeight="true">
      <c r="A123" t="n" s="7">
        <v>4.9887851E7</v>
      </c>
      <c r="B123" t="s" s="8">
        <v>54</v>
      </c>
      <c r="C123" t="n" s="8">
        <f>IF(false,"120922035", "120922035")</f>
      </c>
      <c r="D123" t="s" s="8">
        <v>246</v>
      </c>
      <c r="E123" t="n" s="8">
        <v>1.0</v>
      </c>
      <c r="F123" t="n" s="8">
        <v>949.0</v>
      </c>
      <c r="G123" t="s" s="8">
        <v>53</v>
      </c>
      <c r="H123" t="s" s="8">
        <v>50</v>
      </c>
      <c r="I123" t="s" s="8">
        <v>247</v>
      </c>
    </row>
    <row r="124" ht="16.0" customHeight="true">
      <c r="A124" t="n" s="7">
        <v>4.9801338E7</v>
      </c>
      <c r="B124" t="s" s="8">
        <v>73</v>
      </c>
      <c r="C124" t="n" s="8">
        <f>IF(false,"120922761", "120922761")</f>
      </c>
      <c r="D124" t="s" s="8">
        <v>160</v>
      </c>
      <c r="E124" t="n" s="8">
        <v>1.0</v>
      </c>
      <c r="F124" t="n" s="8">
        <v>2389.0</v>
      </c>
      <c r="G124" t="s" s="8">
        <v>53</v>
      </c>
      <c r="H124" t="s" s="8">
        <v>50</v>
      </c>
      <c r="I124" t="s" s="8">
        <v>248</v>
      </c>
    </row>
    <row r="125" ht="16.0" customHeight="true">
      <c r="A125" t="n" s="7">
        <v>4.9851484E7</v>
      </c>
      <c r="B125" t="s" s="8">
        <v>73</v>
      </c>
      <c r="C125" t="n" s="8">
        <f>IF(false,"01-004111", "01-004111")</f>
      </c>
      <c r="D125" t="s" s="8">
        <v>249</v>
      </c>
      <c r="E125" t="n" s="8">
        <v>1.0</v>
      </c>
      <c r="F125" t="n" s="8">
        <v>398.0</v>
      </c>
      <c r="G125" t="s" s="8">
        <v>53</v>
      </c>
      <c r="H125" t="s" s="8">
        <v>50</v>
      </c>
      <c r="I125" t="s" s="8">
        <v>250</v>
      </c>
    </row>
    <row r="126" ht="16.0" customHeight="true">
      <c r="A126" t="n" s="7">
        <v>4.9830713E7</v>
      </c>
      <c r="B126" t="s" s="8">
        <v>73</v>
      </c>
      <c r="C126" t="n" s="8">
        <f>IF(false,"1003320", "1003320")</f>
      </c>
      <c r="D126" t="s" s="8">
        <v>186</v>
      </c>
      <c r="E126" t="n" s="8">
        <v>1.0</v>
      </c>
      <c r="F126" t="n" s="8">
        <v>447.0</v>
      </c>
      <c r="G126" t="s" s="8">
        <v>53</v>
      </c>
      <c r="H126" t="s" s="8">
        <v>50</v>
      </c>
      <c r="I126" t="s" s="8">
        <v>251</v>
      </c>
    </row>
    <row r="127" ht="16.0" customHeight="true">
      <c r="A127" t="n" s="7">
        <v>4.9898672E7</v>
      </c>
      <c r="B127" t="s" s="8">
        <v>54</v>
      </c>
      <c r="C127" t="n" s="8">
        <f>IF(false,"120921898", "120921898")</f>
      </c>
      <c r="D127" t="s" s="8">
        <v>60</v>
      </c>
      <c r="E127" t="n" s="8">
        <v>1.0</v>
      </c>
      <c r="F127" t="n" s="8">
        <v>831.0</v>
      </c>
      <c r="G127" t="s" s="8">
        <v>53</v>
      </c>
      <c r="H127" t="s" s="8">
        <v>50</v>
      </c>
      <c r="I127" t="s" s="8">
        <v>252</v>
      </c>
    </row>
    <row r="128" ht="16.0" customHeight="true">
      <c r="A128" t="n" s="7">
        <v>4.9858513E7</v>
      </c>
      <c r="B128" t="s" s="8">
        <v>73</v>
      </c>
      <c r="C128" t="n" s="8">
        <f>IF(false,"120921370", "120921370")</f>
      </c>
      <c r="D128" t="s" s="8">
        <v>62</v>
      </c>
      <c r="E128" t="n" s="8">
        <v>1.0</v>
      </c>
      <c r="F128" t="n" s="8">
        <v>1690.0</v>
      </c>
      <c r="G128" t="s" s="8">
        <v>53</v>
      </c>
      <c r="H128" t="s" s="8">
        <v>50</v>
      </c>
      <c r="I128" t="s" s="8">
        <v>253</v>
      </c>
    </row>
    <row r="129" ht="16.0" customHeight="true">
      <c r="A129" t="n" s="7">
        <v>4.9930734E7</v>
      </c>
      <c r="B129" t="s" s="8">
        <v>54</v>
      </c>
      <c r="C129" t="n" s="8">
        <f>IF(false,"120922765", "120922765")</f>
      </c>
      <c r="D129" t="s" s="8">
        <v>254</v>
      </c>
      <c r="E129" t="n" s="8">
        <v>1.0</v>
      </c>
      <c r="F129" t="n" s="8">
        <v>1452.0</v>
      </c>
      <c r="G129" t="s" s="8">
        <v>53</v>
      </c>
      <c r="H129" t="s" s="8">
        <v>50</v>
      </c>
      <c r="I129" t="s" s="8">
        <v>255</v>
      </c>
    </row>
    <row r="130" ht="16.0" customHeight="true">
      <c r="A130" t="n" s="7">
        <v>4.9836617E7</v>
      </c>
      <c r="B130" t="s" s="8">
        <v>73</v>
      </c>
      <c r="C130" t="n" s="8">
        <f>IF(false,"120922768", "120922768")</f>
      </c>
      <c r="D130" t="s" s="8">
        <v>130</v>
      </c>
      <c r="E130" t="n" s="8">
        <v>2.0</v>
      </c>
      <c r="F130" t="n" s="8">
        <v>1264.0</v>
      </c>
      <c r="G130" t="s" s="8">
        <v>53</v>
      </c>
      <c r="H130" t="s" s="8">
        <v>50</v>
      </c>
      <c r="I130" t="s" s="8">
        <v>256</v>
      </c>
    </row>
    <row r="131" ht="16.0" customHeight="true">
      <c r="A131" t="n" s="7">
        <v>4.9931883E7</v>
      </c>
      <c r="B131" t="s" s="8">
        <v>54</v>
      </c>
      <c r="C131" t="n" s="8">
        <f>IF(false,"120921902", "120921902")</f>
      </c>
      <c r="D131" t="s" s="8">
        <v>257</v>
      </c>
      <c r="E131" t="n" s="8">
        <v>1.0</v>
      </c>
      <c r="F131" t="n" s="8">
        <v>492.0</v>
      </c>
      <c r="G131" t="s" s="8">
        <v>53</v>
      </c>
      <c r="H131" t="s" s="8">
        <v>50</v>
      </c>
      <c r="I131" t="s" s="8">
        <v>258</v>
      </c>
    </row>
    <row r="132" ht="16.0" customHeight="true"/>
    <row r="133" ht="16.0" customHeight="true">
      <c r="A133" t="s" s="1">
        <v>37</v>
      </c>
      <c r="B133" s="1"/>
      <c r="C133" s="1"/>
      <c r="D133" s="1"/>
      <c r="E133" s="1"/>
      <c r="F133" t="n" s="8">
        <v>192999.0</v>
      </c>
      <c r="G133" s="2"/>
    </row>
    <row r="134" ht="16.0" customHeight="true"/>
    <row r="135" ht="16.0" customHeight="true">
      <c r="A135" t="s" s="1">
        <v>36</v>
      </c>
    </row>
    <row r="136" ht="34.0" customHeight="true">
      <c r="A136" t="s" s="9">
        <v>38</v>
      </c>
      <c r="B136" t="s" s="9">
        <v>0</v>
      </c>
      <c r="C136" t="s" s="9">
        <v>43</v>
      </c>
      <c r="D136" t="s" s="9">
        <v>1</v>
      </c>
      <c r="E136" t="s" s="9">
        <v>2</v>
      </c>
      <c r="F136" t="s" s="9">
        <v>39</v>
      </c>
      <c r="G136" t="s" s="9">
        <v>5</v>
      </c>
      <c r="H136" t="s" s="9">
        <v>3</v>
      </c>
      <c r="I136" t="s" s="9">
        <v>4</v>
      </c>
    </row>
    <row r="137" ht="16.0" customHeight="true"/>
    <row r="138" ht="16.0" customHeight="true">
      <c r="A138" t="s" s="1">
        <v>37</v>
      </c>
      <c r="F138" t="n" s="8">
        <v>0.0</v>
      </c>
      <c r="G138" s="2"/>
      <c r="H138" s="0"/>
      <c r="I138" s="0"/>
    </row>
    <row r="139" ht="16.0" customHeight="true">
      <c r="A139" s="1"/>
      <c r="B139" s="1"/>
      <c r="C139" s="1"/>
      <c r="D139" s="1"/>
      <c r="E139" s="1"/>
      <c r="F139" s="1"/>
      <c r="G139" s="1"/>
      <c r="H139" s="1"/>
      <c r="I139" s="1"/>
    </row>
    <row r="140" ht="16.0" customHeight="true">
      <c r="A140" t="s" s="1">
        <v>40</v>
      </c>
    </row>
    <row r="141" ht="34.0" customHeight="true">
      <c r="A141" t="s" s="9">
        <v>47</v>
      </c>
      <c r="B141" t="s" s="9">
        <v>48</v>
      </c>
      <c r="C141" s="9"/>
      <c r="D141" s="9"/>
      <c r="E141" s="9"/>
      <c r="F141" t="s" s="9">
        <v>39</v>
      </c>
      <c r="G141" t="s" s="9">
        <v>5</v>
      </c>
      <c r="H141" t="s" s="9">
        <v>3</v>
      </c>
      <c r="I141" t="s" s="9">
        <v>4</v>
      </c>
    </row>
    <row r="142" ht="16.0" customHeight="true"/>
    <row r="143" ht="16.0" customHeight="true">
      <c r="A143" t="s" s="1">
        <v>37</v>
      </c>
      <c r="F143" t="n" s="8">
        <v>0.0</v>
      </c>
      <c r="G143" s="2"/>
      <c r="H143" s="0"/>
      <c r="I143" s="0"/>
    </row>
    <row r="144" ht="16.0" customHeight="true">
      <c r="A144" s="1"/>
      <c r="B144" s="1"/>
      <c r="C144" s="1"/>
      <c r="D144" s="1"/>
      <c r="E144" s="1"/>
      <c r="F144" s="1"/>
      <c r="G144" s="1"/>
      <c r="H144" s="1"/>
      <c r="I14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