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<sst xmlns="http://schemas.openxmlformats.org/spreadsheetml/2006/main" count="2292" uniqueCount="372">
  <si>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</si>
  <si>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</si>
  <si>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</si>
  <si>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</si>
  <si>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</si>
  <si>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</si>
  <si>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</si>
  <si>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</si>
  <si>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</si>
  <si>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</si>
  <si>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</si>
  <si>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</si>
  <si>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</si>
  <si>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</si>
  <si>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</si>
  <si>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</si>
  <si>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</si>
  <si>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</si>
  <si>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</si>
  <si>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</si>
  <si>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</si>
  <si>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</si>
  <si>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</si>
  <si>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</si>
  <si>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</si>
  <si>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</si>
  <si>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</si>
  <si>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</si>
  <si>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</si>
  <si>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</si>
  <si>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</si>
  <si>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</si>
  <si>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</si>
  <si>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</si>
  <si>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</si>
  <si>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</si>
  <si>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</si>
  <si>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</si>
  <si>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</si>
  <si>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</si>
  <si>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</si>
  <si>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</si>
  <si>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</si>
  <si>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</si>
  <si>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</si>
  <si>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</si>
  <si>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</si>
  <si>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</si>
  <si>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</si>
  <si>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</si>
  <si>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17.05.2021</t>
  </si>
  <si>
    <t>12.05.2021</t>
  </si>
  <si>
    <t>Ёkitto трусики L (9-14 кг) 44 шт.</t>
  </si>
  <si>
    <t>Платёж за скидку по баллам Яндекс.Плюса</t>
  </si>
  <si>
    <t>14.05.2021</t>
  </si>
  <si>
    <t>609bee0efbacea34782522b2</t>
  </si>
  <si>
    <t>10.05.2021</t>
  </si>
  <si>
    <t>Goo.N подгузники Ultra (6-11 кг) 80 шт.</t>
  </si>
  <si>
    <t>Платёж за скидку маркетплейса</t>
  </si>
  <si>
    <t>609df74704e943331dbeb0bc</t>
  </si>
  <si>
    <t>11.05.2021</t>
  </si>
  <si>
    <t>Joonies трусики Premium Soft L (9-14 кг) 44 шт.</t>
  </si>
  <si>
    <t>609ae5f803c378adbc550ee6</t>
  </si>
  <si>
    <t>09.05.2021</t>
  </si>
  <si>
    <t>Bubchen Гель для купания младенцев (с дозатором), 400 мл</t>
  </si>
  <si>
    <t>609e01bb20d51d2ecac565c7</t>
  </si>
  <si>
    <t>13.05.2021</t>
  </si>
  <si>
    <t>Платёж за скидку по бонусам СберСпасибо</t>
  </si>
  <si>
    <t>609d77570fe9952a4b21d9c1</t>
  </si>
  <si>
    <t>609d363732da8347061f0a7c</t>
  </si>
  <si>
    <t>609afa70f78dba3c8ac22ac9</t>
  </si>
  <si>
    <t>609e3412dbdc31356ab958be</t>
  </si>
  <si>
    <t>609c1de683b1f266a11e1917</t>
  </si>
  <si>
    <t>60999be25a3951f46c571d78</t>
  </si>
  <si>
    <t>YokoSun трусики Econom XL (12-20 кг) 38 шт.</t>
  </si>
  <si>
    <t>609e356b94d52737c8d8c1b5</t>
  </si>
  <si>
    <t>609c0c6294d52745e8cc21ce</t>
  </si>
  <si>
    <t>609c292c20d51d07fc66c050</t>
  </si>
  <si>
    <t>Manuoki трусики XL (12+ кг) 38 шт.</t>
  </si>
  <si>
    <t>609e38996a86436b04a3991d</t>
  </si>
  <si>
    <t>609cd34283b1f212f51e18c5</t>
  </si>
  <si>
    <t>Pigeon Бутылочка Перистальтик Плюс с широким горлом PP, 240 мл, с 3 месяцев, бесцветный</t>
  </si>
  <si>
    <t>609e3ab494d5278f03d8c1b3</t>
  </si>
  <si>
    <t>Biore увлажняющая сыворотка для умывания и снятия макияжа, 230 мл</t>
  </si>
  <si>
    <t>609e3ab69066f44f606e826a</t>
  </si>
  <si>
    <t>YokoSun трусики L (9-14 кг) 44 шт.</t>
  </si>
  <si>
    <t>609e3aba3620c25a3e080d17</t>
  </si>
  <si>
    <t>609c78c26a864355bca80225</t>
  </si>
  <si>
    <t>YokoSun трусики XXL (15-23 кг) 28 шт.</t>
  </si>
  <si>
    <t>609c0a14f78dba2c7d192c7f</t>
  </si>
  <si>
    <t>609cbf8004e94321369fd80d</t>
  </si>
  <si>
    <t>TONY MOLY пенка для умывания с экстрактом грейпфрута, 180 мл</t>
  </si>
  <si>
    <t>609cd7ec2fe0986380501e30</t>
  </si>
  <si>
    <t>07.05.2021</t>
  </si>
  <si>
    <t>Joonies подгузники Premium Soft L (9-14 кг) 42 шт.</t>
  </si>
  <si>
    <t>609e44d15a39512505945cc3</t>
  </si>
  <si>
    <t>Esthetic House кондиционер для волос CP-1 Bright Complex Intense Nourishing Professional с протеинами, 100 мл</t>
  </si>
  <si>
    <t>609d3cde7153b3185f413a51</t>
  </si>
  <si>
    <t>06.05.2021</t>
  </si>
  <si>
    <t>СПА средство для ногтей и кутикулы IQ Beauty Nail SPA 5 in 1, 12.5 мл</t>
  </si>
  <si>
    <t>609e49440fe99532ac46ca06</t>
  </si>
  <si>
    <t>YokoSun подгузники M (5-10 кг) 62 шт.</t>
  </si>
  <si>
    <t>609e636799d6ef58ecb8c273</t>
  </si>
  <si>
    <t>Jigott Snail Lifting Cream Подтягивающий крем для лица с экстрактом слизи улитки, 70 мл</t>
  </si>
  <si>
    <t>609e68c7954f6ba83ae4e04f</t>
  </si>
  <si>
    <t>Merries трусики XXL (15-28 кг) 32 шт.</t>
  </si>
  <si>
    <t>609e6e3673990134a69fd2d2</t>
  </si>
  <si>
    <t>Biore Мусс очищающий для умывания против акне запасной блок, 130 мл</t>
  </si>
  <si>
    <t>609d3091c5311b470295ea5a</t>
  </si>
  <si>
    <t>Nagara поглотитель запаха Бамбуковый уголь и Зеленый чай</t>
  </si>
  <si>
    <t>609e789804e9433dcabeb0cd</t>
  </si>
  <si>
    <t>Missha BB крем Perfect Cover, SPF 42, 20 мл, оттенок: 23 natural beige</t>
  </si>
  <si>
    <t>609e1d3fb9f8ed3204facf18</t>
  </si>
  <si>
    <t>Pigeon Бутылочка Перистальтик Плюс с широким горлом PP, 160 мл, с рождения, бесцветный</t>
  </si>
  <si>
    <t>609e837594d527bab0d8c1c4</t>
  </si>
  <si>
    <t>Протеин Optimum Nutrition 100% Whey Gold Standard (819-943 г) клубника-банан</t>
  </si>
  <si>
    <t>60993d9b73990123f27be844</t>
  </si>
  <si>
    <t>609e86e52af6cd38aeff862e</t>
  </si>
  <si>
    <t>609944ef8927ca0b5366abcd</t>
  </si>
  <si>
    <t>Гель для стирки Kao Attack Bio EX, 0.77 кг, дой-пак</t>
  </si>
  <si>
    <t>609e8de304e943b3b1beb0ab</t>
  </si>
  <si>
    <t>Goo.N подгузники Ultra NB (до 5 кг) 114 шт.</t>
  </si>
  <si>
    <t>609e91bf792ab10a67185279</t>
  </si>
  <si>
    <t>609cfed332da837ee3b06159</t>
  </si>
  <si>
    <t>04.05.2021</t>
  </si>
  <si>
    <t>Merries подгузники L (9-14 кг) 64 шт.</t>
  </si>
  <si>
    <t>609eb44203c378abb9cb74a7</t>
  </si>
  <si>
    <t>609eb4763b31764129ae104e</t>
  </si>
  <si>
    <t>Manuoki подгузники UltraThin M (6-11 кг) 56 шт.</t>
  </si>
  <si>
    <t>609d69cc5a39513288b52324</t>
  </si>
  <si>
    <t>609ee32404e9439636beb0b7</t>
  </si>
  <si>
    <t>Гель для душа Biore Мягкая свежесть, 480 мл</t>
  </si>
  <si>
    <t>15.05.2021</t>
  </si>
  <si>
    <t>609d7eacf78dba04ee01deca</t>
  </si>
  <si>
    <t>Joonies трусики Comfort XL (12-17 кг) 38 шт.</t>
  </si>
  <si>
    <t>609e205794d52741d7bdf264</t>
  </si>
  <si>
    <t>609eee3eb9f8edba76ad8c12</t>
  </si>
  <si>
    <t>Goo.N трусики Сheerful Baby M (6-11 кг) 54 шт.</t>
  </si>
  <si>
    <t>609ad385dbdc31a93d10f7a0</t>
  </si>
  <si>
    <t>609d2a50f9880119b3a0f8c1</t>
  </si>
  <si>
    <t>Joonies трусики Premium Soft XL (12-17 кг) 38 шт.</t>
  </si>
  <si>
    <t>Missha BB крем Perfect Cover, SPF 42, 20 мл, оттенок: 21 light beige</t>
  </si>
  <si>
    <t>609d3d5f3b317668b0434ae3</t>
  </si>
  <si>
    <t>Гель для стирки Kao Attack Multi‐Action, 0.77 кг, дой-пак</t>
  </si>
  <si>
    <t>609ef6b3c3080f48e1dddb61</t>
  </si>
  <si>
    <t>Гель для душа Holika Holika Aloe 92%, 250 мл</t>
  </si>
  <si>
    <t>609d8409fbacea5f30f14bcd</t>
  </si>
  <si>
    <t>Biore мусс для умывания с увлажняющим эффектом, 130 мл</t>
  </si>
  <si>
    <t>609d82bf8927ca1c6866abbf</t>
  </si>
  <si>
    <t>Merries подгузники XL (12-20 кг) 44 шт.</t>
  </si>
  <si>
    <t>609e51bb7153b3c3d0fe75e3</t>
  </si>
  <si>
    <t>Biore салфетки для снятия макияжа</t>
  </si>
  <si>
    <t>609e40b95a395131ddb5245b</t>
  </si>
  <si>
    <t>Frudia Pomegranate Nutri-Moisturizing Cream Питательный крем для лица с гранатом, 10 г</t>
  </si>
  <si>
    <t>609f17cff98801de0b66fe92</t>
  </si>
  <si>
    <t>609dac33792ab15062095de2</t>
  </si>
  <si>
    <t>609d852cc3080fc81a08ff54</t>
  </si>
  <si>
    <t>YokoSun трусики XL (12-20 кг) 38 шт.</t>
  </si>
  <si>
    <t>609d628e94d5276a04cc22ca</t>
  </si>
  <si>
    <t>Enough Тональный крем Rich Gold Double Wear Radiance Foundation, 100 мл, оттенок: №21</t>
  </si>
  <si>
    <t>609cd24b954f6b49c0f843d2</t>
  </si>
  <si>
    <t>609c46b920d51d598a66bf6a</t>
  </si>
  <si>
    <t>Pigeon Бутылочка с ложечкой для кормления, 120 мл, с 4 месяцев, желтый</t>
  </si>
  <si>
    <t>609a976704e9430a1fea81c5</t>
  </si>
  <si>
    <t>Esthetic House Набор Шампунь + кондиционер для волос CP-1, 500 мл + 100 мл</t>
  </si>
  <si>
    <t>609f1cd9f4c0cb5f2773934d</t>
  </si>
  <si>
    <t>YokoSun трусики Eco L (9-14 кг) 44 шт.</t>
  </si>
  <si>
    <t>609f1d1cb9f8ed474bad8c07</t>
  </si>
  <si>
    <t>YokoSun трусики Econom XXL (15-25 кг) 32 шт.</t>
  </si>
  <si>
    <t>609d5dab32da837b9d1f0bcd</t>
  </si>
  <si>
    <t>La'dor Филлер для волос (без упаковки), 13 мл, 5 шт.</t>
  </si>
  <si>
    <t>609d4df0c5311b776595ead6</t>
  </si>
  <si>
    <t>609f1dc38927ca83b645fd5f</t>
  </si>
  <si>
    <t>609f1deb863e4e13609d5f64</t>
  </si>
  <si>
    <t>609f1e1a4f5c6e2c8a9633f1</t>
  </si>
  <si>
    <t>609d24eb83b1f25c66fe6e7a</t>
  </si>
  <si>
    <t>Missha BB крем Perfect Cover RX, SPF 42, 50 мл, оттенок: 21 light beige</t>
  </si>
  <si>
    <t>609e2832c3080f156c141a54</t>
  </si>
  <si>
    <t>Burti kushel Baby, ополаскиватель для детского белья, 1.45 л</t>
  </si>
  <si>
    <t>609d815e04e9432be05fdf00</t>
  </si>
  <si>
    <t>609f20182fe09862eec3c9a3</t>
  </si>
  <si>
    <t>609f2022c3080fa9f7dddb65</t>
  </si>
  <si>
    <t>Merries трусики XXL (15-28 кг) 26 шт.</t>
  </si>
  <si>
    <t>609d89330fe995117021d8ef</t>
  </si>
  <si>
    <t>Etude House Очищающее масло-бальзам Real Art Cleansing Oil Balm, 100 мл</t>
  </si>
  <si>
    <t>609d12574f5c6e6abe9f447a</t>
  </si>
  <si>
    <t>08.05.2021</t>
  </si>
  <si>
    <t>Esthetic House Formula Ampoule Vita C Сыворотка для лица, 80 мл</t>
  </si>
  <si>
    <t>609f221efbacea1903b1d507</t>
  </si>
  <si>
    <t>609d6056c3080f3ed208ff48</t>
  </si>
  <si>
    <t>609f23557153b381e5e9107d</t>
  </si>
  <si>
    <t>609f235b5a39510cb0945cc0</t>
  </si>
  <si>
    <t>609d6d122af6cd5a42d9710a</t>
  </si>
  <si>
    <t>609f2c33c3080fa592dddb5b</t>
  </si>
  <si>
    <t>609f2c80bed21e453a7729f0</t>
  </si>
  <si>
    <t>609d55a64f5c6e5327b7d9bf</t>
  </si>
  <si>
    <t>609e08ea2af6cd0d96d970d8</t>
  </si>
  <si>
    <t>609f310d04e9437e2dbeb0b6</t>
  </si>
  <si>
    <t>Ёkitto трусики XXL (15+ кг) 34 шт.</t>
  </si>
  <si>
    <t>609cc7147153b33182fe75e7</t>
  </si>
  <si>
    <t>Meine Liebe Стиральный порошок для цветных тканей, 1.5 кг</t>
  </si>
  <si>
    <t>609f311a83b1f26c6e574f1f</t>
  </si>
  <si>
    <t>609f384a954f6bfc62e4e058</t>
  </si>
  <si>
    <t>609d0368f98801b5c6a0f8f7</t>
  </si>
  <si>
    <t>Соска Pigeon Peristaltic PLUS L 6м+, 2 шт. бесцветный</t>
  </si>
  <si>
    <t>609e935b3620c274ffcc568c</t>
  </si>
  <si>
    <t>Goo.N подгузники Ultra XL (12-20 кг) 52 шт.</t>
  </si>
  <si>
    <t>609f457b0fe9951ea346ca00</t>
  </si>
  <si>
    <t>Goo.N подгузники Ultra L (9-14 кг) 68 шт.</t>
  </si>
  <si>
    <t>609ec09783b1f22669fe6eca</t>
  </si>
  <si>
    <t>609d0dc899d6ef06a74daa75</t>
  </si>
  <si>
    <t>Соска Pigeon Peristaltic PLUS S 1м+, 2 шт. бесцветный</t>
  </si>
  <si>
    <t>609ce7b32fe0985a24501ddf</t>
  </si>
  <si>
    <t>Palmbaby подгузники Palmbaby Традиционные M (6-11 кг) 62 шт.</t>
  </si>
  <si>
    <t>609b75812af6cd3843332459</t>
  </si>
  <si>
    <t>Biore Очищающий мусс для умывания против акне, 150 мл</t>
  </si>
  <si>
    <t>609eb418863e4e46c7affe1a</t>
  </si>
  <si>
    <t>609d66816a8643252b89a231</t>
  </si>
  <si>
    <t>Joonies трусики Comfort L (9-14 кг) 44 шт.</t>
  </si>
  <si>
    <t>609f9f2ac3080f21d4dddb79</t>
  </si>
  <si>
    <t>YokoSun подгузники L (9-13 кг) 54 шт.</t>
  </si>
  <si>
    <t>609fa17dc5311b5ef88a175a</t>
  </si>
  <si>
    <t>Goo.N трусики Ultra M (7-12 кг) 74 шт.</t>
  </si>
  <si>
    <t>609fa18fdbdc312f9eb95906</t>
  </si>
  <si>
    <t>609fa37ff78dba5b9a07c4a5</t>
  </si>
  <si>
    <t>609d8bf703c378a91bd16ae4</t>
  </si>
  <si>
    <t>03.05.2021</t>
  </si>
  <si>
    <t>Esthetic House Formula Ampoule Collagen Сыворотка для лица, 80 мл</t>
  </si>
  <si>
    <t>609faafe04e943f219beb0ae</t>
  </si>
  <si>
    <t>609ee76b4f5c6e5513b7da4d</t>
  </si>
  <si>
    <t>Enough Мист Collagen Moisture Essential, 100 мл</t>
  </si>
  <si>
    <t>609fc6050fe99514dd46c9ff</t>
  </si>
  <si>
    <t>Biore увлажняющая сыворотка для умывания и снятия макияжа, 210 мл</t>
  </si>
  <si>
    <t>609ebd6b94d527f555cc215e</t>
  </si>
  <si>
    <t>Lion top sweet harmony жидкое средство для стирки белья со сладким цветочным ароматом, мягкая упаковка, 720 гр</t>
  </si>
  <si>
    <t>609ebfb22fe0983844d47d9e</t>
  </si>
  <si>
    <t>609c1825f4c0cb4bcf0a6593</t>
  </si>
  <si>
    <t>609e7ba33620c26108cc55e0</t>
  </si>
  <si>
    <t>609fe27fb9f8ed2574ad8c0c</t>
  </si>
  <si>
    <t>609fe5fe9066f46f896e826b</t>
  </si>
  <si>
    <t>Vivienne Sabo Тушь для ресниц Cabaret Premiere, 02 синий</t>
  </si>
  <si>
    <t>609fea4a94d527656ed8c1ad</t>
  </si>
  <si>
    <t>609feeca2af6cd4544ff8640</t>
  </si>
  <si>
    <t>609ffd1c3b31762a0dae104e</t>
  </si>
  <si>
    <t>Petitfee Гидрогелевые патчи для век с золотыми частицами и фактором роста Gold &amp; EGF eye &amp; spot patch, 90 шт.</t>
  </si>
  <si>
    <t>60a023b67153b309bde91082</t>
  </si>
  <si>
    <t>60a026ebb9f8ed55bfad8c13</t>
  </si>
  <si>
    <t>16.05.2021</t>
  </si>
  <si>
    <t>609f88507153b34c7a413940</t>
  </si>
  <si>
    <t>609e4eccc5311b7bf195eb58</t>
  </si>
  <si>
    <t>Laneige Увлажняющая ночная маска с ароматом лаванды Water Sleeping Mask Lavande 15 мл</t>
  </si>
  <si>
    <t>609fcd572fe09867fad47d59</t>
  </si>
  <si>
    <t>609fa28d04e9431d505fdf55</t>
  </si>
  <si>
    <t>609f944f2fe09854dbd47d9a</t>
  </si>
  <si>
    <t>609edb112af6cd44a4d970a6</t>
  </si>
  <si>
    <t>609ee62af98801dd4feb2c2b</t>
  </si>
  <si>
    <t>609eeed68927cae96366aada</t>
  </si>
  <si>
    <t>Etude House Тонер регенерирующий Soon Jung pH 5.5 Relief, 180 мл</t>
  </si>
  <si>
    <t>609fce30dff13b39121bad12</t>
  </si>
  <si>
    <t>609feec47153b333f04139fb</t>
  </si>
  <si>
    <t>60a06a8cc3080f5e9bdddb5a</t>
  </si>
  <si>
    <t>Holika Holika Бальзам для губ Good Cera Super Ceramide Lip Oil Stick</t>
  </si>
  <si>
    <t>60a06aa63b31764606ae104b</t>
  </si>
  <si>
    <t>60a06ac13620c25f13080d18</t>
  </si>
  <si>
    <t>Стиральный порошок Attack Bio EX, пластиковый пакет, 0.81 кг</t>
  </si>
  <si>
    <t>60a06ac894d52727b9d8c1ae</t>
  </si>
  <si>
    <t>Joonies трусики Premium Soft M (6-11 кг) 56 шт.</t>
  </si>
  <si>
    <t>609f67355a3951346bb5240e</t>
  </si>
  <si>
    <t>609eda15f4c0cb46887be850</t>
  </si>
  <si>
    <t>609ef03f94d527012ebdf1a7</t>
  </si>
  <si>
    <t>609e29c032da8379641f0ab0</t>
  </si>
  <si>
    <t>60a06b142af6cd1e08ff862d</t>
  </si>
  <si>
    <t>60a06b1c8927caf79945fd58</t>
  </si>
  <si>
    <t>Japan Gals натуральная маска с экстрактом алоэ, 30 шт.</t>
  </si>
  <si>
    <t>60a06bdf954f6b36f5e4e050</t>
  </si>
  <si>
    <t>609f6a16dbdc310ef5324f43</t>
  </si>
  <si>
    <t>609ea0f57153b3946f4139cb</t>
  </si>
  <si>
    <t>60a06c3c83b1f23a15574f18</t>
  </si>
  <si>
    <t>60a06c3ddbdc31dc74b958ba</t>
  </si>
  <si>
    <t>Biore мицеллярная вода, 320 мл</t>
  </si>
  <si>
    <t>609ee78273990164ba81803a</t>
  </si>
  <si>
    <t>60a0714e792ab15738185273</t>
  </si>
  <si>
    <t>609d8040b9f8edc401facf1e</t>
  </si>
  <si>
    <t>Palmbaby трусики Традиционные M (6-11 кг) 48 шт.</t>
  </si>
  <si>
    <t>609ce4d23b31760836117ea9</t>
  </si>
  <si>
    <t>609c39fe2af6cd131ee5095c</t>
  </si>
  <si>
    <t>60a07723bed21e12237729ed</t>
  </si>
  <si>
    <t>60a0779a94d527194ed8c1aa</t>
  </si>
  <si>
    <t>609e2c70792ab154d6095dce</t>
  </si>
  <si>
    <t>609d8d007153b32ec0fe7610</t>
  </si>
  <si>
    <t>609de2efdff13b50161bac59</t>
  </si>
  <si>
    <t>Max Factor карандаш Real Brow Fiber Pencil, оттенок 005 rich brown</t>
  </si>
  <si>
    <t>60a011317153b315fb413940</t>
  </si>
  <si>
    <t>60a002cbb9f8ed39a4facfbc</t>
  </si>
  <si>
    <t>60a0945620d51d04e0c565c5</t>
  </si>
  <si>
    <t>60a09473792ab11ad518527b</t>
  </si>
  <si>
    <t>609eb396dbdc31ac92325004</t>
  </si>
  <si>
    <t>60a097b6954f6b63bae4e056</t>
  </si>
  <si>
    <t>60a02ba05a395135e5b52325</t>
  </si>
  <si>
    <t>Farmstay Escargot Noblesse Intensive Emulsion Эмульсия для лица против морщин с экстрактом королевской улитки, 150 мл</t>
  </si>
  <si>
    <t>609f865b3620c27724cc56c0</t>
  </si>
  <si>
    <t>60a0da3f954f6b095be4e051</t>
  </si>
  <si>
    <t>60a0dbfb5a39513c00945cc2</t>
  </si>
  <si>
    <t>Смесь Kabrita 3 GOLD для комфортного пищеварения, старше 12 месяцев, 400 г</t>
  </si>
  <si>
    <t>60a0dc023b3176672bae104c</t>
  </si>
  <si>
    <t>609e6cbc0fe99514dd21d910</t>
  </si>
  <si>
    <t>609f60373620c24231cc5645</t>
  </si>
  <si>
    <t>Palmbaby подгузники Ультратонкие S (3-7 кг) 72 шт.</t>
  </si>
  <si>
    <t>60a0dd5a94d5273c1bd8c1b5</t>
  </si>
  <si>
    <t>609f68bac5311b015495ea75</t>
  </si>
  <si>
    <t>Полироль для приборных панелей PLAK гранат, 750 мл + 10%</t>
  </si>
  <si>
    <t>609f5f0e2fe09847b4d47da2</t>
  </si>
  <si>
    <t>60a0df0bc3080f137fdddb6a</t>
  </si>
  <si>
    <t>60a0df1b8927ca0b9745fd5a</t>
  </si>
  <si>
    <t>60a0df1f3620c266e8080d18</t>
  </si>
  <si>
    <t>609d7f2f5a395131a1b523ae</t>
  </si>
  <si>
    <t>Зубная паста Lion Xylident с фтором, 120 г</t>
  </si>
  <si>
    <t>60a0e1685a3951a7f5945cc2</t>
  </si>
  <si>
    <t>609cdb7694d52711df521ea4</t>
  </si>
  <si>
    <t>609e99f294d5272558bdf23b</t>
  </si>
  <si>
    <t>60a105c9b9f8ed64c7ad8c13</t>
  </si>
  <si>
    <t>Набор Some By Mi Yuja Niacin 30 Days Brightening Starter Kit</t>
  </si>
  <si>
    <t>609c0da9954f6ba1e5f84228</t>
  </si>
  <si>
    <t>Biore мусс для умывания с увлажняющим эффектом, 150 мл</t>
  </si>
  <si>
    <t>60a10f930fe995746a46ca02</t>
  </si>
  <si>
    <t>609f63b1b9f8edad21facf98</t>
  </si>
  <si>
    <t>60a113e60fe9953c3d46ca00</t>
  </si>
  <si>
    <t>60a114504f5c6e2f739633ef</t>
  </si>
  <si>
    <t>609ee174b9f8edb9d0facfa2</t>
  </si>
  <si>
    <t>SOSU Носочки для педикюра с ароматом розы 2 пары</t>
  </si>
  <si>
    <t>609bd1c2dff13b7c5f518009</t>
  </si>
  <si>
    <t>60a04af1f98801317beb2b99</t>
  </si>
  <si>
    <t>60a12e9399d6ef3e0cb8c27a</t>
  </si>
  <si>
    <t>60a14c60c3080fbd23dddb6b</t>
  </si>
  <si>
    <t>609ca47232da839badb0622f</t>
  </si>
  <si>
    <t>Средство для восстановления ногтей IQ Beauty Quick Help &amp; Rebuild, 12.5 мл</t>
  </si>
  <si>
    <t>60a165a3c3080f26f5dddb6f</t>
  </si>
  <si>
    <t>60a18eebc3080f49c5dddb5e</t>
  </si>
  <si>
    <t>Стиральный порошок FUNS Clean с ферментом яичного белка, картонная пачка, 0.9 кг</t>
  </si>
  <si>
    <t>60a0e29abed21e5bf05f44e0</t>
  </si>
  <si>
    <t>Merries подгузники M (6-11 кг) 64 шт.</t>
  </si>
  <si>
    <t>60a04b3df4c0cb14d67be820</t>
  </si>
  <si>
    <t>60a19aca954f6b2fb3e4e04d</t>
  </si>
  <si>
    <t>609edd74dff13b378a1bac44</t>
  </si>
  <si>
    <t>Jigott Argan Oil Rich Cream Насыщенный крем для лица с аргановым маслом, 70 мл</t>
  </si>
  <si>
    <t>60a0f3cf2fe0986eacd47de8</t>
  </si>
  <si>
    <t>Jigott Snail Reparing Cream Восстанавливающий крем для лица с муцином улитки, 100 мл</t>
  </si>
  <si>
    <t>Хозяйственное мыло Kaneyo для удаления стойких пятен 98% 0.19 кг</t>
  </si>
  <si>
    <t>60a0f1a804e94371b65fdfd7</t>
  </si>
  <si>
    <t>Biore мицеллярная вода, запасной блок, 290 мл</t>
  </si>
  <si>
    <t>609ffcdcdff13b02e11bad0c</t>
  </si>
  <si>
    <t>60a02174954f6b7c3158f2b9</t>
  </si>
  <si>
    <t>609fdba97399012c5a81806a</t>
  </si>
  <si>
    <t>60a02e50fbacea1ae7f14c31</t>
  </si>
  <si>
    <t>Vivienne Sabo Тушь для ресниц Adultere, 01 черная</t>
  </si>
  <si>
    <t>60a1559c954f6b6545f8433a</t>
  </si>
  <si>
    <t>609ea07203c378baead16a5e</t>
  </si>
  <si>
    <t>609ee5d12fe098271fd47d8b</t>
  </si>
  <si>
    <t>609e29822fe098270ad47d57</t>
  </si>
  <si>
    <t>609efe83f4c0cb0db17be7ec</t>
  </si>
  <si>
    <t>Гель для душа Biore Гладкость шелка, 480 мл</t>
  </si>
  <si>
    <t>Возврат платежа за скидку маркетплейса</t>
  </si>
  <si>
    <t>609e7f657399013cd29fd2d8</t>
  </si>
  <si>
    <t>Возврат платежа за скидку по баллам Яндекс.Плюса</t>
  </si>
  <si>
    <t>609fd2dadbdc31f241324fa6</t>
  </si>
  <si>
    <t>Пенка Lion Kirei Kirei Зеленый виноград, 250 мл</t>
  </si>
  <si>
    <t>60a062ecdff13b1ad28bb901</t>
  </si>
  <si>
    <t>Vivienne Sabo Тушь для ресниц Regard Coquette, 01 черная</t>
  </si>
  <si>
    <t>Возврат платежа за скидку по бонусам СберСпасибо</t>
  </si>
  <si>
    <t>60a0d5c8c3080f325614192c</t>
  </si>
  <si>
    <t>60a1141af988014c7266fe95</t>
  </si>
  <si>
    <t>60a11f933620c2179ecc5624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</si>
</sst>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657336.0</v>
      </c>
    </row>
    <row r="4" spans="1:9" s="3" customFormat="1" x14ac:dyDescent="0.2" ht="16.0" customHeight="true">
      <c r="A4" s="3" t="s">
        <v>34</v>
      </c>
      <c r="B4" s="10" t="n">
        <v>70759.0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4.6522191E7</v>
      </c>
      <c r="B8" s="8" t="s">
        <v>51</v>
      </c>
      <c r="C8" s="8" t="n">
        <f>IF(false,"120921544", "120921544")</f>
      </c>
      <c r="D8" s="8" t="s">
        <v>52</v>
      </c>
      <c r="E8" s="8" t="n">
        <v>1.0</v>
      </c>
      <c r="F8" s="8" t="n">
        <v>121.0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4.6228204E7</v>
      </c>
      <c r="B9" t="s" s="8">
        <v>56</v>
      </c>
      <c r="C9" t="n" s="8">
        <f>IF(false,"005-1111", "005-1111")</f>
      </c>
      <c r="D9" t="s" s="8">
        <v>57</v>
      </c>
      <c r="E9" t="n" s="8">
        <v>1.0</v>
      </c>
      <c r="F9" t="n" s="8">
        <v>342.0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4.6450321E7</v>
      </c>
      <c r="B10" s="8" t="s">
        <v>60</v>
      </c>
      <c r="C10" s="8" t="n">
        <f>IF(false,"01-003884", "01-003884")</f>
      </c>
      <c r="D10" s="8" t="s">
        <v>61</v>
      </c>
      <c r="E10" s="8" t="n">
        <v>1.0</v>
      </c>
      <c r="F10" s="8" t="n">
        <v>538.0</v>
      </c>
      <c r="G10" s="8" t="s">
        <v>53</v>
      </c>
      <c r="H10" t="s" s="8">
        <v>54</v>
      </c>
      <c r="I10" t="s" s="8">
        <v>62</v>
      </c>
    </row>
    <row r="11" ht="16.0" customHeight="true">
      <c r="A11" t="n" s="7">
        <v>4.615675E7</v>
      </c>
      <c r="B11" t="s" s="8">
        <v>63</v>
      </c>
      <c r="C11" t="n" s="8">
        <f>IF(false,"005-1506", "005-1506")</f>
      </c>
      <c r="D11" t="s" s="8">
        <v>64</v>
      </c>
      <c r="E11" t="n" s="8">
        <v>1.0</v>
      </c>
      <c r="F11" t="n" s="8">
        <v>152.0</v>
      </c>
      <c r="G11" t="s" s="8">
        <v>58</v>
      </c>
      <c r="H11" t="s" s="8">
        <v>54</v>
      </c>
      <c r="I11" t="s" s="8">
        <v>65</v>
      </c>
    </row>
    <row r="12" spans="1:9" x14ac:dyDescent="0.2" ht="16.0" customHeight="true">
      <c r="A12" s="7" t="n">
        <v>4.6667687E7</v>
      </c>
      <c r="B12" t="s" s="8">
        <v>66</v>
      </c>
      <c r="C12" t="n" s="8">
        <f>IF(false,"120921544", "120921544")</f>
      </c>
      <c r="D12" t="s" s="8">
        <v>52</v>
      </c>
      <c r="E12" t="n" s="8">
        <v>1.0</v>
      </c>
      <c r="F12" t="n" s="8">
        <v>838.0</v>
      </c>
      <c r="G12" t="s" s="8">
        <v>67</v>
      </c>
      <c r="H12" t="s" s="8">
        <v>54</v>
      </c>
      <c r="I12" t="s" s="8">
        <v>68</v>
      </c>
    </row>
    <row r="13" spans="1:9" s="8" customFormat="1" ht="16.0" x14ac:dyDescent="0.2" customHeight="true">
      <c r="A13" s="7" t="n">
        <v>4.6636504E7</v>
      </c>
      <c r="B13" s="8" t="s">
        <v>66</v>
      </c>
      <c r="C13" s="8" t="n">
        <f>IF(false,"01-003884", "01-003884")</f>
      </c>
      <c r="D13" s="8" t="s">
        <v>61</v>
      </c>
      <c r="E13" s="8" t="n">
        <v>1.0</v>
      </c>
      <c r="F13" s="8" t="n">
        <v>217.0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4.6456818E7</v>
      </c>
      <c r="B14" s="8" t="s">
        <v>51</v>
      </c>
      <c r="C14" s="8" t="n">
        <f>IF(false,"120921544", "120921544")</f>
      </c>
      <c r="D14" s="8" t="s">
        <v>52</v>
      </c>
      <c r="E14" s="8" t="n">
        <v>1.0</v>
      </c>
      <c r="F14" s="8" t="n">
        <v>43.0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4.6334974E7</v>
      </c>
      <c r="B15" t="s" s="8">
        <v>56</v>
      </c>
      <c r="C15" t="n" s="8">
        <f>IF(false,"01-003884", "01-003884")</f>
      </c>
      <c r="D15" t="s" s="8">
        <v>61</v>
      </c>
      <c r="E15" t="n" s="8">
        <v>1.0</v>
      </c>
      <c r="F15" t="n" s="8">
        <v>197.0</v>
      </c>
      <c r="G15" t="s" s="8">
        <v>58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4.6543406E7</v>
      </c>
      <c r="B16" t="s" s="8">
        <v>51</v>
      </c>
      <c r="C16" t="n" s="8">
        <f>IF(false,"01-003884", "01-003884")</f>
      </c>
      <c r="D16" t="s" s="8">
        <v>61</v>
      </c>
      <c r="E16" t="n" s="8">
        <v>1.0</v>
      </c>
      <c r="F16" s="8" t="n">
        <v>191.0</v>
      </c>
      <c r="G16" s="8" t="s">
        <v>67</v>
      </c>
      <c r="H16" s="8" t="s">
        <v>54</v>
      </c>
      <c r="I16" s="8" t="s">
        <v>72</v>
      </c>
    </row>
    <row r="17" spans="1:9" x14ac:dyDescent="0.2" ht="16.0" customHeight="true">
      <c r="A17" s="7" t="n">
        <v>4.6334974E7</v>
      </c>
      <c r="B17" s="8" t="s">
        <v>56</v>
      </c>
      <c r="C17" s="8" t="n">
        <f>IF(false,"01-003884", "01-003884")</f>
      </c>
      <c r="D17" s="8" t="s">
        <v>61</v>
      </c>
      <c r="E17" s="8" t="n">
        <v>1.0</v>
      </c>
      <c r="F17" s="8" t="n">
        <v>241.0</v>
      </c>
      <c r="G17" s="8" t="s">
        <v>67</v>
      </c>
      <c r="H17" s="8" t="s">
        <v>54</v>
      </c>
      <c r="I17" s="8" t="s">
        <v>73</v>
      </c>
    </row>
    <row r="18" spans="1:9" x14ac:dyDescent="0.2" ht="16.0" customHeight="true">
      <c r="A18" s="7" t="n">
        <v>4.6535193E7</v>
      </c>
      <c r="B18" t="s" s="8">
        <v>51</v>
      </c>
      <c r="C18" t="n" s="8">
        <f>IF(false,"120921904", "120921904")</f>
      </c>
      <c r="D18" t="s" s="8">
        <v>74</v>
      </c>
      <c r="E18" t="n" s="8">
        <v>1.0</v>
      </c>
      <c r="F18" t="n" s="8">
        <v>600.0</v>
      </c>
      <c r="G18" t="s" s="8">
        <v>58</v>
      </c>
      <c r="H18" t="s" s="8">
        <v>54</v>
      </c>
      <c r="I18" t="s" s="8">
        <v>75</v>
      </c>
    </row>
    <row r="19" spans="1:9" ht="16.0" x14ac:dyDescent="0.2" customHeight="true">
      <c r="A19" s="7" t="n">
        <v>4.6535193E7</v>
      </c>
      <c r="B19" s="8" t="s">
        <v>51</v>
      </c>
      <c r="C19" s="8" t="n">
        <f>IF(false,"120921904", "120921904")</f>
      </c>
      <c r="D19" s="8" t="s">
        <v>74</v>
      </c>
      <c r="E19" s="8" t="n">
        <v>1.0</v>
      </c>
      <c r="F19" s="8" t="n">
        <v>96.0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4.6549411E7</v>
      </c>
      <c r="B20" s="8" t="s">
        <v>51</v>
      </c>
      <c r="C20" s="8" t="n">
        <f>IF(false,"120921544", "120921544")</f>
      </c>
      <c r="D20" s="8" t="s">
        <v>52</v>
      </c>
      <c r="E20" s="8" t="n">
        <v>1.0</v>
      </c>
      <c r="F20" s="8" t="n">
        <v>135.0</v>
      </c>
      <c r="G20" s="8" t="s">
        <v>67</v>
      </c>
      <c r="H20" s="8" t="s">
        <v>54</v>
      </c>
      <c r="I20" s="8" t="s">
        <v>77</v>
      </c>
    </row>
    <row r="21" ht="16.0" customHeight="true">
      <c r="A21" t="n" s="7">
        <v>4.6584677E7</v>
      </c>
      <c r="B21" t="s" s="8">
        <v>66</v>
      </c>
      <c r="C21" t="n" s="8">
        <f>IF(false,"008-577", "008-577")</f>
      </c>
      <c r="D21" t="s" s="8">
        <v>78</v>
      </c>
      <c r="E21" t="n" s="8">
        <v>1.0</v>
      </c>
      <c r="F21" t="n" s="8">
        <v>53.0</v>
      </c>
      <c r="G21" t="s" s="8">
        <v>58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4.6584677E7</v>
      </c>
      <c r="B22" t="s" s="8">
        <v>66</v>
      </c>
      <c r="C22" t="n" s="8">
        <f>IF(false,"008-577", "008-577")</f>
      </c>
      <c r="D22" t="s" s="8">
        <v>78</v>
      </c>
      <c r="E22" t="n" s="8">
        <v>1.0</v>
      </c>
      <c r="F22" s="8" t="n">
        <v>925.0</v>
      </c>
      <c r="G22" s="8" t="s">
        <v>67</v>
      </c>
      <c r="H22" s="8" t="s">
        <v>54</v>
      </c>
      <c r="I22" s="8" t="s">
        <v>80</v>
      </c>
    </row>
    <row r="23" spans="1:9" x14ac:dyDescent="0.2" ht="16.0" customHeight="true">
      <c r="A23" s="7" t="n">
        <v>4.657082E7</v>
      </c>
      <c r="B23" s="8" t="s">
        <v>66</v>
      </c>
      <c r="C23" s="8" t="n">
        <f>IF(false,"005-1254", "005-1254")</f>
      </c>
      <c r="D23" s="8" t="s">
        <v>81</v>
      </c>
      <c r="E23" s="8" t="n">
        <v>1.0</v>
      </c>
      <c r="F23" s="8" t="n">
        <v>201.0</v>
      </c>
      <c r="G23" s="8" t="s">
        <v>58</v>
      </c>
      <c r="H23" s="8" t="s">
        <v>54</v>
      </c>
      <c r="I23" s="8" t="s">
        <v>82</v>
      </c>
    </row>
    <row r="24" ht="16.0" customHeight="true">
      <c r="A24" t="n" s="7">
        <v>4.6566426E7</v>
      </c>
      <c r="B24" t="s" s="8">
        <v>66</v>
      </c>
      <c r="C24" t="n" s="8">
        <f>IF(false,"005-1378", "005-1378")</f>
      </c>
      <c r="D24" t="s" s="8">
        <v>83</v>
      </c>
      <c r="E24" t="n" s="8">
        <v>1.0</v>
      </c>
      <c r="F24" t="n" s="8">
        <v>333.0</v>
      </c>
      <c r="G24" t="s" s="8">
        <v>58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4.6576739E7</v>
      </c>
      <c r="B25" t="s" s="8">
        <v>66</v>
      </c>
      <c r="C25" t="n" s="8">
        <f>IF(false,"005-1515", "005-1515")</f>
      </c>
      <c r="D25" t="s" s="8">
        <v>85</v>
      </c>
      <c r="E25" t="n" s="8">
        <v>1.0</v>
      </c>
      <c r="F25" t="n" s="8">
        <v>100.0</v>
      </c>
      <c r="G25" t="s" s="8">
        <v>58</v>
      </c>
      <c r="H25" t="s" s="8">
        <v>54</v>
      </c>
      <c r="I25" t="s" s="8">
        <v>86</v>
      </c>
    </row>
    <row r="26" ht="16.0" customHeight="true">
      <c r="A26" t="n" s="7">
        <v>4.6566426E7</v>
      </c>
      <c r="B26" t="s" s="8">
        <v>66</v>
      </c>
      <c r="C26" t="n" s="8">
        <f>IF(false,"005-1378", "005-1378")</f>
      </c>
      <c r="D26" t="s" s="8">
        <v>83</v>
      </c>
      <c r="E26" t="n" s="8">
        <v>1.0</v>
      </c>
      <c r="F26" t="n" s="8">
        <v>616.0</v>
      </c>
      <c r="G26" t="s" s="8">
        <v>67</v>
      </c>
      <c r="H26" t="s" s="8">
        <v>54</v>
      </c>
      <c r="I26" t="s" s="8">
        <v>87</v>
      </c>
    </row>
    <row r="27" ht="16.0" customHeight="true">
      <c r="A27" t="n" s="7">
        <v>4.6534039E7</v>
      </c>
      <c r="B27" t="s" s="8">
        <v>51</v>
      </c>
      <c r="C27" t="n" s="8">
        <f>IF(false,"005-1517", "005-1517")</f>
      </c>
      <c r="D27" t="s" s="8">
        <v>88</v>
      </c>
      <c r="E27" t="n" s="8">
        <v>2.0</v>
      </c>
      <c r="F27" t="n" s="8">
        <v>1931.0</v>
      </c>
      <c r="G27" t="s" s="8">
        <v>67</v>
      </c>
      <c r="H27" t="s" s="8">
        <v>54</v>
      </c>
      <c r="I27" t="s" s="8">
        <v>89</v>
      </c>
    </row>
    <row r="28" ht="16.0" customHeight="true">
      <c r="A28" t="n" s="7">
        <v>4.6576739E7</v>
      </c>
      <c r="B28" t="s" s="8">
        <v>66</v>
      </c>
      <c r="C28" t="n" s="8">
        <f>IF(false,"005-1515", "005-1515")</f>
      </c>
      <c r="D28" t="s" s="8">
        <v>85</v>
      </c>
      <c r="E28" t="n" s="8">
        <v>1.0</v>
      </c>
      <c r="F28" t="n" s="8">
        <v>123.0</v>
      </c>
      <c r="G28" t="s" s="8">
        <v>67</v>
      </c>
      <c r="H28" t="s" s="8">
        <v>54</v>
      </c>
      <c r="I28" t="s" s="8">
        <v>90</v>
      </c>
    </row>
    <row r="29" spans="1:9" s="1" customFormat="1" x14ac:dyDescent="0.2" ht="16.0" customHeight="true">
      <c r="A29" t="n" s="7">
        <v>4.6587584E7</v>
      </c>
      <c r="B29" t="s" s="8">
        <v>66</v>
      </c>
      <c r="C29" t="n" s="8">
        <f>IF(false,"1003343", "1003343")</f>
      </c>
      <c r="D29" t="s" s="8">
        <v>91</v>
      </c>
      <c r="E29" t="n" s="8">
        <v>1.0</v>
      </c>
      <c r="F29" t="n" s="8">
        <v>192.0</v>
      </c>
      <c r="G29" s="8" t="s">
        <v>67</v>
      </c>
      <c r="H29" t="s" s="8">
        <v>54</v>
      </c>
      <c r="I29" s="8" t="s">
        <v>92</v>
      </c>
    </row>
    <row r="30" ht="16.0" customHeight="true">
      <c r="A30" t="n" s="7">
        <v>4.5942324E7</v>
      </c>
      <c r="B30" t="s" s="8">
        <v>93</v>
      </c>
      <c r="C30" t="n" s="8">
        <f>IF(false,"120921939", "120921939")</f>
      </c>
      <c r="D30" t="s" s="8">
        <v>94</v>
      </c>
      <c r="E30" t="n" s="8">
        <v>2.0</v>
      </c>
      <c r="F30" t="n" s="8">
        <v>370.0</v>
      </c>
      <c r="G30" t="s" s="8">
        <v>58</v>
      </c>
      <c r="H30" t="s" s="8">
        <v>54</v>
      </c>
      <c r="I30" t="s" s="8">
        <v>95</v>
      </c>
    </row>
    <row r="31" ht="16.0" customHeight="true">
      <c r="A31" t="n" s="7">
        <v>4.6639459E7</v>
      </c>
      <c r="B31" t="s" s="8">
        <v>66</v>
      </c>
      <c r="C31" t="n" s="8">
        <f>IF(false,"1003295", "1003295")</f>
      </c>
      <c r="D31" t="s" s="8">
        <v>96</v>
      </c>
      <c r="E31" t="n" s="8">
        <v>1.0</v>
      </c>
      <c r="F31" t="n" s="8">
        <v>338.0</v>
      </c>
      <c r="G31" t="s" s="8">
        <v>67</v>
      </c>
      <c r="H31" t="s" s="8">
        <v>54</v>
      </c>
      <c r="I31" t="s" s="8">
        <v>97</v>
      </c>
    </row>
    <row r="32" ht="16.0" customHeight="true">
      <c r="A32" t="n" s="7">
        <v>4.5828301E7</v>
      </c>
      <c r="B32" t="s" s="8">
        <v>98</v>
      </c>
      <c r="C32" t="n" s="8">
        <f>IF(false,"120922792", "120922792")</f>
      </c>
      <c r="D32" t="s" s="8">
        <v>99</v>
      </c>
      <c r="E32" t="n" s="8">
        <v>1.0</v>
      </c>
      <c r="F32" t="n" s="8">
        <v>61.0</v>
      </c>
      <c r="G32" t="s" s="8">
        <v>58</v>
      </c>
      <c r="H32" t="s" s="8">
        <v>54</v>
      </c>
      <c r="I32" t="s" s="8">
        <v>100</v>
      </c>
    </row>
    <row r="33" ht="16.0" customHeight="true">
      <c r="A33" t="n" s="7">
        <v>4.6558459E7</v>
      </c>
      <c r="B33" t="s" s="8">
        <v>51</v>
      </c>
      <c r="C33" t="n" s="8">
        <f>IF(false,"005-1512", "005-1512")</f>
      </c>
      <c r="D33" t="s" s="8">
        <v>101</v>
      </c>
      <c r="E33" t="n" s="8">
        <v>1.0</v>
      </c>
      <c r="F33" t="n" s="8">
        <v>100.0</v>
      </c>
      <c r="G33" t="s" s="8">
        <v>58</v>
      </c>
      <c r="H33" t="s" s="8">
        <v>54</v>
      </c>
      <c r="I33" t="s" s="8">
        <v>102</v>
      </c>
    </row>
    <row r="34" ht="16.0" customHeight="true">
      <c r="A34" t="n" s="7">
        <v>4.6363388E7</v>
      </c>
      <c r="B34" t="s" s="8">
        <v>60</v>
      </c>
      <c r="C34" t="n" s="8">
        <f>IF(false,"01-003956", "01-003956")</f>
      </c>
      <c r="D34" t="s" s="8">
        <v>103</v>
      </c>
      <c r="E34" t="n" s="8">
        <v>1.0</v>
      </c>
      <c r="F34" t="n" s="8">
        <v>64.0</v>
      </c>
      <c r="G34" t="s" s="8">
        <v>58</v>
      </c>
      <c r="H34" t="s" s="8">
        <v>54</v>
      </c>
      <c r="I34" t="s" s="8">
        <v>104</v>
      </c>
    </row>
    <row r="35" ht="16.0" customHeight="true">
      <c r="A35" t="n" s="7">
        <v>4.6557671E7</v>
      </c>
      <c r="B35" t="s" s="8">
        <v>51</v>
      </c>
      <c r="C35" t="n" s="8">
        <f>IF(false,"120921370", "120921370")</f>
      </c>
      <c r="D35" t="s" s="8">
        <v>105</v>
      </c>
      <c r="E35" t="n" s="8">
        <v>5.0</v>
      </c>
      <c r="F35" t="n" s="8">
        <v>80.0</v>
      </c>
      <c r="G35" t="s" s="8">
        <v>58</v>
      </c>
      <c r="H35" t="s" s="8">
        <v>54</v>
      </c>
      <c r="I35" t="s" s="8">
        <v>106</v>
      </c>
    </row>
    <row r="36" ht="16.0" customHeight="true">
      <c r="A36" t="n" s="7">
        <v>4.6633596E7</v>
      </c>
      <c r="B36" t="s" s="8">
        <v>66</v>
      </c>
      <c r="C36" t="n" s="8">
        <f>IF(false,"120921816", "120921816")</f>
      </c>
      <c r="D36" t="s" s="8">
        <v>107</v>
      </c>
      <c r="E36" t="n" s="8">
        <v>1.0</v>
      </c>
      <c r="F36" t="n" s="8">
        <v>18.0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4.6445888E7</v>
      </c>
      <c r="B37" t="s" s="8">
        <v>60</v>
      </c>
      <c r="C37" t="n" s="8">
        <f>IF(false,"120922621", "120922621")</f>
      </c>
      <c r="D37" t="s" s="8">
        <v>109</v>
      </c>
      <c r="E37" t="n" s="8">
        <v>2.0</v>
      </c>
      <c r="F37" t="n" s="8">
        <v>92.0</v>
      </c>
      <c r="G37" t="s" s="8">
        <v>58</v>
      </c>
      <c r="H37" t="s" s="8">
        <v>54</v>
      </c>
      <c r="I37" t="s" s="8">
        <v>110</v>
      </c>
    </row>
    <row r="38" ht="16.0" customHeight="true">
      <c r="A38" t="n" s="7">
        <v>4.6700152E7</v>
      </c>
      <c r="B38" t="s" s="8">
        <v>54</v>
      </c>
      <c r="C38" t="n" s="8">
        <f>IF(false,"120921947", "120921947")</f>
      </c>
      <c r="D38" t="s" s="8">
        <v>111</v>
      </c>
      <c r="E38" t="n" s="8">
        <v>1.0</v>
      </c>
      <c r="F38" t="n" s="8">
        <v>6.0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4.5916262E7</v>
      </c>
      <c r="B39" t="s" s="8">
        <v>98</v>
      </c>
      <c r="C39" t="n" s="8">
        <f>IF(false,"005-1255", "005-1255")</f>
      </c>
      <c r="D39" t="s" s="8">
        <v>113</v>
      </c>
      <c r="E39" t="n" s="8">
        <v>1.0</v>
      </c>
      <c r="F39" t="n" s="8">
        <v>249.0</v>
      </c>
      <c r="G39" t="s" s="8">
        <v>58</v>
      </c>
      <c r="H39" t="s" s="8">
        <v>54</v>
      </c>
      <c r="I39" t="s" s="8">
        <v>114</v>
      </c>
    </row>
    <row r="40" ht="16.0" customHeight="true">
      <c r="A40" t="n" s="7">
        <v>4.6289277E7</v>
      </c>
      <c r="B40" t="s" s="8">
        <v>56</v>
      </c>
      <c r="C40" t="n" s="8">
        <f>IF(false,"120922875", "120922875")</f>
      </c>
      <c r="D40" t="s" s="8">
        <v>115</v>
      </c>
      <c r="E40" t="n" s="8">
        <v>1.0</v>
      </c>
      <c r="F40" t="n" s="8">
        <v>2398.0</v>
      </c>
      <c r="G40" t="s" s="8">
        <v>67</v>
      </c>
      <c r="H40" t="s" s="8">
        <v>54</v>
      </c>
      <c r="I40" t="s" s="8">
        <v>116</v>
      </c>
    </row>
    <row r="41" ht="16.0" customHeight="true">
      <c r="A41" t="n" s="7">
        <v>4.6214378E7</v>
      </c>
      <c r="B41" t="s" s="8">
        <v>63</v>
      </c>
      <c r="C41" t="n" s="8">
        <f>IF(false,"01-003956", "01-003956")</f>
      </c>
      <c r="D41" t="s" s="8">
        <v>103</v>
      </c>
      <c r="E41" t="n" s="8">
        <v>1.0</v>
      </c>
      <c r="F41" t="n" s="8">
        <v>64.0</v>
      </c>
      <c r="G41" t="s" s="8">
        <v>58</v>
      </c>
      <c r="H41" t="s" s="8">
        <v>54</v>
      </c>
      <c r="I41" t="s" s="8">
        <v>117</v>
      </c>
    </row>
    <row r="42" ht="16.0" customHeight="true">
      <c r="A42" t="n" s="7">
        <v>4.6292562E7</v>
      </c>
      <c r="B42" t="s" s="8">
        <v>56</v>
      </c>
      <c r="C42" t="n" s="8">
        <f>IF(false,"120921370", "120921370")</f>
      </c>
      <c r="D42" t="s" s="8">
        <v>105</v>
      </c>
      <c r="E42" t="n" s="8">
        <v>1.0</v>
      </c>
      <c r="F42" t="n" s="8">
        <v>1798.0</v>
      </c>
      <c r="G42" t="s" s="8">
        <v>67</v>
      </c>
      <c r="H42" t="s" s="8">
        <v>54</v>
      </c>
      <c r="I42" t="s" s="8">
        <v>118</v>
      </c>
    </row>
    <row r="43" ht="16.0" customHeight="true">
      <c r="A43" t="n" s="7">
        <v>4.6285368E7</v>
      </c>
      <c r="B43" t="s" s="8">
        <v>56</v>
      </c>
      <c r="C43" t="n" s="8">
        <f>IF(false,"000-631", "000-631")</f>
      </c>
      <c r="D43" t="s" s="8">
        <v>119</v>
      </c>
      <c r="E43" t="n" s="8">
        <v>3.0</v>
      </c>
      <c r="F43" t="n" s="8">
        <v>228.0</v>
      </c>
      <c r="G43" t="s" s="8">
        <v>58</v>
      </c>
      <c r="H43" t="s" s="8">
        <v>54</v>
      </c>
      <c r="I43" t="s" s="8">
        <v>120</v>
      </c>
    </row>
    <row r="44" ht="16.0" customHeight="true">
      <c r="A44" t="n" s="7">
        <v>4.6192189E7</v>
      </c>
      <c r="B44" t="s" s="8">
        <v>63</v>
      </c>
      <c r="C44" t="n" s="8">
        <f>IF(false,"005-1112", "005-1112")</f>
      </c>
      <c r="D44" t="s" s="8">
        <v>121</v>
      </c>
      <c r="E44" t="n" s="8">
        <v>1.0</v>
      </c>
      <c r="F44" t="n" s="8">
        <v>342.0</v>
      </c>
      <c r="G44" t="s" s="8">
        <v>58</v>
      </c>
      <c r="H44" t="s" s="8">
        <v>54</v>
      </c>
      <c r="I44" t="s" s="8">
        <v>122</v>
      </c>
    </row>
    <row r="45" ht="16.0" customHeight="true">
      <c r="A45" t="n" s="7">
        <v>4.6608215E7</v>
      </c>
      <c r="B45" t="s" s="8">
        <v>66</v>
      </c>
      <c r="C45" t="n" s="8">
        <f>IF(false,"120921544", "120921544")</f>
      </c>
      <c r="D45" t="s" s="8">
        <v>52</v>
      </c>
      <c r="E45" t="n" s="8">
        <v>1.0</v>
      </c>
      <c r="F45" t="n" s="8">
        <v>129.0</v>
      </c>
      <c r="G45" t="s" s="8">
        <v>67</v>
      </c>
      <c r="H45" t="s" s="8">
        <v>54</v>
      </c>
      <c r="I45" t="s" s="8">
        <v>123</v>
      </c>
    </row>
    <row r="46" ht="16.0" customHeight="true">
      <c r="A46" t="n" s="7">
        <v>4.5633099E7</v>
      </c>
      <c r="B46" t="s" s="8">
        <v>124</v>
      </c>
      <c r="C46" t="n" s="8">
        <f>IF(false,"005-1250", "005-1250")</f>
      </c>
      <c r="D46" t="s" s="8">
        <v>125</v>
      </c>
      <c r="E46" t="n" s="8">
        <v>1.0</v>
      </c>
      <c r="F46" t="n" s="8">
        <v>319.0</v>
      </c>
      <c r="G46" t="s" s="8">
        <v>58</v>
      </c>
      <c r="H46" t="s" s="8">
        <v>54</v>
      </c>
      <c r="I46" t="s" s="8">
        <v>126</v>
      </c>
    </row>
    <row r="47" ht="16.0" customHeight="true">
      <c r="A47" t="n" s="7">
        <v>4.5990854E7</v>
      </c>
      <c r="B47" t="s" s="8">
        <v>93</v>
      </c>
      <c r="C47" t="n" s="8">
        <f>IF(false,"1003295", "1003295")</f>
      </c>
      <c r="D47" t="s" s="8">
        <v>96</v>
      </c>
      <c r="E47" t="n" s="8">
        <v>1.0</v>
      </c>
      <c r="F47" t="n" s="8">
        <v>51.0</v>
      </c>
      <c r="G47" t="s" s="8">
        <v>58</v>
      </c>
      <c r="H47" t="s" s="8">
        <v>54</v>
      </c>
      <c r="I47" t="s" s="8">
        <v>127</v>
      </c>
    </row>
    <row r="48" ht="16.0" customHeight="true">
      <c r="A48" t="n" s="7">
        <v>4.6660564E7</v>
      </c>
      <c r="B48" t="s" s="8">
        <v>66</v>
      </c>
      <c r="C48" t="n" s="8">
        <f>IF(false,"005-1080", "005-1080")</f>
      </c>
      <c r="D48" t="s" s="8">
        <v>128</v>
      </c>
      <c r="E48" t="n" s="8">
        <v>2.0</v>
      </c>
      <c r="F48" t="n" s="8">
        <v>49.0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4.6302899E7</v>
      </c>
      <c r="B49" t="s" s="8">
        <v>56</v>
      </c>
      <c r="C49" t="n" s="8">
        <f>IF(false,"005-1515", "005-1515")</f>
      </c>
      <c r="D49" t="s" s="8">
        <v>85</v>
      </c>
      <c r="E49" t="n" s="8">
        <v>3.0</v>
      </c>
      <c r="F49" t="n" s="8">
        <v>570.0</v>
      </c>
      <c r="G49" t="s" s="8">
        <v>58</v>
      </c>
      <c r="H49" t="s" s="8">
        <v>54</v>
      </c>
      <c r="I49" t="s" s="8">
        <v>130</v>
      </c>
    </row>
    <row r="50" ht="16.0" customHeight="true">
      <c r="A50" t="n" s="7">
        <v>4.6671736E7</v>
      </c>
      <c r="B50" t="s" s="8">
        <v>66</v>
      </c>
      <c r="C50" t="n" s="8">
        <f>IF(false,"005-1373", "005-1373")</f>
      </c>
      <c r="D50" t="s" s="8">
        <v>131</v>
      </c>
      <c r="E50" t="n" s="8">
        <v>1.0</v>
      </c>
      <c r="F50" t="n" s="8">
        <v>36.0</v>
      </c>
      <c r="G50" t="s" s="8">
        <v>53</v>
      </c>
      <c r="H50" t="s" s="8">
        <v>132</v>
      </c>
      <c r="I50" t="s" s="8">
        <v>133</v>
      </c>
    </row>
    <row r="51" ht="16.0" customHeight="true">
      <c r="A51" t="n" s="7">
        <v>4.6701613E7</v>
      </c>
      <c r="B51" t="s" s="8">
        <v>54</v>
      </c>
      <c r="C51" t="n" s="8">
        <f>IF(false,"120922351", "120922351")</f>
      </c>
      <c r="D51" t="s" s="8">
        <v>134</v>
      </c>
      <c r="E51" t="n" s="8">
        <v>1.0</v>
      </c>
      <c r="F51" t="n" s="8">
        <v>103.0</v>
      </c>
      <c r="G51" t="s" s="8">
        <v>53</v>
      </c>
      <c r="H51" t="s" s="8">
        <v>132</v>
      </c>
      <c r="I51" t="s" s="8">
        <v>135</v>
      </c>
    </row>
    <row r="52" ht="16.0" customHeight="true">
      <c r="A52" t="n" s="7">
        <v>4.6304113E7</v>
      </c>
      <c r="B52" t="s" s="8">
        <v>56</v>
      </c>
      <c r="C52" t="n" s="8">
        <f>IF(false,"005-1111", "005-1111")</f>
      </c>
      <c r="D52" t="s" s="8">
        <v>57</v>
      </c>
      <c r="E52" t="n" s="8">
        <v>2.0</v>
      </c>
      <c r="F52" t="n" s="8">
        <v>682.0</v>
      </c>
      <c r="G52" t="s" s="8">
        <v>58</v>
      </c>
      <c r="H52" t="s" s="8">
        <v>132</v>
      </c>
      <c r="I52" t="s" s="8">
        <v>136</v>
      </c>
    </row>
    <row r="53" ht="16.0" customHeight="true">
      <c r="A53" t="n" s="7">
        <v>4.6304113E7</v>
      </c>
      <c r="B53" t="s" s="8">
        <v>56</v>
      </c>
      <c r="C53" t="n" s="8">
        <f>IF(false,"005-1357", "005-1357")</f>
      </c>
      <c r="D53" t="s" s="8">
        <v>137</v>
      </c>
      <c r="E53" t="n" s="8">
        <v>1.0</v>
      </c>
      <c r="F53" t="n" s="8">
        <v>198.0</v>
      </c>
      <c r="G53" t="s" s="8">
        <v>58</v>
      </c>
      <c r="H53" t="s" s="8">
        <v>132</v>
      </c>
      <c r="I53" t="s" s="8">
        <v>136</v>
      </c>
    </row>
    <row r="54" ht="16.0" customHeight="true">
      <c r="A54" t="n" s="7">
        <v>4.6439459E7</v>
      </c>
      <c r="B54" t="s" s="8">
        <v>60</v>
      </c>
      <c r="C54" t="n" s="8">
        <f>IF(false,"01-003884", "01-003884")</f>
      </c>
      <c r="D54" t="s" s="8">
        <v>61</v>
      </c>
      <c r="E54" t="n" s="8">
        <v>4.0</v>
      </c>
      <c r="F54" t="n" s="8">
        <v>401.0</v>
      </c>
      <c r="G54" t="s" s="8">
        <v>67</v>
      </c>
      <c r="H54" t="s" s="8">
        <v>132</v>
      </c>
      <c r="I54" t="s" s="8">
        <v>138</v>
      </c>
    </row>
    <row r="55" ht="16.0" customHeight="true">
      <c r="A55" t="n" s="7">
        <v>4.6630546E7</v>
      </c>
      <c r="B55" t="s" s="8">
        <v>66</v>
      </c>
      <c r="C55" t="n" s="8">
        <f>IF(false,"01-003884", "01-003884")</f>
      </c>
      <c r="D55" t="s" s="8">
        <v>61</v>
      </c>
      <c r="E55" t="n" s="8">
        <v>1.0</v>
      </c>
      <c r="F55" t="n" s="8">
        <v>112.0</v>
      </c>
      <c r="G55" t="s" s="8">
        <v>53</v>
      </c>
      <c r="H55" t="s" s="8">
        <v>132</v>
      </c>
      <c r="I55" t="s" s="8">
        <v>139</v>
      </c>
    </row>
    <row r="56" ht="16.0" customHeight="true">
      <c r="A56" t="n" s="7">
        <v>4.6630546E7</v>
      </c>
      <c r="B56" t="s" s="8">
        <v>66</v>
      </c>
      <c r="C56" t="n" s="8">
        <f>IF(false,"120921853", "120921853")</f>
      </c>
      <c r="D56" t="s" s="8">
        <v>140</v>
      </c>
      <c r="E56" t="n" s="8">
        <v>1.0</v>
      </c>
      <c r="F56" t="n" s="8">
        <v>112.0</v>
      </c>
      <c r="G56" t="s" s="8">
        <v>53</v>
      </c>
      <c r="H56" t="s" s="8">
        <v>132</v>
      </c>
      <c r="I56" t="s" s="8">
        <v>139</v>
      </c>
    </row>
    <row r="57" ht="16.0" customHeight="true">
      <c r="A57" t="n" s="7">
        <v>4.6639679E7</v>
      </c>
      <c r="B57" t="s" s="8">
        <v>66</v>
      </c>
      <c r="C57" t="n" s="8">
        <f>IF(false,"120921439", "120921439")</f>
      </c>
      <c r="D57" t="s" s="8">
        <v>141</v>
      </c>
      <c r="E57" t="n" s="8">
        <v>1.0</v>
      </c>
      <c r="F57" t="n" s="8">
        <v>598.0</v>
      </c>
      <c r="G57" t="s" s="8">
        <v>67</v>
      </c>
      <c r="H57" t="s" s="8">
        <v>132</v>
      </c>
      <c r="I57" t="s" s="8">
        <v>142</v>
      </c>
    </row>
    <row r="58" ht="16.0" customHeight="true">
      <c r="A58" t="n" s="7">
        <v>4.63205E7</v>
      </c>
      <c r="B58" t="s" s="8">
        <v>56</v>
      </c>
      <c r="C58" t="n" s="8">
        <f>IF(false,"01-003810", "01-003810")</f>
      </c>
      <c r="D58" t="s" s="8">
        <v>143</v>
      </c>
      <c r="E58" t="n" s="8">
        <v>2.0</v>
      </c>
      <c r="F58" t="n" s="8">
        <v>146.0</v>
      </c>
      <c r="G58" t="s" s="8">
        <v>58</v>
      </c>
      <c r="H58" t="s" s="8">
        <v>132</v>
      </c>
      <c r="I58" t="s" s="8">
        <v>144</v>
      </c>
    </row>
    <row r="59" ht="16.0" customHeight="true">
      <c r="A59" t="n" s="7">
        <v>4.6674382E7</v>
      </c>
      <c r="B59" t="s" s="8">
        <v>66</v>
      </c>
      <c r="C59" t="n" s="8">
        <f>IF(false,"01-003924", "01-003924")</f>
      </c>
      <c r="D59" t="s" s="8">
        <v>145</v>
      </c>
      <c r="E59" t="n" s="8">
        <v>1.0</v>
      </c>
      <c r="F59" t="n" s="8">
        <v>25.0</v>
      </c>
      <c r="G59" t="s" s="8">
        <v>67</v>
      </c>
      <c r="H59" t="s" s="8">
        <v>132</v>
      </c>
      <c r="I59" t="s" s="8">
        <v>146</v>
      </c>
    </row>
    <row r="60" ht="16.0" customHeight="true">
      <c r="A60" t="n" s="7">
        <v>4.6673671E7</v>
      </c>
      <c r="B60" t="s" s="8">
        <v>66</v>
      </c>
      <c r="C60" t="n" s="8">
        <f>IF(false,"120921815", "120921815")</f>
      </c>
      <c r="D60" t="s" s="8">
        <v>147</v>
      </c>
      <c r="E60" t="n" s="8">
        <v>1.0</v>
      </c>
      <c r="F60" t="n" s="8">
        <v>173.0</v>
      </c>
      <c r="G60" t="s" s="8">
        <v>67</v>
      </c>
      <c r="H60" t="s" s="8">
        <v>132</v>
      </c>
      <c r="I60" t="s" s="8">
        <v>148</v>
      </c>
    </row>
    <row r="61" ht="16.0" customHeight="true">
      <c r="A61" t="n" s="7">
        <v>4.6725678E7</v>
      </c>
      <c r="B61" t="s" s="8">
        <v>54</v>
      </c>
      <c r="C61" t="n" s="8">
        <f>IF(false,"003-318", "003-318")</f>
      </c>
      <c r="D61" t="s" s="8">
        <v>149</v>
      </c>
      <c r="E61" t="n" s="8">
        <v>2.0</v>
      </c>
      <c r="F61" t="n" s="8">
        <v>524.0</v>
      </c>
      <c r="G61" t="s" s="8">
        <v>53</v>
      </c>
      <c r="H61" t="s" s="8">
        <v>132</v>
      </c>
      <c r="I61" t="s" s="8">
        <v>150</v>
      </c>
    </row>
    <row r="62" ht="16.0" customHeight="true">
      <c r="A62" t="n" s="7">
        <v>4.6717444E7</v>
      </c>
      <c r="B62" t="s" s="8">
        <v>54</v>
      </c>
      <c r="C62" t="n" s="8">
        <f>IF(false,"01-004068", "01-004068")</f>
      </c>
      <c r="D62" t="s" s="8">
        <v>151</v>
      </c>
      <c r="E62" t="n" s="8">
        <v>1.0</v>
      </c>
      <c r="F62" t="n" s="8">
        <v>622.0</v>
      </c>
      <c r="G62" t="s" s="8">
        <v>67</v>
      </c>
      <c r="H62" t="s" s="8">
        <v>132</v>
      </c>
      <c r="I62" t="s" s="8">
        <v>152</v>
      </c>
    </row>
    <row r="63" ht="16.0" customHeight="true">
      <c r="A63" t="n" s="7">
        <v>4.6654104E7</v>
      </c>
      <c r="B63" t="s" s="8">
        <v>66</v>
      </c>
      <c r="C63" t="n" s="8">
        <f>IF(false,"120922541", "120922541")</f>
      </c>
      <c r="D63" t="s" s="8">
        <v>153</v>
      </c>
      <c r="E63" t="n" s="8">
        <v>1.0</v>
      </c>
      <c r="F63" t="n" s="8">
        <v>68.0</v>
      </c>
      <c r="G63" t="s" s="8">
        <v>58</v>
      </c>
      <c r="H63" t="s" s="8">
        <v>132</v>
      </c>
      <c r="I63" t="s" s="8">
        <v>154</v>
      </c>
    </row>
    <row r="64" ht="16.0" customHeight="true">
      <c r="A64" t="n" s="7">
        <v>4.6683862E7</v>
      </c>
      <c r="B64" t="s" s="8">
        <v>54</v>
      </c>
      <c r="C64" t="n" s="8">
        <f>IF(false,"005-1517", "005-1517")</f>
      </c>
      <c r="D64" t="s" s="8">
        <v>88</v>
      </c>
      <c r="E64" t="n" s="8">
        <v>1.0</v>
      </c>
      <c r="F64" t="n" s="8">
        <v>965.0</v>
      </c>
      <c r="G64" t="s" s="8">
        <v>67</v>
      </c>
      <c r="H64" t="s" s="8">
        <v>132</v>
      </c>
      <c r="I64" t="s" s="8">
        <v>155</v>
      </c>
    </row>
    <row r="65" ht="16.0" customHeight="true">
      <c r="A65" t="n" s="7">
        <v>4.6674946E7</v>
      </c>
      <c r="B65" t="s" s="8">
        <v>66</v>
      </c>
      <c r="C65" t="n" s="8">
        <f>IF(false,"120921370", "120921370")</f>
      </c>
      <c r="D65" t="s" s="8">
        <v>105</v>
      </c>
      <c r="E65" t="n" s="8">
        <v>2.0</v>
      </c>
      <c r="F65" t="n" s="8">
        <v>1339.0</v>
      </c>
      <c r="G65" t="s" s="8">
        <v>53</v>
      </c>
      <c r="H65" t="s" s="8">
        <v>132</v>
      </c>
      <c r="I65" t="s" s="8">
        <v>156</v>
      </c>
    </row>
    <row r="66" ht="16.0" customHeight="true">
      <c r="A66" t="n" s="7">
        <v>4.6656806E7</v>
      </c>
      <c r="B66" t="s" s="8">
        <v>66</v>
      </c>
      <c r="C66" t="n" s="8">
        <f>IF(false,"005-1516", "005-1516")</f>
      </c>
      <c r="D66" t="s" s="8">
        <v>157</v>
      </c>
      <c r="E66" t="n" s="8">
        <v>1.0</v>
      </c>
      <c r="F66" t="n" s="8">
        <v>806.0</v>
      </c>
      <c r="G66" t="s" s="8">
        <v>67</v>
      </c>
      <c r="H66" t="s" s="8">
        <v>132</v>
      </c>
      <c r="I66" t="s" s="8">
        <v>158</v>
      </c>
    </row>
    <row r="67" ht="16.0" customHeight="true">
      <c r="A67" t="n" s="7">
        <v>4.6584695E7</v>
      </c>
      <c r="B67" t="s" s="8">
        <v>66</v>
      </c>
      <c r="C67" t="n" s="8">
        <f>IF(false,"120922864", "120922864")</f>
      </c>
      <c r="D67" t="s" s="8">
        <v>159</v>
      </c>
      <c r="E67" t="n" s="8">
        <v>1.0</v>
      </c>
      <c r="F67" t="n" s="8">
        <v>400.0</v>
      </c>
      <c r="G67" t="s" s="8">
        <v>67</v>
      </c>
      <c r="H67" t="s" s="8">
        <v>132</v>
      </c>
      <c r="I67" t="s" s="8">
        <v>160</v>
      </c>
    </row>
    <row r="68" ht="16.0" customHeight="true">
      <c r="A68" t="n" s="7">
        <v>4.6561114E7</v>
      </c>
      <c r="B68" t="s" s="8">
        <v>66</v>
      </c>
      <c r="C68" t="n" s="8">
        <f>IF(false,"005-1254", "005-1254")</f>
      </c>
      <c r="D68" t="s" s="8">
        <v>81</v>
      </c>
      <c r="E68" t="n" s="8">
        <v>1.0</v>
      </c>
      <c r="F68" t="n" s="8">
        <v>285.0</v>
      </c>
      <c r="G68" t="s" s="8">
        <v>67</v>
      </c>
      <c r="H68" t="s" s="8">
        <v>132</v>
      </c>
      <c r="I68" t="s" s="8">
        <v>161</v>
      </c>
    </row>
    <row r="69" ht="16.0" customHeight="true">
      <c r="A69" t="n" s="7">
        <v>4.6408953E7</v>
      </c>
      <c r="B69" t="s" s="8">
        <v>60</v>
      </c>
      <c r="C69" t="n" s="8">
        <f>IF(false,"005-1261", "005-1261")</f>
      </c>
      <c r="D69" t="s" s="8">
        <v>162</v>
      </c>
      <c r="E69" t="n" s="8">
        <v>1.0</v>
      </c>
      <c r="F69" t="n" s="8">
        <v>60.0</v>
      </c>
      <c r="G69" t="s" s="8">
        <v>53</v>
      </c>
      <c r="H69" t="s" s="8">
        <v>132</v>
      </c>
      <c r="I69" t="s" s="8">
        <v>163</v>
      </c>
    </row>
    <row r="70" ht="16.0" customHeight="true">
      <c r="A70" t="n" s="7">
        <v>4.6511411E7</v>
      </c>
      <c r="B70" t="s" s="8">
        <v>51</v>
      </c>
      <c r="C70" t="n" s="8">
        <f>IF(false,"120921943", "120921943")</f>
      </c>
      <c r="D70" t="s" s="8">
        <v>164</v>
      </c>
      <c r="E70" t="n" s="8">
        <v>1.0</v>
      </c>
      <c r="F70" t="n" s="8">
        <v>97.0</v>
      </c>
      <c r="G70" t="s" s="8">
        <v>58</v>
      </c>
      <c r="H70" t="s" s="8">
        <v>132</v>
      </c>
      <c r="I70" t="s" s="8">
        <v>165</v>
      </c>
    </row>
    <row r="71" ht="16.0" customHeight="true">
      <c r="A71" t="n" s="7">
        <v>4.6704466E7</v>
      </c>
      <c r="B71" t="s" s="8">
        <v>54</v>
      </c>
      <c r="C71" t="n" s="8">
        <f>IF(false,"120922769", "120922769")</f>
      </c>
      <c r="D71" t="s" s="8">
        <v>166</v>
      </c>
      <c r="E71" t="n" s="8">
        <v>1.0</v>
      </c>
      <c r="F71" t="n" s="8">
        <v>100.0</v>
      </c>
      <c r="G71" t="s" s="8">
        <v>58</v>
      </c>
      <c r="H71" t="s" s="8">
        <v>132</v>
      </c>
      <c r="I71" t="s" s="8">
        <v>167</v>
      </c>
    </row>
    <row r="72" ht="16.0" customHeight="true">
      <c r="A72" t="n" s="7">
        <v>4.6653791E7</v>
      </c>
      <c r="B72" t="s" s="8">
        <v>66</v>
      </c>
      <c r="C72" t="n" s="8">
        <f>IF(false,"120921905", "120921905")</f>
      </c>
      <c r="D72" t="s" s="8">
        <v>168</v>
      </c>
      <c r="E72" t="n" s="8">
        <v>1.0</v>
      </c>
      <c r="F72" t="n" s="8">
        <v>697.0</v>
      </c>
      <c r="G72" t="s" s="8">
        <v>67</v>
      </c>
      <c r="H72" t="s" s="8">
        <v>132</v>
      </c>
      <c r="I72" t="s" s="8">
        <v>169</v>
      </c>
    </row>
    <row r="73" ht="16.0" customHeight="true">
      <c r="A73" t="n" s="7">
        <v>4.6646932E7</v>
      </c>
      <c r="B73" t="s" s="8">
        <v>66</v>
      </c>
      <c r="C73" t="n" s="8">
        <f>IF(false,"120921777", "120921777")</f>
      </c>
      <c r="D73" t="s" s="8">
        <v>170</v>
      </c>
      <c r="E73" t="n" s="8">
        <v>1.0</v>
      </c>
      <c r="F73" t="n" s="8">
        <v>225.0</v>
      </c>
      <c r="G73" t="s" s="8">
        <v>53</v>
      </c>
      <c r="H73" t="s" s="8">
        <v>132</v>
      </c>
      <c r="I73" t="s" s="8">
        <v>171</v>
      </c>
    </row>
    <row r="74" ht="16.0" customHeight="true">
      <c r="A74" t="n" s="7">
        <v>4.6641522E7</v>
      </c>
      <c r="B74" t="s" s="8">
        <v>66</v>
      </c>
      <c r="C74" t="n" s="8">
        <f>IF(false,"005-1255", "005-1255")</f>
      </c>
      <c r="D74" t="s" s="8">
        <v>113</v>
      </c>
      <c r="E74" t="n" s="8">
        <v>1.0</v>
      </c>
      <c r="F74" t="n" s="8">
        <v>83.0</v>
      </c>
      <c r="G74" t="s" s="8">
        <v>58</v>
      </c>
      <c r="H74" t="s" s="8">
        <v>132</v>
      </c>
      <c r="I74" t="s" s="8">
        <v>172</v>
      </c>
    </row>
    <row r="75" ht="16.0" customHeight="true">
      <c r="A75" t="n" s="7">
        <v>4.6643728E7</v>
      </c>
      <c r="B75" t="s" s="8">
        <v>66</v>
      </c>
      <c r="C75" t="n" s="8">
        <f>IF(false,"000-631", "000-631")</f>
      </c>
      <c r="D75" t="s" s="8">
        <v>119</v>
      </c>
      <c r="E75" t="n" s="8">
        <v>1.0</v>
      </c>
      <c r="F75" t="n" s="8">
        <v>76.0</v>
      </c>
      <c r="G75" t="s" s="8">
        <v>58</v>
      </c>
      <c r="H75" t="s" s="8">
        <v>132</v>
      </c>
      <c r="I75" t="s" s="8">
        <v>173</v>
      </c>
    </row>
    <row r="76" ht="16.0" customHeight="true">
      <c r="A76" t="n" s="7">
        <v>4.6631534E7</v>
      </c>
      <c r="B76" t="s" s="8">
        <v>66</v>
      </c>
      <c r="C76" t="n" s="8">
        <f>IF(false,"1003295", "1003295")</f>
      </c>
      <c r="D76" t="s" s="8">
        <v>96</v>
      </c>
      <c r="E76" t="n" s="8">
        <v>1.0</v>
      </c>
      <c r="F76" t="n" s="8">
        <v>51.0</v>
      </c>
      <c r="G76" t="s" s="8">
        <v>58</v>
      </c>
      <c r="H76" t="s" s="8">
        <v>132</v>
      </c>
      <c r="I76" t="s" s="8">
        <v>174</v>
      </c>
    </row>
    <row r="77" ht="16.0" customHeight="true">
      <c r="A77" t="n" s="7">
        <v>4.6627819E7</v>
      </c>
      <c r="B77" t="s" s="8">
        <v>66</v>
      </c>
      <c r="C77" t="n" s="8">
        <f>IF(false,"003-318", "003-318")</f>
      </c>
      <c r="D77" t="s" s="8">
        <v>149</v>
      </c>
      <c r="E77" t="n" s="8">
        <v>2.0</v>
      </c>
      <c r="F77" t="n" s="8">
        <v>884.0</v>
      </c>
      <c r="G77" t="s" s="8">
        <v>53</v>
      </c>
      <c r="H77" t="s" s="8">
        <v>132</v>
      </c>
      <c r="I77" t="s" s="8">
        <v>175</v>
      </c>
    </row>
    <row r="78" ht="16.0" customHeight="true">
      <c r="A78" t="n" s="7">
        <v>4.6705302E7</v>
      </c>
      <c r="B78" t="s" s="8">
        <v>54</v>
      </c>
      <c r="C78" t="n" s="8">
        <f>IF(false,"120922798", "120922798")</f>
      </c>
      <c r="D78" t="s" s="8">
        <v>176</v>
      </c>
      <c r="E78" t="n" s="8">
        <v>1.0</v>
      </c>
      <c r="F78" t="n" s="8">
        <v>1784.0</v>
      </c>
      <c r="G78" t="s" s="8">
        <v>67</v>
      </c>
      <c r="H78" t="s" s="8">
        <v>132</v>
      </c>
      <c r="I78" t="s" s="8">
        <v>177</v>
      </c>
    </row>
    <row r="79" ht="16.0" customHeight="true">
      <c r="A79" t="n" s="7">
        <v>4.6672762E7</v>
      </c>
      <c r="B79" t="s" s="8">
        <v>66</v>
      </c>
      <c r="C79" t="n" s="8">
        <f>IF(false,"120921428", "120921428")</f>
      </c>
      <c r="D79" t="s" s="8">
        <v>178</v>
      </c>
      <c r="E79" t="n" s="8">
        <v>1.0</v>
      </c>
      <c r="F79" t="n" s="8">
        <v>584.0</v>
      </c>
      <c r="G79" t="s" s="8">
        <v>67</v>
      </c>
      <c r="H79" t="s" s="8">
        <v>132</v>
      </c>
      <c r="I79" t="s" s="8">
        <v>179</v>
      </c>
    </row>
    <row r="80" ht="16.0" customHeight="true">
      <c r="A80" t="n" s="7">
        <v>4.6671736E7</v>
      </c>
      <c r="B80" t="s" s="8">
        <v>66</v>
      </c>
      <c r="C80" t="n" s="8">
        <f>IF(false,"005-1373", "005-1373")</f>
      </c>
      <c r="D80" t="s" s="8">
        <v>131</v>
      </c>
      <c r="E80" t="n" s="8">
        <v>1.0</v>
      </c>
      <c r="F80" t="n" s="8">
        <v>120.0</v>
      </c>
      <c r="G80" t="s" s="8">
        <v>58</v>
      </c>
      <c r="H80" t="s" s="8">
        <v>132</v>
      </c>
      <c r="I80" t="s" s="8">
        <v>180</v>
      </c>
    </row>
    <row r="81" ht="16.0" customHeight="true">
      <c r="A81" t="n" s="7">
        <v>4.6674382E7</v>
      </c>
      <c r="B81" t="s" s="8">
        <v>66</v>
      </c>
      <c r="C81" t="n" s="8">
        <f>IF(false,"01-003924", "01-003924")</f>
      </c>
      <c r="D81" t="s" s="8">
        <v>145</v>
      </c>
      <c r="E81" t="n" s="8">
        <v>1.0</v>
      </c>
      <c r="F81" t="n" s="8">
        <v>79.0</v>
      </c>
      <c r="G81" t="s" s="8">
        <v>58</v>
      </c>
      <c r="H81" t="s" s="8">
        <v>132</v>
      </c>
      <c r="I81" t="s" s="8">
        <v>181</v>
      </c>
    </row>
    <row r="82" ht="16.0" customHeight="true">
      <c r="A82" t="n" s="7">
        <v>4.6676631E7</v>
      </c>
      <c r="B82" t="s" s="8">
        <v>66</v>
      </c>
      <c r="C82" t="n" s="8">
        <f>IF(false,"003-321", "003-321")</f>
      </c>
      <c r="D82" t="s" s="8">
        <v>182</v>
      </c>
      <c r="E82" t="n" s="8">
        <v>1.0</v>
      </c>
      <c r="F82" t="n" s="8">
        <v>417.0</v>
      </c>
      <c r="G82" t="s" s="8">
        <v>53</v>
      </c>
      <c r="H82" t="s" s="8">
        <v>132</v>
      </c>
      <c r="I82" t="s" s="8">
        <v>183</v>
      </c>
    </row>
    <row r="83" ht="16.0" customHeight="true">
      <c r="A83" t="n" s="7">
        <v>4.6676631E7</v>
      </c>
      <c r="B83" t="s" s="8">
        <v>66</v>
      </c>
      <c r="C83" t="n" s="8">
        <f>IF(false,"005-1254", "005-1254")</f>
      </c>
      <c r="D83" t="s" s="8">
        <v>81</v>
      </c>
      <c r="E83" t="n" s="8">
        <v>2.0</v>
      </c>
      <c r="F83" t="n" s="8">
        <v>406.0</v>
      </c>
      <c r="G83" t="s" s="8">
        <v>53</v>
      </c>
      <c r="H83" t="s" s="8">
        <v>132</v>
      </c>
      <c r="I83" t="s" s="8">
        <v>183</v>
      </c>
    </row>
    <row r="84" ht="16.0" customHeight="true">
      <c r="A84" t="n" s="7">
        <v>4.6618361E7</v>
      </c>
      <c r="B84" t="s" s="8">
        <v>66</v>
      </c>
      <c r="C84" t="n" s="8">
        <f>IF(false,"120922073", "120922073")</f>
      </c>
      <c r="D84" t="s" s="8">
        <v>184</v>
      </c>
      <c r="E84" t="n" s="8">
        <v>1.0</v>
      </c>
      <c r="F84" t="n" s="8">
        <v>1148.0</v>
      </c>
      <c r="G84" t="s" s="8">
        <v>67</v>
      </c>
      <c r="H84" t="s" s="8">
        <v>132</v>
      </c>
      <c r="I84" t="s" s="8">
        <v>185</v>
      </c>
    </row>
    <row r="85" ht="16.0" customHeight="true">
      <c r="A85" t="n" s="7">
        <v>4.6123384E7</v>
      </c>
      <c r="B85" t="s" s="8">
        <v>186</v>
      </c>
      <c r="C85" t="n" s="8">
        <f>IF(false,"005-1619", "005-1619")</f>
      </c>
      <c r="D85" t="s" s="8">
        <v>187</v>
      </c>
      <c r="E85" t="n" s="8">
        <v>1.0</v>
      </c>
      <c r="F85" t="n" s="8">
        <v>85.0</v>
      </c>
      <c r="G85" t="s" s="8">
        <v>58</v>
      </c>
      <c r="H85" t="s" s="8">
        <v>132</v>
      </c>
      <c r="I85" t="s" s="8">
        <v>188</v>
      </c>
    </row>
    <row r="86" ht="16.0" customHeight="true">
      <c r="A86" t="n" s="7">
        <v>4.6655593E7</v>
      </c>
      <c r="B86" t="s" s="8">
        <v>66</v>
      </c>
      <c r="C86" t="n" s="8">
        <f>IF(false,"120921370", "120921370")</f>
      </c>
      <c r="D86" t="s" s="8">
        <v>105</v>
      </c>
      <c r="E86" t="n" s="8">
        <v>1.0</v>
      </c>
      <c r="F86" t="n" s="8">
        <v>1798.0</v>
      </c>
      <c r="G86" t="s" s="8">
        <v>67</v>
      </c>
      <c r="H86" t="s" s="8">
        <v>132</v>
      </c>
      <c r="I86" t="s" s="8">
        <v>189</v>
      </c>
    </row>
    <row r="87" ht="16.0" customHeight="true">
      <c r="A87" t="n" s="7">
        <v>4.6598805E7</v>
      </c>
      <c r="B87" t="s" s="8">
        <v>66</v>
      </c>
      <c r="C87" t="n" s="8">
        <f>IF(false,"005-1254", "005-1254")</f>
      </c>
      <c r="D87" t="s" s="8">
        <v>81</v>
      </c>
      <c r="E87" t="n" s="8">
        <v>1.0</v>
      </c>
      <c r="F87" t="n" s="8">
        <v>201.0</v>
      </c>
      <c r="G87" t="s" s="8">
        <v>58</v>
      </c>
      <c r="H87" t="s" s="8">
        <v>132</v>
      </c>
      <c r="I87" t="s" s="8">
        <v>190</v>
      </c>
    </row>
    <row r="88" ht="16.0" customHeight="true">
      <c r="A88" t="n" s="7">
        <v>4.6562273E7</v>
      </c>
      <c r="B88" t="s" s="8">
        <v>66</v>
      </c>
      <c r="C88" t="n" s="8">
        <f>IF(false,"01-003810", "01-003810")</f>
      </c>
      <c r="D88" t="s" s="8">
        <v>143</v>
      </c>
      <c r="E88" t="n" s="8">
        <v>1.0</v>
      </c>
      <c r="F88" t="n" s="8">
        <v>57.0</v>
      </c>
      <c r="G88" t="s" s="8">
        <v>58</v>
      </c>
      <c r="H88" t="s" s="8">
        <v>132</v>
      </c>
      <c r="I88" t="s" s="8">
        <v>191</v>
      </c>
    </row>
    <row r="89" ht="16.0" customHeight="true">
      <c r="A89" t="n" s="7">
        <v>4.6661954E7</v>
      </c>
      <c r="B89" t="s" s="8">
        <v>66</v>
      </c>
      <c r="C89" t="n" s="8">
        <f>IF(false,"120921439", "120921439")</f>
      </c>
      <c r="D89" t="s" s="8">
        <v>141</v>
      </c>
      <c r="E89" t="n" s="8">
        <v>1.0</v>
      </c>
      <c r="F89" t="n" s="8">
        <v>598.0</v>
      </c>
      <c r="G89" t="s" s="8">
        <v>67</v>
      </c>
      <c r="H89" t="s" s="8">
        <v>132</v>
      </c>
      <c r="I89" t="s" s="8">
        <v>192</v>
      </c>
    </row>
    <row r="90" ht="16.0" customHeight="true">
      <c r="A90" t="n" s="7">
        <v>4.6660564E7</v>
      </c>
      <c r="B90" t="s" s="8">
        <v>66</v>
      </c>
      <c r="C90" t="n" s="8">
        <f>IF(false,"005-1080", "005-1080")</f>
      </c>
      <c r="D90" t="s" s="8">
        <v>128</v>
      </c>
      <c r="E90" t="n" s="8">
        <v>2.0</v>
      </c>
      <c r="F90" t="n" s="8">
        <v>128.0</v>
      </c>
      <c r="G90" t="s" s="8">
        <v>58</v>
      </c>
      <c r="H90" t="s" s="8">
        <v>132</v>
      </c>
      <c r="I90" t="s" s="8">
        <v>193</v>
      </c>
    </row>
    <row r="91" ht="16.0" customHeight="true">
      <c r="A91" t="n" s="7">
        <v>4.6666878E7</v>
      </c>
      <c r="B91" t="s" s="8">
        <v>66</v>
      </c>
      <c r="C91" t="n" s="8">
        <f>IF(false,"005-1255", "005-1255")</f>
      </c>
      <c r="D91" t="s" s="8">
        <v>113</v>
      </c>
      <c r="E91" t="n" s="8">
        <v>1.0</v>
      </c>
      <c r="F91" t="n" s="8">
        <v>83.0</v>
      </c>
      <c r="G91" t="s" s="8">
        <v>58</v>
      </c>
      <c r="H91" t="s" s="8">
        <v>132</v>
      </c>
      <c r="I91" t="s" s="8">
        <v>194</v>
      </c>
    </row>
    <row r="92" ht="16.0" customHeight="true">
      <c r="A92" t="n" s="7">
        <v>4.6650273E7</v>
      </c>
      <c r="B92" t="s" s="8">
        <v>66</v>
      </c>
      <c r="C92" t="n" s="8">
        <f>IF(false,"005-1378", "005-1378")</f>
      </c>
      <c r="D92" t="s" s="8">
        <v>83</v>
      </c>
      <c r="E92" t="n" s="8">
        <v>1.0</v>
      </c>
      <c r="F92" t="n" s="8">
        <v>949.0</v>
      </c>
      <c r="G92" t="s" s="8">
        <v>67</v>
      </c>
      <c r="H92" t="s" s="8">
        <v>132</v>
      </c>
      <c r="I92" t="s" s="8">
        <v>195</v>
      </c>
    </row>
    <row r="93" ht="16.0" customHeight="true">
      <c r="A93" t="n" s="7">
        <v>4.6692245E7</v>
      </c>
      <c r="B93" t="s" s="8">
        <v>54</v>
      </c>
      <c r="C93" t="n" s="8">
        <f>IF(false,"120922351", "120922351")</f>
      </c>
      <c r="D93" t="s" s="8">
        <v>134</v>
      </c>
      <c r="E93" t="n" s="8">
        <v>1.0</v>
      </c>
      <c r="F93" t="n" s="8">
        <v>72.0</v>
      </c>
      <c r="G93" t="s" s="8">
        <v>67</v>
      </c>
      <c r="H93" t="s" s="8">
        <v>132</v>
      </c>
      <c r="I93" t="s" s="8">
        <v>196</v>
      </c>
    </row>
    <row r="94" ht="16.0" customHeight="true">
      <c r="A94" t="n" s="7">
        <v>4.6408953E7</v>
      </c>
      <c r="B94" t="s" s="8">
        <v>60</v>
      </c>
      <c r="C94" t="n" s="8">
        <f>IF(false,"005-1261", "005-1261")</f>
      </c>
      <c r="D94" t="s" s="8">
        <v>162</v>
      </c>
      <c r="E94" t="n" s="8">
        <v>1.0</v>
      </c>
      <c r="F94" t="n" s="8">
        <v>184.0</v>
      </c>
      <c r="G94" t="s" s="8">
        <v>58</v>
      </c>
      <c r="H94" t="s" s="8">
        <v>132</v>
      </c>
      <c r="I94" t="s" s="8">
        <v>197</v>
      </c>
    </row>
    <row r="95" ht="16.0" customHeight="true">
      <c r="A95" t="n" s="7">
        <v>4.6579477E7</v>
      </c>
      <c r="B95" t="s" s="8">
        <v>66</v>
      </c>
      <c r="C95" t="n" s="8">
        <f>IF(false,"120922090", "120922090")</f>
      </c>
      <c r="D95" t="s" s="8">
        <v>198</v>
      </c>
      <c r="E95" t="n" s="8">
        <v>1.0</v>
      </c>
      <c r="F95" t="n" s="8">
        <v>302.0</v>
      </c>
      <c r="G95" t="s" s="8">
        <v>67</v>
      </c>
      <c r="H95" t="s" s="8">
        <v>132</v>
      </c>
      <c r="I95" t="s" s="8">
        <v>199</v>
      </c>
    </row>
    <row r="96" ht="16.0" customHeight="true">
      <c r="A96" t="n" s="7">
        <v>4.6230154E7</v>
      </c>
      <c r="B96" t="s" s="8">
        <v>56</v>
      </c>
      <c r="C96" t="n" s="8">
        <f>IF(false,"120922836", "120922836")</f>
      </c>
      <c r="D96" t="s" s="8">
        <v>200</v>
      </c>
      <c r="E96" t="n" s="8">
        <v>2.0</v>
      </c>
      <c r="F96" t="n" s="8">
        <v>214.0</v>
      </c>
      <c r="G96" t="s" s="8">
        <v>58</v>
      </c>
      <c r="H96" t="s" s="8">
        <v>132</v>
      </c>
      <c r="I96" t="s" s="8">
        <v>201</v>
      </c>
    </row>
    <row r="97" ht="16.0" customHeight="true">
      <c r="A97" t="n" s="7">
        <v>4.6610759E7</v>
      </c>
      <c r="B97" t="s" s="8">
        <v>66</v>
      </c>
      <c r="C97" t="n" s="8">
        <f>IF(false,"005-1254", "005-1254")</f>
      </c>
      <c r="D97" t="s" s="8">
        <v>81</v>
      </c>
      <c r="E97" t="n" s="8">
        <v>1.0</v>
      </c>
      <c r="F97" t="n" s="8">
        <v>201.0</v>
      </c>
      <c r="G97" t="s" s="8">
        <v>58</v>
      </c>
      <c r="H97" t="s" s="8">
        <v>132</v>
      </c>
      <c r="I97" t="s" s="8">
        <v>202</v>
      </c>
    </row>
    <row r="98" ht="16.0" customHeight="true">
      <c r="A98" t="n" s="7">
        <v>4.6610759E7</v>
      </c>
      <c r="B98" t="s" s="8">
        <v>66</v>
      </c>
      <c r="C98" t="n" s="8">
        <f>IF(false,"005-1254", "005-1254")</f>
      </c>
      <c r="D98" t="s" s="8">
        <v>81</v>
      </c>
      <c r="E98" t="n" s="8">
        <v>1.0</v>
      </c>
      <c r="F98" t="n" s="8">
        <v>405.0</v>
      </c>
      <c r="G98" t="s" s="8">
        <v>53</v>
      </c>
      <c r="H98" t="s" s="8">
        <v>132</v>
      </c>
      <c r="I98" t="s" s="8">
        <v>203</v>
      </c>
    </row>
    <row r="99" ht="16.0" customHeight="true">
      <c r="A99" t="n" s="7">
        <v>4.6754202E7</v>
      </c>
      <c r="B99" t="s" s="8">
        <v>54</v>
      </c>
      <c r="C99" t="n" s="8">
        <f>IF(false,"005-1258", "005-1258")</f>
      </c>
      <c r="D99" t="s" s="8">
        <v>204</v>
      </c>
      <c r="E99" t="n" s="8">
        <v>1.0</v>
      </c>
      <c r="F99" t="n" s="8">
        <v>55.0</v>
      </c>
      <c r="G99" t="s" s="8">
        <v>67</v>
      </c>
      <c r="H99" t="s" s="8">
        <v>132</v>
      </c>
      <c r="I99" t="s" s="8">
        <v>205</v>
      </c>
    </row>
    <row r="100" ht="16.0" customHeight="true">
      <c r="A100" t="n" s="7">
        <v>4.6318878E7</v>
      </c>
      <c r="B100" t="s" s="8">
        <v>56</v>
      </c>
      <c r="C100" t="n" s="8">
        <f>IF(false,"005-1114", "005-1114")</f>
      </c>
      <c r="D100" t="s" s="8">
        <v>206</v>
      </c>
      <c r="E100" t="n" s="8">
        <v>2.0</v>
      </c>
      <c r="F100" t="n" s="8">
        <v>534.0</v>
      </c>
      <c r="G100" t="s" s="8">
        <v>58</v>
      </c>
      <c r="H100" t="s" s="8">
        <v>132</v>
      </c>
      <c r="I100" t="s" s="8">
        <v>207</v>
      </c>
    </row>
    <row r="101" ht="16.0" customHeight="true">
      <c r="A101" t="n" s="7">
        <v>4.6318878E7</v>
      </c>
      <c r="B101" t="s" s="8">
        <v>56</v>
      </c>
      <c r="C101" t="n" s="8">
        <f>IF(false,"005-1110", "005-1110")</f>
      </c>
      <c r="D101" t="s" s="8">
        <v>208</v>
      </c>
      <c r="E101" t="n" s="8">
        <v>2.0</v>
      </c>
      <c r="F101" t="n" s="8">
        <v>466.0</v>
      </c>
      <c r="G101" t="s" s="8">
        <v>58</v>
      </c>
      <c r="H101" t="s" s="8">
        <v>132</v>
      </c>
      <c r="I101" t="s" s="8">
        <v>207</v>
      </c>
    </row>
    <row r="102" ht="16.0" customHeight="true">
      <c r="A102" t="n" s="7">
        <v>4.6775692E7</v>
      </c>
      <c r="B102" t="s" s="8">
        <v>54</v>
      </c>
      <c r="C102" t="n" s="8">
        <f>IF(false,"120921947", "120921947")</f>
      </c>
      <c r="D102" t="s" s="8">
        <v>111</v>
      </c>
      <c r="E102" t="n" s="8">
        <v>1.0</v>
      </c>
      <c r="F102" t="n" s="8">
        <v>68.0</v>
      </c>
      <c r="G102" t="s" s="8">
        <v>53</v>
      </c>
      <c r="H102" t="s" s="8">
        <v>132</v>
      </c>
      <c r="I102" t="s" s="8">
        <v>209</v>
      </c>
    </row>
    <row r="103" ht="16.0" customHeight="true">
      <c r="A103" t="n" s="7">
        <v>4.6616023E7</v>
      </c>
      <c r="B103" t="s" s="8">
        <v>66</v>
      </c>
      <c r="C103" t="n" s="8">
        <f>IF(false,"120921947", "120921947")</f>
      </c>
      <c r="D103" t="s" s="8">
        <v>111</v>
      </c>
      <c r="E103" t="n" s="8">
        <v>1.0</v>
      </c>
      <c r="F103" t="n" s="8">
        <v>598.0</v>
      </c>
      <c r="G103" t="s" s="8">
        <v>67</v>
      </c>
      <c r="H103" t="s" s="8">
        <v>132</v>
      </c>
      <c r="I103" t="s" s="8">
        <v>210</v>
      </c>
    </row>
    <row r="104" ht="16.0" customHeight="true">
      <c r="A104" t="n" s="7">
        <v>4.6596352E7</v>
      </c>
      <c r="B104" t="s" s="8">
        <v>66</v>
      </c>
      <c r="C104" t="n" s="8">
        <f>IF(false,"005-1256", "005-1256")</f>
      </c>
      <c r="D104" t="s" s="8">
        <v>211</v>
      </c>
      <c r="E104" t="n" s="8">
        <v>1.0</v>
      </c>
      <c r="F104" t="n" s="8">
        <v>113.0</v>
      </c>
      <c r="G104" t="s" s="8">
        <v>67</v>
      </c>
      <c r="H104" t="s" s="8">
        <v>132</v>
      </c>
      <c r="I104" t="s" s="8">
        <v>212</v>
      </c>
    </row>
    <row r="105" ht="16.0" customHeight="true">
      <c r="A105" t="n" s="7">
        <v>4.6470707E7</v>
      </c>
      <c r="B105" t="s" s="8">
        <v>51</v>
      </c>
      <c r="C105" t="n" s="8">
        <f>IF(false,"005-1101", "005-1101")</f>
      </c>
      <c r="D105" t="s" s="8">
        <v>213</v>
      </c>
      <c r="E105" t="n" s="8">
        <v>1.0</v>
      </c>
      <c r="F105" t="n" s="8">
        <v>32.0</v>
      </c>
      <c r="G105" t="s" s="8">
        <v>53</v>
      </c>
      <c r="H105" t="s" s="8">
        <v>132</v>
      </c>
      <c r="I105" t="s" s="8">
        <v>214</v>
      </c>
    </row>
    <row r="106" ht="16.0" customHeight="true">
      <c r="A106" t="n" s="7">
        <v>4.6769623E7</v>
      </c>
      <c r="B106" t="s" s="8">
        <v>54</v>
      </c>
      <c r="C106" t="n" s="8">
        <f>IF(false,"005-1376", "005-1376")</f>
      </c>
      <c r="D106" t="s" s="8">
        <v>215</v>
      </c>
      <c r="E106" t="n" s="8">
        <v>1.0</v>
      </c>
      <c r="F106" t="n" s="8">
        <v>525.0</v>
      </c>
      <c r="G106" t="s" s="8">
        <v>67</v>
      </c>
      <c r="H106" t="s" s="8">
        <v>132</v>
      </c>
      <c r="I106" t="s" s="8">
        <v>216</v>
      </c>
    </row>
    <row r="107" ht="16.0" customHeight="true">
      <c r="A107" t="n" s="7">
        <v>4.6658938E7</v>
      </c>
      <c r="B107" t="s" s="8">
        <v>66</v>
      </c>
      <c r="C107" t="n" s="8">
        <f>IF(false,"01-003884", "01-003884")</f>
      </c>
      <c r="D107" t="s" s="8">
        <v>61</v>
      </c>
      <c r="E107" t="n" s="8">
        <v>1.0</v>
      </c>
      <c r="F107" t="n" s="8">
        <v>61.0</v>
      </c>
      <c r="G107" t="s" s="8">
        <v>53</v>
      </c>
      <c r="H107" t="s" s="8">
        <v>132</v>
      </c>
      <c r="I107" t="s" s="8">
        <v>217</v>
      </c>
    </row>
    <row r="108" ht="16.0" customHeight="true">
      <c r="A108" t="n" s="7">
        <v>4.6658938E7</v>
      </c>
      <c r="B108" t="s" s="8">
        <v>66</v>
      </c>
      <c r="C108" t="n" s="8">
        <f>IF(false,"120922353", "120922353")</f>
      </c>
      <c r="D108" t="s" s="8">
        <v>218</v>
      </c>
      <c r="E108" t="n" s="8">
        <v>1.0</v>
      </c>
      <c r="F108" t="n" s="8">
        <v>55.0</v>
      </c>
      <c r="G108" t="s" s="8">
        <v>53</v>
      </c>
      <c r="H108" t="s" s="8">
        <v>132</v>
      </c>
      <c r="I108" t="s" s="8">
        <v>217</v>
      </c>
    </row>
    <row r="109" ht="16.0" customHeight="true">
      <c r="A109" t="n" s="7">
        <v>4.6470707E7</v>
      </c>
      <c r="B109" t="s" s="8">
        <v>51</v>
      </c>
      <c r="C109" t="n" s="8">
        <f>IF(false,"005-1101", "005-1101")</f>
      </c>
      <c r="D109" t="s" s="8">
        <v>213</v>
      </c>
      <c r="E109" t="n" s="8">
        <v>1.0</v>
      </c>
      <c r="F109" t="n" s="8">
        <v>55.0</v>
      </c>
      <c r="G109" t="s" s="8">
        <v>58</v>
      </c>
      <c r="H109" t="s" s="8">
        <v>132</v>
      </c>
      <c r="I109" t="s" s="8">
        <v>219</v>
      </c>
    </row>
    <row r="110" ht="16.0" customHeight="true">
      <c r="A110" t="n" s="7">
        <v>4.6335801E7</v>
      </c>
      <c r="B110" t="s" s="8">
        <v>56</v>
      </c>
      <c r="C110" t="n" s="8">
        <f>IF(false,"005-1513", "005-1513")</f>
      </c>
      <c r="D110" t="s" s="8">
        <v>220</v>
      </c>
      <c r="E110" t="n" s="8">
        <v>1.0</v>
      </c>
      <c r="F110" t="n" s="8">
        <v>195.0</v>
      </c>
      <c r="G110" t="s" s="8">
        <v>58</v>
      </c>
      <c r="H110" t="s" s="8">
        <v>132</v>
      </c>
      <c r="I110" t="s" s="8">
        <v>221</v>
      </c>
    </row>
    <row r="111" ht="16.0" customHeight="true">
      <c r="A111" t="n" s="7">
        <v>4.6280508E7</v>
      </c>
      <c r="B111" t="s" s="8">
        <v>56</v>
      </c>
      <c r="C111" t="n" s="8">
        <f>IF(false,"005-1119", "005-1119")</f>
      </c>
      <c r="D111" t="s" s="8">
        <v>222</v>
      </c>
      <c r="E111" t="n" s="8">
        <v>1.0</v>
      </c>
      <c r="F111" t="n" s="8">
        <v>341.0</v>
      </c>
      <c r="G111" t="s" s="8">
        <v>58</v>
      </c>
      <c r="H111" t="s" s="8">
        <v>132</v>
      </c>
      <c r="I111" t="s" s="8">
        <v>223</v>
      </c>
    </row>
    <row r="112" ht="16.0" customHeight="true">
      <c r="A112" t="n" s="7">
        <v>4.6596352E7</v>
      </c>
      <c r="B112" t="s" s="8">
        <v>66</v>
      </c>
      <c r="C112" t="n" s="8">
        <f>IF(false,"005-1256", "005-1256")</f>
      </c>
      <c r="D112" t="s" s="8">
        <v>211</v>
      </c>
      <c r="E112" t="n" s="8">
        <v>1.0</v>
      </c>
      <c r="F112" t="n" s="8">
        <v>96.0</v>
      </c>
      <c r="G112" t="s" s="8">
        <v>58</v>
      </c>
      <c r="H112" t="s" s="8">
        <v>132</v>
      </c>
      <c r="I112" t="s" s="8">
        <v>224</v>
      </c>
    </row>
    <row r="113" ht="16.0" customHeight="true">
      <c r="A113" t="n" s="7">
        <v>4.6677602E7</v>
      </c>
      <c r="B113" t="s" s="8">
        <v>66</v>
      </c>
      <c r="C113" t="n" s="8">
        <f>IF(false,"120921947", "120921947")</f>
      </c>
      <c r="D113" t="s" s="8">
        <v>111</v>
      </c>
      <c r="E113" t="n" s="8">
        <v>1.0</v>
      </c>
      <c r="F113" t="n" s="8">
        <v>449.0</v>
      </c>
      <c r="G113" t="s" s="8">
        <v>53</v>
      </c>
      <c r="H113" t="s" s="8">
        <v>132</v>
      </c>
      <c r="I113" t="s" s="8">
        <v>225</v>
      </c>
    </row>
    <row r="114" ht="16.0" customHeight="true">
      <c r="A114" t="n" s="7">
        <v>4.5524148E7</v>
      </c>
      <c r="B114" t="s" s="8">
        <v>226</v>
      </c>
      <c r="C114" t="n" s="8">
        <f>IF(false,"005-1558", "005-1558")</f>
      </c>
      <c r="D114" t="s" s="8">
        <v>227</v>
      </c>
      <c r="E114" t="n" s="8">
        <v>1.0</v>
      </c>
      <c r="F114" t="n" s="8">
        <v>107.0</v>
      </c>
      <c r="G114" t="s" s="8">
        <v>58</v>
      </c>
      <c r="H114" t="s" s="8">
        <v>132</v>
      </c>
      <c r="I114" t="s" s="8">
        <v>228</v>
      </c>
    </row>
    <row r="115" ht="16.0" customHeight="true">
      <c r="A115" t="n" s="7">
        <v>4.6791972E7</v>
      </c>
      <c r="B115" t="s" s="8">
        <v>132</v>
      </c>
      <c r="C115" t="n" s="8">
        <f>IF(false,"005-1516", "005-1516")</f>
      </c>
      <c r="D115" t="s" s="8">
        <v>157</v>
      </c>
      <c r="E115" t="n" s="8">
        <v>1.0</v>
      </c>
      <c r="F115" t="n" s="8">
        <v>228.0</v>
      </c>
      <c r="G115" t="s" s="8">
        <v>53</v>
      </c>
      <c r="H115" t="s" s="8">
        <v>132</v>
      </c>
      <c r="I115" t="s" s="8">
        <v>229</v>
      </c>
    </row>
    <row r="116" ht="16.0" customHeight="true">
      <c r="A116" t="n" s="7">
        <v>4.6791972E7</v>
      </c>
      <c r="B116" t="s" s="8">
        <v>132</v>
      </c>
      <c r="C116" t="n" s="8">
        <f>IF(false,"005-1517", "005-1517")</f>
      </c>
      <c r="D116" t="s" s="8">
        <v>88</v>
      </c>
      <c r="E116" t="n" s="8">
        <v>1.0</v>
      </c>
      <c r="F116" t="n" s="8">
        <v>228.0</v>
      </c>
      <c r="G116" t="s" s="8">
        <v>53</v>
      </c>
      <c r="H116" t="s" s="8">
        <v>132</v>
      </c>
      <c r="I116" t="s" s="8">
        <v>229</v>
      </c>
    </row>
    <row r="117" ht="16.0" customHeight="true">
      <c r="A117" t="n" s="7">
        <v>4.6375799E7</v>
      </c>
      <c r="B117" t="s" s="8">
        <v>60</v>
      </c>
      <c r="C117" t="n" s="8">
        <f>IF(false,"120921727", "120921727")</f>
      </c>
      <c r="D117" t="s" s="8">
        <v>230</v>
      </c>
      <c r="E117" t="n" s="8">
        <v>1.0</v>
      </c>
      <c r="F117" t="n" s="8">
        <v>90.0</v>
      </c>
      <c r="G117" t="s" s="8">
        <v>58</v>
      </c>
      <c r="H117" t="s" s="8">
        <v>132</v>
      </c>
      <c r="I117" t="s" s="8">
        <v>231</v>
      </c>
    </row>
    <row r="118" ht="16.0" customHeight="true">
      <c r="A118" t="n" s="7">
        <v>4.6774121E7</v>
      </c>
      <c r="B118" t="s" s="8">
        <v>54</v>
      </c>
      <c r="C118" t="n" s="8">
        <f>IF(false,"120921818", "120921818")</f>
      </c>
      <c r="D118" t="s" s="8">
        <v>232</v>
      </c>
      <c r="E118" t="n" s="8">
        <v>1.0</v>
      </c>
      <c r="F118" t="n" s="8">
        <v>621.0</v>
      </c>
      <c r="G118" t="s" s="8">
        <v>67</v>
      </c>
      <c r="H118" t="s" s="8">
        <v>132</v>
      </c>
      <c r="I118" t="s" s="8">
        <v>233</v>
      </c>
    </row>
    <row r="119" ht="16.0" customHeight="true">
      <c r="A119" t="n" s="7">
        <v>4.6775201E7</v>
      </c>
      <c r="B119" t="s" s="8">
        <v>54</v>
      </c>
      <c r="C119" t="n" s="8">
        <f>IF(false,"120923053", "120923053")</f>
      </c>
      <c r="D119" t="s" s="8">
        <v>234</v>
      </c>
      <c r="E119" t="n" s="8">
        <v>2.0</v>
      </c>
      <c r="F119" t="n" s="8">
        <v>749.0</v>
      </c>
      <c r="G119" t="s" s="8">
        <v>67</v>
      </c>
      <c r="H119" t="s" s="8">
        <v>132</v>
      </c>
      <c r="I119" t="s" s="8">
        <v>235</v>
      </c>
    </row>
    <row r="120" ht="16.0" customHeight="true">
      <c r="A120" t="n" s="7">
        <v>4.6540923E7</v>
      </c>
      <c r="B120" t="s" s="8">
        <v>51</v>
      </c>
      <c r="C120" t="n" s="8">
        <f>IF(false,"005-1250", "005-1250")</f>
      </c>
      <c r="D120" t="s" s="8">
        <v>125</v>
      </c>
      <c r="E120" t="n" s="8">
        <v>1.0</v>
      </c>
      <c r="F120" t="n" s="8">
        <v>48.0</v>
      </c>
      <c r="G120" t="s" s="8">
        <v>53</v>
      </c>
      <c r="H120" t="s" s="8">
        <v>132</v>
      </c>
      <c r="I120" t="s" s="8">
        <v>236</v>
      </c>
    </row>
    <row r="121" ht="16.0" customHeight="true">
      <c r="A121" t="n" s="7">
        <v>4.6744819E7</v>
      </c>
      <c r="B121" t="s" s="8">
        <v>54</v>
      </c>
      <c r="C121" t="n" s="8">
        <f>IF(false,"120921370", "120921370")</f>
      </c>
      <c r="D121" t="s" s="8">
        <v>105</v>
      </c>
      <c r="E121" t="n" s="8">
        <v>1.0</v>
      </c>
      <c r="F121" t="n" s="8">
        <v>376.0</v>
      </c>
      <c r="G121" t="s" s="8">
        <v>67</v>
      </c>
      <c r="H121" t="s" s="8">
        <v>132</v>
      </c>
      <c r="I121" t="s" s="8">
        <v>237</v>
      </c>
    </row>
    <row r="122" ht="16.0" customHeight="true">
      <c r="A122" t="n" s="7">
        <v>4.6673671E7</v>
      </c>
      <c r="B122" t="s" s="8">
        <v>66</v>
      </c>
      <c r="C122" t="n" s="8">
        <f>IF(false,"120921815", "120921815")</f>
      </c>
      <c r="D122" t="s" s="8">
        <v>147</v>
      </c>
      <c r="E122" t="n" s="8">
        <v>1.0</v>
      </c>
      <c r="F122" t="n" s="8">
        <v>208.0</v>
      </c>
      <c r="G122" t="s" s="8">
        <v>58</v>
      </c>
      <c r="H122" t="s" s="8">
        <v>132</v>
      </c>
      <c r="I122" t="s" s="8">
        <v>238</v>
      </c>
    </row>
    <row r="123" ht="16.0" customHeight="true">
      <c r="A123" t="n" s="7">
        <v>4.6585568E7</v>
      </c>
      <c r="B123" t="s" s="8">
        <v>66</v>
      </c>
      <c r="C123" t="n" s="8">
        <f>IF(false,"005-1258", "005-1258")</f>
      </c>
      <c r="D123" t="s" s="8">
        <v>204</v>
      </c>
      <c r="E123" t="n" s="8">
        <v>1.0</v>
      </c>
      <c r="F123" t="n" s="8">
        <v>154.0</v>
      </c>
      <c r="G123" t="s" s="8">
        <v>58</v>
      </c>
      <c r="H123" t="s" s="8">
        <v>132</v>
      </c>
      <c r="I123" t="s" s="8">
        <v>239</v>
      </c>
    </row>
    <row r="124" ht="16.0" customHeight="true">
      <c r="A124" t="n" s="7">
        <v>4.6105584E7</v>
      </c>
      <c r="B124" t="s" s="8">
        <v>186</v>
      </c>
      <c r="C124" t="n" s="8">
        <f>IF(false,"120922389", "120922389")</f>
      </c>
      <c r="D124" t="s" s="8">
        <v>240</v>
      </c>
      <c r="E124" t="n" s="8">
        <v>1.0</v>
      </c>
      <c r="F124" t="n" s="8">
        <v>84.0</v>
      </c>
      <c r="G124" t="s" s="8">
        <v>58</v>
      </c>
      <c r="H124" t="s" s="8">
        <v>132</v>
      </c>
      <c r="I124" t="s" s="8">
        <v>241</v>
      </c>
    </row>
    <row r="125" ht="16.0" customHeight="true">
      <c r="A125" t="n" s="7">
        <v>4.6565001E7</v>
      </c>
      <c r="B125" t="s" s="8">
        <v>66</v>
      </c>
      <c r="C125" t="n" s="8">
        <f>IF(false,"005-1255", "005-1255")</f>
      </c>
      <c r="D125" t="s" s="8">
        <v>113</v>
      </c>
      <c r="E125" t="n" s="8">
        <v>1.0</v>
      </c>
      <c r="F125" t="n" s="8">
        <v>83.0</v>
      </c>
      <c r="G125" t="s" s="8">
        <v>58</v>
      </c>
      <c r="H125" t="s" s="8">
        <v>132</v>
      </c>
      <c r="I125" t="s" s="8">
        <v>242</v>
      </c>
    </row>
    <row r="126" ht="16.0" customHeight="true">
      <c r="A126" t="n" s="7">
        <v>4.670173E7</v>
      </c>
      <c r="B126" t="s" s="8">
        <v>54</v>
      </c>
      <c r="C126" t="n" s="8">
        <f>IF(false,"005-1255", "005-1255")</f>
      </c>
      <c r="D126" t="s" s="8">
        <v>113</v>
      </c>
      <c r="E126" t="n" s="8">
        <v>1.0</v>
      </c>
      <c r="F126" t="n" s="8">
        <v>83.0</v>
      </c>
      <c r="G126" t="s" s="8">
        <v>58</v>
      </c>
      <c r="H126" t="s" s="8">
        <v>132</v>
      </c>
      <c r="I126" t="s" s="8">
        <v>243</v>
      </c>
    </row>
    <row r="127" ht="16.0" customHeight="true">
      <c r="A127" t="n" s="7">
        <v>4.6574738E7</v>
      </c>
      <c r="B127" t="s" s="8">
        <v>66</v>
      </c>
      <c r="C127" t="n" s="8">
        <f>IF(false,"120921569", "120921569")</f>
      </c>
      <c r="D127" t="s" s="8">
        <v>244</v>
      </c>
      <c r="E127" t="n" s="8">
        <v>1.0</v>
      </c>
      <c r="F127" t="n" s="8">
        <v>227.0</v>
      </c>
      <c r="G127" t="s" s="8">
        <v>58</v>
      </c>
      <c r="H127" t="s" s="8">
        <v>132</v>
      </c>
      <c r="I127" t="s" s="8">
        <v>245</v>
      </c>
    </row>
    <row r="128" ht="16.0" customHeight="true">
      <c r="A128" t="n" s="7">
        <v>4.6626487E7</v>
      </c>
      <c r="B128" t="s" s="8">
        <v>66</v>
      </c>
      <c r="C128" t="n" s="8">
        <f>IF(false,"005-1256", "005-1256")</f>
      </c>
      <c r="D128" t="s" s="8">
        <v>211</v>
      </c>
      <c r="E128" t="n" s="8">
        <v>1.0</v>
      </c>
      <c r="F128" t="n" s="8">
        <v>96.0</v>
      </c>
      <c r="G128" t="s" s="8">
        <v>58</v>
      </c>
      <c r="H128" t="s" s="8">
        <v>132</v>
      </c>
      <c r="I128" t="s" s="8">
        <v>246</v>
      </c>
    </row>
    <row r="129" ht="16.0" customHeight="true">
      <c r="A129" t="n" s="7">
        <v>4.6821539E7</v>
      </c>
      <c r="B129" t="s" s="8">
        <v>132</v>
      </c>
      <c r="C129" t="n" s="8">
        <f>IF(false,"01-003884", "01-003884")</f>
      </c>
      <c r="D129" t="s" s="8">
        <v>61</v>
      </c>
      <c r="E129" t="n" s="8">
        <v>1.0</v>
      </c>
      <c r="F129" t="n" s="8">
        <v>174.0</v>
      </c>
      <c r="G129" t="s" s="8">
        <v>67</v>
      </c>
      <c r="H129" t="s" s="8">
        <v>247</v>
      </c>
      <c r="I129" t="s" s="8">
        <v>248</v>
      </c>
    </row>
    <row r="130" ht="16.0" customHeight="true">
      <c r="A130" t="n" s="7">
        <v>4.6724127E7</v>
      </c>
      <c r="B130" t="s" s="8">
        <v>54</v>
      </c>
      <c r="C130" t="n" s="8">
        <f>IF(false,"01-003884", "01-003884")</f>
      </c>
      <c r="D130" t="s" s="8">
        <v>61</v>
      </c>
      <c r="E130" t="n" s="8">
        <v>2.0</v>
      </c>
      <c r="F130" t="n" s="8">
        <v>364.0</v>
      </c>
      <c r="G130" t="s" s="8">
        <v>67</v>
      </c>
      <c r="H130" t="s" s="8">
        <v>247</v>
      </c>
      <c r="I130" t="s" s="8">
        <v>249</v>
      </c>
    </row>
    <row r="131" ht="16.0" customHeight="true">
      <c r="A131" t="n" s="7">
        <v>4.6853458E7</v>
      </c>
      <c r="B131" t="s" s="8">
        <v>132</v>
      </c>
      <c r="C131" t="n" s="8">
        <f>IF(false,"120922868", "120922868")</f>
      </c>
      <c r="D131" t="s" s="8">
        <v>250</v>
      </c>
      <c r="E131" t="n" s="8">
        <v>3.0</v>
      </c>
      <c r="F131" t="n" s="8">
        <v>32.0</v>
      </c>
      <c r="G131" t="s" s="8">
        <v>53</v>
      </c>
      <c r="H131" t="s" s="8">
        <v>247</v>
      </c>
      <c r="I131" t="s" s="8">
        <v>251</v>
      </c>
    </row>
    <row r="132" ht="16.0" customHeight="true">
      <c r="A132" t="n" s="7">
        <v>4.6833409E7</v>
      </c>
      <c r="B132" t="s" s="8">
        <v>132</v>
      </c>
      <c r="C132" t="n" s="8">
        <f>IF(false,"120921439", "120921439")</f>
      </c>
      <c r="D132" t="s" s="8">
        <v>141</v>
      </c>
      <c r="E132" t="n" s="8">
        <v>1.0</v>
      </c>
      <c r="F132" t="n" s="8">
        <v>270.0</v>
      </c>
      <c r="G132" t="s" s="8">
        <v>67</v>
      </c>
      <c r="H132" t="s" s="8">
        <v>247</v>
      </c>
      <c r="I132" t="s" s="8">
        <v>252</v>
      </c>
    </row>
    <row r="133" ht="16.0" customHeight="true">
      <c r="A133" t="n" s="7">
        <v>4.6827254E7</v>
      </c>
      <c r="B133" t="s" s="8">
        <v>132</v>
      </c>
      <c r="C133" t="n" s="8">
        <f>IF(false,"120921439", "120921439")</f>
      </c>
      <c r="D133" t="s" s="8">
        <v>141</v>
      </c>
      <c r="E133" t="n" s="8">
        <v>1.0</v>
      </c>
      <c r="F133" t="n" s="8">
        <v>169.0</v>
      </c>
      <c r="G133" t="s" s="8">
        <v>53</v>
      </c>
      <c r="H133" t="s" s="8">
        <v>247</v>
      </c>
      <c r="I133" t="s" s="8">
        <v>253</v>
      </c>
    </row>
    <row r="134" ht="16.0" customHeight="true">
      <c r="A134" t="n" s="7">
        <v>4.6787644E7</v>
      </c>
      <c r="B134" t="s" s="8">
        <v>54</v>
      </c>
      <c r="C134" t="n" s="8">
        <f>IF(false,"005-1378", "005-1378")</f>
      </c>
      <c r="D134" t="s" s="8">
        <v>83</v>
      </c>
      <c r="E134" t="n" s="8">
        <v>1.0</v>
      </c>
      <c r="F134" t="n" s="8">
        <v>362.0</v>
      </c>
      <c r="G134" t="s" s="8">
        <v>67</v>
      </c>
      <c r="H134" t="s" s="8">
        <v>247</v>
      </c>
      <c r="I134" t="s" s="8">
        <v>254</v>
      </c>
    </row>
    <row r="135" ht="16.0" customHeight="true">
      <c r="A135" t="n" s="7">
        <v>4.6791631E7</v>
      </c>
      <c r="B135" t="s" s="8">
        <v>132</v>
      </c>
      <c r="C135" t="n" s="8">
        <f>IF(false,"120922353", "120922353")</f>
      </c>
      <c r="D135" t="s" s="8">
        <v>218</v>
      </c>
      <c r="E135" t="n" s="8">
        <v>1.0</v>
      </c>
      <c r="F135" t="n" s="8">
        <v>38.0</v>
      </c>
      <c r="G135" t="s" s="8">
        <v>53</v>
      </c>
      <c r="H135" t="s" s="8">
        <v>247</v>
      </c>
      <c r="I135" t="s" s="8">
        <v>255</v>
      </c>
    </row>
    <row r="136" ht="16.0" customHeight="true">
      <c r="A136" t="n" s="7">
        <v>4.6793751E7</v>
      </c>
      <c r="B136" t="s" s="8">
        <v>132</v>
      </c>
      <c r="C136" t="n" s="8">
        <f>IF(false,"003-318", "003-318")</f>
      </c>
      <c r="D136" t="s" s="8">
        <v>149</v>
      </c>
      <c r="E136" t="n" s="8">
        <v>1.0</v>
      </c>
      <c r="F136" t="n" s="8">
        <v>573.0</v>
      </c>
      <c r="G136" t="s" s="8">
        <v>53</v>
      </c>
      <c r="H136" t="s" s="8">
        <v>247</v>
      </c>
      <c r="I136" t="s" s="8">
        <v>256</v>
      </c>
    </row>
    <row r="137" ht="16.0" customHeight="true">
      <c r="A137" t="n" s="7">
        <v>4.6853652E7</v>
      </c>
      <c r="B137" t="s" s="8">
        <v>132</v>
      </c>
      <c r="C137" t="n" s="8">
        <f>IF(false,"120921800", "120921800")</f>
      </c>
      <c r="D137" t="s" s="8">
        <v>257</v>
      </c>
      <c r="E137" t="n" s="8">
        <v>1.0</v>
      </c>
      <c r="F137" t="n" s="8">
        <v>526.0</v>
      </c>
      <c r="G137" t="s" s="8">
        <v>67</v>
      </c>
      <c r="H137" t="s" s="8">
        <v>247</v>
      </c>
      <c r="I137" t="s" s="8">
        <v>258</v>
      </c>
    </row>
    <row r="138" ht="16.0" customHeight="true">
      <c r="A138" t="n" s="7">
        <v>4.6867461E7</v>
      </c>
      <c r="B138" t="s" s="8">
        <v>132</v>
      </c>
      <c r="C138" t="n" s="8">
        <f>IF(false,"120922353", "120922353")</f>
      </c>
      <c r="D138" t="s" s="8">
        <v>218</v>
      </c>
      <c r="E138" t="n" s="8">
        <v>1.0</v>
      </c>
      <c r="F138" t="n" s="8">
        <v>289.0</v>
      </c>
      <c r="G138" t="s" s="8">
        <v>53</v>
      </c>
      <c r="H138" t="s" s="8">
        <v>247</v>
      </c>
      <c r="I138" t="s" s="8">
        <v>259</v>
      </c>
    </row>
    <row r="139" ht="16.0" customHeight="true">
      <c r="A139" t="n" s="7">
        <v>4.6787364E7</v>
      </c>
      <c r="B139" t="s" s="8">
        <v>54</v>
      </c>
      <c r="C139" t="n" s="8">
        <f>IF(false,"005-1378", "005-1378")</f>
      </c>
      <c r="D139" t="s" s="8">
        <v>83</v>
      </c>
      <c r="E139" t="n" s="8">
        <v>1.0</v>
      </c>
      <c r="F139" t="n" s="8">
        <v>304.0</v>
      </c>
      <c r="G139" t="s" s="8">
        <v>58</v>
      </c>
      <c r="H139" t="s" s="8">
        <v>247</v>
      </c>
      <c r="I139" t="s" s="8">
        <v>260</v>
      </c>
    </row>
    <row r="140" ht="16.0" customHeight="true">
      <c r="A140" t="n" s="7">
        <v>4.6795677E7</v>
      </c>
      <c r="B140" t="s" s="8">
        <v>132</v>
      </c>
      <c r="C140" t="n" s="8">
        <f>IF(false,"01-004077", "01-004077")</f>
      </c>
      <c r="D140" t="s" s="8">
        <v>261</v>
      </c>
      <c r="E140" t="n" s="8">
        <v>1.0</v>
      </c>
      <c r="F140" t="n" s="8">
        <v>118.0</v>
      </c>
      <c r="G140" t="s" s="8">
        <v>58</v>
      </c>
      <c r="H140" t="s" s="8">
        <v>247</v>
      </c>
      <c r="I140" t="s" s="8">
        <v>262</v>
      </c>
    </row>
    <row r="141" ht="16.0" customHeight="true">
      <c r="A141" t="n" s="7">
        <v>4.6793869E7</v>
      </c>
      <c r="B141" t="s" s="8">
        <v>132</v>
      </c>
      <c r="C141" t="n" s="8">
        <f>IF(false,"005-1378", "005-1378")</f>
      </c>
      <c r="D141" t="s" s="8">
        <v>83</v>
      </c>
      <c r="E141" t="n" s="8">
        <v>1.0</v>
      </c>
      <c r="F141" t="n" s="8">
        <v>304.0</v>
      </c>
      <c r="G141" t="s" s="8">
        <v>58</v>
      </c>
      <c r="H141" t="s" s="8">
        <v>247</v>
      </c>
      <c r="I141" t="s" s="8">
        <v>263</v>
      </c>
    </row>
    <row r="142" ht="16.0" customHeight="true">
      <c r="A142" t="n" s="7">
        <v>4.6743668E7</v>
      </c>
      <c r="B142" t="s" s="8">
        <v>54</v>
      </c>
      <c r="C142" t="n" s="8">
        <f>IF(false,"120921429", "120921429")</f>
      </c>
      <c r="D142" t="s" s="8">
        <v>264</v>
      </c>
      <c r="E142" t="n" s="8">
        <v>1.0</v>
      </c>
      <c r="F142" t="n" s="8">
        <v>6.0</v>
      </c>
      <c r="G142" t="s" s="8">
        <v>58</v>
      </c>
      <c r="H142" t="s" s="8">
        <v>247</v>
      </c>
      <c r="I142" t="s" s="8">
        <v>265</v>
      </c>
    </row>
    <row r="143" ht="16.0" customHeight="true">
      <c r="A143" t="n" s="7">
        <v>4.6807688E7</v>
      </c>
      <c r="B143" t="s" s="8">
        <v>132</v>
      </c>
      <c r="C143" t="n" s="8">
        <f>IF(false,"120922035", "120922035")</f>
      </c>
      <c r="D143" t="s" s="8">
        <v>266</v>
      </c>
      <c r="E143" t="n" s="8">
        <v>1.0</v>
      </c>
      <c r="F143" t="n" s="8">
        <v>313.0</v>
      </c>
      <c r="G143" t="s" s="8">
        <v>67</v>
      </c>
      <c r="H143" t="s" s="8">
        <v>247</v>
      </c>
      <c r="I143" t="s" s="8">
        <v>267</v>
      </c>
    </row>
    <row r="144" ht="16.0" customHeight="true">
      <c r="A144" t="n" s="7">
        <v>4.6787364E7</v>
      </c>
      <c r="B144" t="s" s="8">
        <v>54</v>
      </c>
      <c r="C144" t="n" s="8">
        <f>IF(false,"005-1378", "005-1378")</f>
      </c>
      <c r="D144" t="s" s="8">
        <v>83</v>
      </c>
      <c r="E144" t="n" s="8">
        <v>1.0</v>
      </c>
      <c r="F144" t="n" s="8">
        <v>259.0</v>
      </c>
      <c r="G144" t="s" s="8">
        <v>67</v>
      </c>
      <c r="H144" t="s" s="8">
        <v>247</v>
      </c>
      <c r="I144" t="s" s="8">
        <v>268</v>
      </c>
    </row>
    <row r="145" ht="16.0" customHeight="true">
      <c r="A145" t="n" s="7">
        <v>4.6793869E7</v>
      </c>
      <c r="B145" t="s" s="8">
        <v>132</v>
      </c>
      <c r="C145" t="n" s="8">
        <f>IF(false,"005-1378", "005-1378")</f>
      </c>
      <c r="D145" t="s" s="8">
        <v>83</v>
      </c>
      <c r="E145" t="n" s="8">
        <v>1.0</v>
      </c>
      <c r="F145" t="n" s="8">
        <v>645.0</v>
      </c>
      <c r="G145" t="s" s="8">
        <v>67</v>
      </c>
      <c r="H145" t="s" s="8">
        <v>247</v>
      </c>
      <c r="I145" t="s" s="8">
        <v>269</v>
      </c>
    </row>
    <row r="146" ht="16.0" customHeight="true">
      <c r="A146" t="n" s="7">
        <v>4.6705991E7</v>
      </c>
      <c r="B146" t="s" s="8">
        <v>54</v>
      </c>
      <c r="C146" t="n" s="8">
        <f>IF(false,"005-1111", "005-1111")</f>
      </c>
      <c r="D146" t="s" s="8">
        <v>57</v>
      </c>
      <c r="E146" t="n" s="8">
        <v>2.0</v>
      </c>
      <c r="F146" t="n" s="8">
        <v>250.0</v>
      </c>
      <c r="G146" t="s" s="8">
        <v>53</v>
      </c>
      <c r="H146" t="s" s="8">
        <v>247</v>
      </c>
      <c r="I146" t="s" s="8">
        <v>270</v>
      </c>
    </row>
    <row r="147" ht="16.0" customHeight="true">
      <c r="A147" t="n" s="7">
        <v>4.6717444E7</v>
      </c>
      <c r="B147" t="s" s="8">
        <v>54</v>
      </c>
      <c r="C147" t="n" s="8">
        <f>IF(false,"01-004068", "01-004068")</f>
      </c>
      <c r="D147" t="s" s="8">
        <v>151</v>
      </c>
      <c r="E147" t="n" s="8">
        <v>1.0</v>
      </c>
      <c r="F147" t="n" s="8">
        <v>116.0</v>
      </c>
      <c r="G147" t="s" s="8">
        <v>58</v>
      </c>
      <c r="H147" t="s" s="8">
        <v>247</v>
      </c>
      <c r="I147" t="s" s="8">
        <v>271</v>
      </c>
    </row>
    <row r="148" ht="16.0" customHeight="true">
      <c r="A148" t="n" s="7">
        <v>4.6760352E7</v>
      </c>
      <c r="B148" t="s" s="8">
        <v>54</v>
      </c>
      <c r="C148" t="n" s="8">
        <f>IF(false,"120921816", "120921816")</f>
      </c>
      <c r="D148" t="s" s="8">
        <v>107</v>
      </c>
      <c r="E148" t="n" s="8">
        <v>1.0</v>
      </c>
      <c r="F148" t="n" s="8">
        <v>56.0</v>
      </c>
      <c r="G148" t="s" s="8">
        <v>58</v>
      </c>
      <c r="H148" t="s" s="8">
        <v>247</v>
      </c>
      <c r="I148" t="s" s="8">
        <v>272</v>
      </c>
    </row>
    <row r="149" ht="16.0" customHeight="true">
      <c r="A149" t="n" s="7">
        <v>4.6776356E7</v>
      </c>
      <c r="B149" t="s" s="8">
        <v>54</v>
      </c>
      <c r="C149" t="n" s="8">
        <f>IF(false,"120922598", "120922598")</f>
      </c>
      <c r="D149" t="s" s="8">
        <v>273</v>
      </c>
      <c r="E149" t="n" s="8">
        <v>1.0</v>
      </c>
      <c r="F149" t="n" s="8">
        <v>165.0</v>
      </c>
      <c r="G149" t="s" s="8">
        <v>58</v>
      </c>
      <c r="H149" t="s" s="8">
        <v>247</v>
      </c>
      <c r="I149" t="s" s="8">
        <v>274</v>
      </c>
    </row>
    <row r="150" ht="16.0" customHeight="true">
      <c r="A150" t="n" s="7">
        <v>4.6808569E7</v>
      </c>
      <c r="B150" t="s" s="8">
        <v>132</v>
      </c>
      <c r="C150" t="n" s="8">
        <f>IF(false,"120921370", "120921370")</f>
      </c>
      <c r="D150" t="s" s="8">
        <v>105</v>
      </c>
      <c r="E150" t="n" s="8">
        <v>2.0</v>
      </c>
      <c r="F150" t="n" s="8">
        <v>894.0</v>
      </c>
      <c r="G150" t="s" s="8">
        <v>53</v>
      </c>
      <c r="H150" t="s" s="8">
        <v>247</v>
      </c>
      <c r="I150" t="s" s="8">
        <v>275</v>
      </c>
    </row>
    <row r="151" ht="16.0" customHeight="true">
      <c r="A151" t="n" s="7">
        <v>4.6760352E7</v>
      </c>
      <c r="B151" t="s" s="8">
        <v>54</v>
      </c>
      <c r="C151" t="n" s="8">
        <f>IF(false,"120921816", "120921816")</f>
      </c>
      <c r="D151" t="s" s="8">
        <v>107</v>
      </c>
      <c r="E151" t="n" s="8">
        <v>1.0</v>
      </c>
      <c r="F151" t="n" s="8">
        <v>14.0</v>
      </c>
      <c r="G151" t="s" s="8">
        <v>53</v>
      </c>
      <c r="H151" t="s" s="8">
        <v>247</v>
      </c>
      <c r="I151" t="s" s="8">
        <v>276</v>
      </c>
    </row>
    <row r="152" ht="16.0" customHeight="true">
      <c r="A152" t="n" s="7">
        <v>4.6761463E7</v>
      </c>
      <c r="B152" t="s" s="8">
        <v>54</v>
      </c>
      <c r="C152" t="n" s="8">
        <f>IF(false,"005-1258", "005-1258")</f>
      </c>
      <c r="D152" t="s" s="8">
        <v>204</v>
      </c>
      <c r="E152" t="n" s="8">
        <v>3.0</v>
      </c>
      <c r="F152" t="n" s="8">
        <v>531.0</v>
      </c>
      <c r="G152" t="s" s="8">
        <v>58</v>
      </c>
      <c r="H152" t="s" s="8">
        <v>247</v>
      </c>
      <c r="I152" t="s" s="8">
        <v>277</v>
      </c>
    </row>
    <row r="153" ht="16.0" customHeight="true">
      <c r="A153" t="n" s="7">
        <v>4.6787644E7</v>
      </c>
      <c r="B153" t="s" s="8">
        <v>54</v>
      </c>
      <c r="C153" t="n" s="8">
        <f>IF(false,"005-1378", "005-1378")</f>
      </c>
      <c r="D153" t="s" s="8">
        <v>83</v>
      </c>
      <c r="E153" t="n" s="8">
        <v>1.0</v>
      </c>
      <c r="F153" t="n" s="8">
        <v>304.0</v>
      </c>
      <c r="G153" t="s" s="8">
        <v>58</v>
      </c>
      <c r="H153" t="s" s="8">
        <v>247</v>
      </c>
      <c r="I153" t="s" s="8">
        <v>278</v>
      </c>
    </row>
    <row r="154" ht="16.0" customHeight="true">
      <c r="A154" t="n" s="7">
        <v>4.6791993E7</v>
      </c>
      <c r="B154" t="s" s="8">
        <v>132</v>
      </c>
      <c r="C154" t="n" s="8">
        <f>IF(false,"005-1379", "005-1379")</f>
      </c>
      <c r="D154" t="s" s="8">
        <v>279</v>
      </c>
      <c r="E154" t="n" s="8">
        <v>1.0</v>
      </c>
      <c r="F154" t="n" s="8">
        <v>902.0</v>
      </c>
      <c r="G154" t="s" s="8">
        <v>67</v>
      </c>
      <c r="H154" t="s" s="8">
        <v>247</v>
      </c>
      <c r="I154" t="s" s="8">
        <v>280</v>
      </c>
    </row>
    <row r="155" ht="16.0" customHeight="true">
      <c r="A155" t="n" s="7">
        <v>4.6615249E7</v>
      </c>
      <c r="B155" t="s" s="8">
        <v>66</v>
      </c>
      <c r="C155" t="n" s="8">
        <f>IF(false,"005-1254", "005-1254")</f>
      </c>
      <c r="D155" t="s" s="8">
        <v>81</v>
      </c>
      <c r="E155" t="n" s="8">
        <v>1.0</v>
      </c>
      <c r="F155" t="n" s="8">
        <v>201.0</v>
      </c>
      <c r="G155" t="s" s="8">
        <v>58</v>
      </c>
      <c r="H155" t="s" s="8">
        <v>247</v>
      </c>
      <c r="I155" t="s" s="8">
        <v>281</v>
      </c>
    </row>
    <row r="156" ht="16.0" customHeight="true">
      <c r="A156" t="n" s="7">
        <v>4.6672561E7</v>
      </c>
      <c r="B156" t="s" s="8">
        <v>66</v>
      </c>
      <c r="C156" t="n" s="8">
        <f>IF(false,"01-003884", "01-003884")</f>
      </c>
      <c r="D156" t="s" s="8">
        <v>61</v>
      </c>
      <c r="E156" t="n" s="8">
        <v>1.0</v>
      </c>
      <c r="F156" t="n" s="8">
        <v>10.0</v>
      </c>
      <c r="G156" t="s" s="8">
        <v>53</v>
      </c>
      <c r="H156" t="s" s="8">
        <v>247</v>
      </c>
      <c r="I156" t="s" s="8">
        <v>282</v>
      </c>
    </row>
    <row r="157" ht="16.0" customHeight="true">
      <c r="A157" t="n" s="7">
        <v>4.6594678E7</v>
      </c>
      <c r="B157" t="s" s="8">
        <v>66</v>
      </c>
      <c r="C157" t="n" s="8">
        <f>IF(false,"005-1108", "005-1108")</f>
      </c>
      <c r="D157" t="s" s="8">
        <v>283</v>
      </c>
      <c r="E157" t="n" s="8">
        <v>1.0</v>
      </c>
      <c r="F157" t="n" s="8">
        <v>423.0</v>
      </c>
      <c r="G157" t="s" s="8">
        <v>53</v>
      </c>
      <c r="H157" t="s" s="8">
        <v>247</v>
      </c>
      <c r="I157" t="s" s="8">
        <v>284</v>
      </c>
    </row>
    <row r="158" ht="16.0" customHeight="true">
      <c r="A158" t="n" s="7">
        <v>4.6557088E7</v>
      </c>
      <c r="B158" t="s" s="8">
        <v>51</v>
      </c>
      <c r="C158" t="n" s="8">
        <f>IF(false,"120921816", "120921816")</f>
      </c>
      <c r="D158" t="s" s="8">
        <v>107</v>
      </c>
      <c r="E158" t="n" s="8">
        <v>1.0</v>
      </c>
      <c r="F158" t="n" s="8">
        <v>554.0</v>
      </c>
      <c r="G158" t="s" s="8">
        <v>67</v>
      </c>
      <c r="H158" t="s" s="8">
        <v>247</v>
      </c>
      <c r="I158" t="s" s="8">
        <v>285</v>
      </c>
    </row>
    <row r="159" ht="16.0" customHeight="true">
      <c r="A159" t="n" s="7">
        <v>4.6611271E7</v>
      </c>
      <c r="B159" t="s" s="8">
        <v>66</v>
      </c>
      <c r="C159" t="n" s="8">
        <f>IF(false,"120921569", "120921569")</f>
      </c>
      <c r="D159" t="s" s="8">
        <v>244</v>
      </c>
      <c r="E159" t="n" s="8">
        <v>1.0</v>
      </c>
      <c r="F159" t="n" s="8">
        <v>228.0</v>
      </c>
      <c r="G159" t="s" s="8">
        <v>58</v>
      </c>
      <c r="H159" t="s" s="8">
        <v>247</v>
      </c>
      <c r="I159" t="s" s="8">
        <v>286</v>
      </c>
    </row>
    <row r="160" ht="16.0" customHeight="true">
      <c r="A160" t="n" s="7">
        <v>4.6787392E7</v>
      </c>
      <c r="B160" t="s" s="8">
        <v>54</v>
      </c>
      <c r="C160" t="n" s="8">
        <f>IF(false,"120921429", "120921429")</f>
      </c>
      <c r="D160" t="s" s="8">
        <v>264</v>
      </c>
      <c r="E160" t="n" s="8">
        <v>1.0</v>
      </c>
      <c r="F160" t="n" s="8">
        <v>81.0</v>
      </c>
      <c r="G160" t="s" s="8">
        <v>58</v>
      </c>
      <c r="H160" t="s" s="8">
        <v>247</v>
      </c>
      <c r="I160" t="s" s="8">
        <v>287</v>
      </c>
    </row>
    <row r="161" ht="16.0" customHeight="true">
      <c r="A161" t="n" s="7">
        <v>4.6707486E7</v>
      </c>
      <c r="B161" t="s" s="8">
        <v>54</v>
      </c>
      <c r="C161" t="n" s="8">
        <f>IF(false,"120922351", "120922351")</f>
      </c>
      <c r="D161" t="s" s="8">
        <v>134</v>
      </c>
      <c r="E161" t="n" s="8">
        <v>1.0</v>
      </c>
      <c r="F161" t="n" s="8">
        <v>32.0</v>
      </c>
      <c r="G161" t="s" s="8">
        <v>53</v>
      </c>
      <c r="H161" t="s" s="8">
        <v>247</v>
      </c>
      <c r="I161" t="s" s="8">
        <v>288</v>
      </c>
    </row>
    <row r="162" ht="16.0" customHeight="true">
      <c r="A162" t="n" s="7">
        <v>4.6677792E7</v>
      </c>
      <c r="B162" t="s" s="8">
        <v>66</v>
      </c>
      <c r="C162" t="n" s="8">
        <f>IF(false,"003-318", "003-318")</f>
      </c>
      <c r="D162" t="s" s="8">
        <v>149</v>
      </c>
      <c r="E162" t="n" s="8">
        <v>2.0</v>
      </c>
      <c r="F162" t="n" s="8">
        <v>128.0</v>
      </c>
      <c r="G162" t="s" s="8">
        <v>67</v>
      </c>
      <c r="H162" t="s" s="8">
        <v>247</v>
      </c>
      <c r="I162" t="s" s="8">
        <v>289</v>
      </c>
    </row>
    <row r="163" ht="16.0" customHeight="true">
      <c r="A163" t="n" s="7">
        <v>4.6686664E7</v>
      </c>
      <c r="B163" t="s" s="8">
        <v>54</v>
      </c>
      <c r="C163" t="n" s="8">
        <f>IF(false,"120921370", "120921370")</f>
      </c>
      <c r="D163" t="s" s="8">
        <v>105</v>
      </c>
      <c r="E163" t="n" s="8">
        <v>1.0</v>
      </c>
      <c r="F163" t="n" s="8">
        <v>1798.0</v>
      </c>
      <c r="G163" t="s" s="8">
        <v>67</v>
      </c>
      <c r="H163" t="s" s="8">
        <v>247</v>
      </c>
      <c r="I163" t="s" s="8">
        <v>290</v>
      </c>
    </row>
    <row r="164" ht="16.0" customHeight="true">
      <c r="A164" t="n" s="7">
        <v>4.6881745E7</v>
      </c>
      <c r="B164" t="s" s="8">
        <v>132</v>
      </c>
      <c r="C164" t="n" s="8">
        <f>IF(false,"120922213", "120922213")</f>
      </c>
      <c r="D164" t="s" s="8">
        <v>291</v>
      </c>
      <c r="E164" t="n" s="8">
        <v>1.0</v>
      </c>
      <c r="F164" t="n" s="8">
        <v>360.0</v>
      </c>
      <c r="G164" t="s" s="8">
        <v>67</v>
      </c>
      <c r="H164" t="s" s="8">
        <v>247</v>
      </c>
      <c r="I164" t="s" s="8">
        <v>292</v>
      </c>
    </row>
    <row r="165" ht="16.0" customHeight="true">
      <c r="A165" t="n" s="7">
        <v>4.6875708E7</v>
      </c>
      <c r="B165" t="s" s="8">
        <v>132</v>
      </c>
      <c r="C165" t="n" s="8">
        <f>IF(false,"005-1256", "005-1256")</f>
      </c>
      <c r="D165" t="s" s="8">
        <v>211</v>
      </c>
      <c r="E165" t="n" s="8">
        <v>1.0</v>
      </c>
      <c r="F165" t="n" s="8">
        <v>265.0</v>
      </c>
      <c r="G165" t="s" s="8">
        <v>67</v>
      </c>
      <c r="H165" t="s" s="8">
        <v>247</v>
      </c>
      <c r="I165" t="s" s="8">
        <v>293</v>
      </c>
    </row>
    <row r="166" ht="16.0" customHeight="true">
      <c r="A166" t="n" s="7">
        <v>4.6748333E7</v>
      </c>
      <c r="B166" t="s" s="8">
        <v>54</v>
      </c>
      <c r="C166" t="n" s="8">
        <f>IF(false,"005-1261", "005-1261")</f>
      </c>
      <c r="D166" t="s" s="8">
        <v>162</v>
      </c>
      <c r="E166" t="n" s="8">
        <v>1.0</v>
      </c>
      <c r="F166" t="n" s="8">
        <v>184.0</v>
      </c>
      <c r="G166" t="s" s="8">
        <v>58</v>
      </c>
      <c r="H166" t="s" s="8">
        <v>247</v>
      </c>
      <c r="I166" t="s" s="8">
        <v>294</v>
      </c>
    </row>
    <row r="167" ht="16.0" customHeight="true">
      <c r="A167" t="n" s="7">
        <v>4.6769388E7</v>
      </c>
      <c r="B167" t="s" s="8">
        <v>54</v>
      </c>
      <c r="C167" t="n" s="8">
        <f>IF(false,"005-1378", "005-1378")</f>
      </c>
      <c r="D167" t="s" s="8">
        <v>83</v>
      </c>
      <c r="E167" t="n" s="8">
        <v>1.0</v>
      </c>
      <c r="F167" t="n" s="8">
        <v>304.0</v>
      </c>
      <c r="G167" t="s" s="8">
        <v>58</v>
      </c>
      <c r="H167" t="s" s="8">
        <v>247</v>
      </c>
      <c r="I167" t="s" s="8">
        <v>295</v>
      </c>
    </row>
    <row r="168" ht="16.0" customHeight="true">
      <c r="A168" t="n" s="7">
        <v>4.6769388E7</v>
      </c>
      <c r="B168" t="s" s="8">
        <v>54</v>
      </c>
      <c r="C168" t="n" s="8">
        <f>IF(false,"005-1378", "005-1378")</f>
      </c>
      <c r="D168" t="s" s="8">
        <v>83</v>
      </c>
      <c r="E168" t="n" s="8">
        <v>1.0</v>
      </c>
      <c r="F168" t="n" s="8">
        <v>645.0</v>
      </c>
      <c r="G168" t="s" s="8">
        <v>67</v>
      </c>
      <c r="H168" t="s" s="8">
        <v>247</v>
      </c>
      <c r="I168" t="s" s="8">
        <v>296</v>
      </c>
    </row>
    <row r="169" ht="16.0" customHeight="true">
      <c r="A169" t="n" s="7">
        <v>4.6769623E7</v>
      </c>
      <c r="B169" t="s" s="8">
        <v>54</v>
      </c>
      <c r="C169" t="n" s="8">
        <f>IF(false,"005-1376", "005-1376")</f>
      </c>
      <c r="D169" t="s" s="8">
        <v>215</v>
      </c>
      <c r="E169" t="n" s="8">
        <v>1.0</v>
      </c>
      <c r="F169" t="n" s="8">
        <v>149.0</v>
      </c>
      <c r="G169" t="s" s="8">
        <v>58</v>
      </c>
      <c r="H169" t="s" s="8">
        <v>247</v>
      </c>
      <c r="I169" t="s" s="8">
        <v>297</v>
      </c>
    </row>
    <row r="170" ht="16.0" customHeight="true">
      <c r="A170" t="n" s="7">
        <v>4.6892863E7</v>
      </c>
      <c r="B170" t="s" s="8">
        <v>132</v>
      </c>
      <c r="C170" t="n" s="8">
        <f>IF(false,"01-003884", "01-003884")</f>
      </c>
      <c r="D170" t="s" s="8">
        <v>61</v>
      </c>
      <c r="E170" t="n" s="8">
        <v>1.0</v>
      </c>
      <c r="F170" t="n" s="8">
        <v>155.0</v>
      </c>
      <c r="G170" t="s" s="8">
        <v>53</v>
      </c>
      <c r="H170" t="s" s="8">
        <v>247</v>
      </c>
      <c r="I170" t="s" s="8">
        <v>298</v>
      </c>
    </row>
    <row r="171" ht="16.0" customHeight="true">
      <c r="A171" t="n" s="7">
        <v>4.6820542E7</v>
      </c>
      <c r="B171" t="s" s="8">
        <v>132</v>
      </c>
      <c r="C171" t="n" s="8">
        <f>IF(false,"120922902", "120922902")</f>
      </c>
      <c r="D171" t="s" s="8">
        <v>299</v>
      </c>
      <c r="E171" t="n" s="8">
        <v>1.0</v>
      </c>
      <c r="F171" t="n" s="8">
        <v>775.0</v>
      </c>
      <c r="G171" t="s" s="8">
        <v>67</v>
      </c>
      <c r="H171" t="s" s="8">
        <v>247</v>
      </c>
      <c r="I171" t="s" s="8">
        <v>300</v>
      </c>
    </row>
    <row r="172" ht="16.0" customHeight="true">
      <c r="A172" t="n" s="7">
        <v>4.6608215E7</v>
      </c>
      <c r="B172" t="s" s="8">
        <v>66</v>
      </c>
      <c r="C172" t="n" s="8">
        <f>IF(false,"120921544", "120921544")</f>
      </c>
      <c r="D172" t="s" s="8">
        <v>52</v>
      </c>
      <c r="E172" t="n" s="8">
        <v>1.0</v>
      </c>
      <c r="F172" t="n" s="8">
        <v>60.0</v>
      </c>
      <c r="G172" t="s" s="8">
        <v>58</v>
      </c>
      <c r="H172" t="s" s="8">
        <v>247</v>
      </c>
      <c r="I172" t="s" s="8">
        <v>301</v>
      </c>
    </row>
    <row r="173" ht="16.0" customHeight="true">
      <c r="A173" t="n" s="7">
        <v>4.6738037E7</v>
      </c>
      <c r="B173" t="s" s="8">
        <v>54</v>
      </c>
      <c r="C173" t="n" s="8">
        <f>IF(false,"120922598", "120922598")</f>
      </c>
      <c r="D173" t="s" s="8">
        <v>273</v>
      </c>
      <c r="E173" t="n" s="8">
        <v>1.0</v>
      </c>
      <c r="F173" t="n" s="8">
        <v>165.0</v>
      </c>
      <c r="G173" t="s" s="8">
        <v>58</v>
      </c>
      <c r="H173" t="s" s="8">
        <v>247</v>
      </c>
      <c r="I173" t="s" s="8">
        <v>302</v>
      </c>
    </row>
    <row r="174" ht="16.0" customHeight="true">
      <c r="A174" t="n" s="7">
        <v>4.6805357E7</v>
      </c>
      <c r="B174" t="s" s="8">
        <v>132</v>
      </c>
      <c r="C174" t="n" s="8">
        <f>IF(false,"120906023", "120906023")</f>
      </c>
      <c r="D174" t="s" s="8">
        <v>303</v>
      </c>
      <c r="E174" t="n" s="8">
        <v>1.0</v>
      </c>
      <c r="F174" t="n" s="8">
        <v>220.0</v>
      </c>
      <c r="G174" t="s" s="8">
        <v>58</v>
      </c>
      <c r="H174" t="s" s="8">
        <v>247</v>
      </c>
      <c r="I174" t="s" s="8">
        <v>304</v>
      </c>
    </row>
    <row r="175" ht="16.0" customHeight="true">
      <c r="A175" t="n" s="7">
        <v>4.6738037E7</v>
      </c>
      <c r="B175" t="s" s="8">
        <v>54</v>
      </c>
      <c r="C175" t="n" s="8">
        <f>IF(false,"120922598", "120922598")</f>
      </c>
      <c r="D175" t="s" s="8">
        <v>273</v>
      </c>
      <c r="E175" t="n" s="8">
        <v>1.0</v>
      </c>
      <c r="F175" t="n" s="8">
        <v>79.0</v>
      </c>
      <c r="G175" t="s" s="8">
        <v>67</v>
      </c>
      <c r="H175" t="s" s="8">
        <v>247</v>
      </c>
      <c r="I175" t="s" s="8">
        <v>305</v>
      </c>
    </row>
    <row r="176" ht="16.0" customHeight="true">
      <c r="A176" t="n" s="7">
        <v>4.6805357E7</v>
      </c>
      <c r="B176" t="s" s="8">
        <v>132</v>
      </c>
      <c r="C176" t="n" s="8">
        <f>IF(false,"120906023", "120906023")</f>
      </c>
      <c r="D176" t="s" s="8">
        <v>303</v>
      </c>
      <c r="E176" t="n" s="8">
        <v>1.0</v>
      </c>
      <c r="F176" t="n" s="8">
        <v>146.0</v>
      </c>
      <c r="G176" t="s" s="8">
        <v>53</v>
      </c>
      <c r="H176" t="s" s="8">
        <v>247</v>
      </c>
      <c r="I176" t="s" s="8">
        <v>306</v>
      </c>
    </row>
    <row r="177" ht="16.0" customHeight="true">
      <c r="A177" t="n" s="7">
        <v>4.6226896E7</v>
      </c>
      <c r="B177" t="s" s="8">
        <v>63</v>
      </c>
      <c r="C177" t="n" s="8">
        <f>IF(false,"005-1121", "005-1121")</f>
      </c>
      <c r="D177" t="s" s="8">
        <v>307</v>
      </c>
      <c r="E177" t="n" s="8">
        <v>1.0</v>
      </c>
      <c r="F177" t="n" s="8">
        <v>179.0</v>
      </c>
      <c r="G177" t="s" s="8">
        <v>58</v>
      </c>
      <c r="H177" t="s" s="8">
        <v>247</v>
      </c>
      <c r="I177" t="s" s="8">
        <v>308</v>
      </c>
    </row>
    <row r="178" ht="16.0" customHeight="true">
      <c r="A178" t="n" s="7">
        <v>4.680823E7</v>
      </c>
      <c r="B178" t="s" s="8">
        <v>132</v>
      </c>
      <c r="C178" t="n" s="8">
        <f>IF(false,"005-1254", "005-1254")</f>
      </c>
      <c r="D178" t="s" s="8">
        <v>81</v>
      </c>
      <c r="E178" t="n" s="8">
        <v>1.0</v>
      </c>
      <c r="F178" t="n" s="8">
        <v>328.0</v>
      </c>
      <c r="G178" t="s" s="8">
        <v>67</v>
      </c>
      <c r="H178" t="s" s="8">
        <v>247</v>
      </c>
      <c r="I178" t="s" s="8">
        <v>309</v>
      </c>
    </row>
    <row r="179" ht="16.0" customHeight="true">
      <c r="A179" t="n" s="7">
        <v>4.6805066E7</v>
      </c>
      <c r="B179" t="s" s="8">
        <v>132</v>
      </c>
      <c r="C179" t="n" s="8">
        <f>IF(false,"120922841", "120922841")</f>
      </c>
      <c r="D179" t="s" s="8">
        <v>310</v>
      </c>
      <c r="E179" t="n" s="8">
        <v>1.0</v>
      </c>
      <c r="F179" t="n" s="8">
        <v>17.0</v>
      </c>
      <c r="G179" t="s" s="8">
        <v>53</v>
      </c>
      <c r="H179" t="s" s="8">
        <v>247</v>
      </c>
      <c r="I179" t="s" s="8">
        <v>311</v>
      </c>
    </row>
    <row r="180" ht="16.0" customHeight="true">
      <c r="A180" t="n" s="7">
        <v>4.6639459E7</v>
      </c>
      <c r="B180" t="s" s="8">
        <v>66</v>
      </c>
      <c r="C180" t="n" s="8">
        <f>IF(false,"1003295", "1003295")</f>
      </c>
      <c r="D180" t="s" s="8">
        <v>96</v>
      </c>
      <c r="E180" t="n" s="8">
        <v>1.0</v>
      </c>
      <c r="F180" t="n" s="8">
        <v>51.0</v>
      </c>
      <c r="G180" t="s" s="8">
        <v>58</v>
      </c>
      <c r="H180" t="s" s="8">
        <v>247</v>
      </c>
      <c r="I180" t="s" s="8">
        <v>312</v>
      </c>
    </row>
    <row r="181" ht="16.0" customHeight="true">
      <c r="A181" t="n" s="7">
        <v>4.6625084E7</v>
      </c>
      <c r="B181" t="s" s="8">
        <v>66</v>
      </c>
      <c r="C181" t="n" s="8">
        <f>IF(false,"120921569", "120921569")</f>
      </c>
      <c r="D181" t="s" s="8">
        <v>244</v>
      </c>
      <c r="E181" t="n" s="8">
        <v>2.0</v>
      </c>
      <c r="F181" t="n" s="8">
        <v>478.0</v>
      </c>
      <c r="G181" t="s" s="8">
        <v>58</v>
      </c>
      <c r="H181" t="s" s="8">
        <v>247</v>
      </c>
      <c r="I181" t="s" s="8">
        <v>313</v>
      </c>
    </row>
    <row r="182" ht="16.0" customHeight="true">
      <c r="A182" t="n" s="7">
        <v>4.6774121E7</v>
      </c>
      <c r="B182" t="s" s="8">
        <v>54</v>
      </c>
      <c r="C182" t="n" s="8">
        <f>IF(false,"120921818", "120921818")</f>
      </c>
      <c r="D182" t="s" s="8">
        <v>232</v>
      </c>
      <c r="E182" t="n" s="8">
        <v>1.0</v>
      </c>
      <c r="F182" t="n" s="8">
        <v>113.0</v>
      </c>
      <c r="G182" t="s" s="8">
        <v>58</v>
      </c>
      <c r="H182" t="s" s="8">
        <v>247</v>
      </c>
      <c r="I182" t="s" s="8">
        <v>314</v>
      </c>
    </row>
    <row r="183" ht="16.0" customHeight="true">
      <c r="A183" t="n" s="7">
        <v>4.6671996E7</v>
      </c>
      <c r="B183" t="s" s="8">
        <v>66</v>
      </c>
      <c r="C183" t="n" s="8">
        <f>IF(false,"01-003884", "01-003884")</f>
      </c>
      <c r="D183" t="s" s="8">
        <v>61</v>
      </c>
      <c r="E183" t="n" s="8">
        <v>1.0</v>
      </c>
      <c r="F183" t="n" s="8">
        <v>248.0</v>
      </c>
      <c r="G183" t="s" s="8">
        <v>67</v>
      </c>
      <c r="H183" t="s" s="8">
        <v>247</v>
      </c>
      <c r="I183" t="s" s="8">
        <v>315</v>
      </c>
    </row>
    <row r="184" ht="16.0" customHeight="true">
      <c r="A184" t="n" s="7">
        <v>4.6155158E7</v>
      </c>
      <c r="B184" t="s" s="8">
        <v>63</v>
      </c>
      <c r="C184" t="n" s="8">
        <f>IF(false,"120922628", "120922628")</f>
      </c>
      <c r="D184" t="s" s="8">
        <v>316</v>
      </c>
      <c r="E184" t="n" s="8">
        <v>1.0</v>
      </c>
      <c r="F184" t="n" s="8">
        <v>98.0</v>
      </c>
      <c r="G184" t="s" s="8">
        <v>58</v>
      </c>
      <c r="H184" t="s" s="8">
        <v>247</v>
      </c>
      <c r="I184" t="s" s="8">
        <v>317</v>
      </c>
    </row>
    <row r="185" ht="16.0" customHeight="true">
      <c r="A185" t="n" s="7">
        <v>4.6589434E7</v>
      </c>
      <c r="B185" t="s" s="8">
        <v>66</v>
      </c>
      <c r="C185" t="n" s="8">
        <f>IF(false,"120922090", "120922090")</f>
      </c>
      <c r="D185" t="s" s="8">
        <v>198</v>
      </c>
      <c r="E185" t="n" s="8">
        <v>1.0</v>
      </c>
      <c r="F185" t="n" s="8">
        <v>409.0</v>
      </c>
      <c r="G185" t="s" s="8">
        <v>53</v>
      </c>
      <c r="H185" t="s" s="8">
        <v>247</v>
      </c>
      <c r="I185" t="s" s="8">
        <v>318</v>
      </c>
    </row>
    <row r="186" ht="16.0" customHeight="true">
      <c r="A186" t="n" s="7">
        <v>4.6756956E7</v>
      </c>
      <c r="B186" t="s" s="8">
        <v>54</v>
      </c>
      <c r="C186" t="n" s="8">
        <f>IF(false,"120922351", "120922351")</f>
      </c>
      <c r="D186" t="s" s="8">
        <v>134</v>
      </c>
      <c r="E186" t="n" s="8">
        <v>1.0</v>
      </c>
      <c r="F186" t="n" s="8">
        <v>300.0</v>
      </c>
      <c r="G186" t="s" s="8">
        <v>67</v>
      </c>
      <c r="H186" t="s" s="8">
        <v>247</v>
      </c>
      <c r="I186" t="s" s="8">
        <v>319</v>
      </c>
    </row>
    <row r="187" ht="16.0" customHeight="true">
      <c r="A187" t="n" s="7">
        <v>4.629874E7</v>
      </c>
      <c r="B187" t="s" s="8">
        <v>56</v>
      </c>
      <c r="C187" t="n" s="8">
        <f>IF(false,"120921370", "120921370")</f>
      </c>
      <c r="D187" t="s" s="8">
        <v>105</v>
      </c>
      <c r="E187" t="n" s="8">
        <v>2.0</v>
      </c>
      <c r="F187" t="n" s="8">
        <v>720.0</v>
      </c>
      <c r="G187" t="s" s="8">
        <v>58</v>
      </c>
      <c r="H187" t="s" s="8">
        <v>247</v>
      </c>
      <c r="I187" t="s" s="8">
        <v>320</v>
      </c>
    </row>
    <row r="188" ht="16.0" customHeight="true">
      <c r="A188" t="n" s="7">
        <v>4.6535843E7</v>
      </c>
      <c r="B188" t="s" s="8">
        <v>51</v>
      </c>
      <c r="C188" t="n" s="8">
        <f>IF(false,"120922131", "120922131")</f>
      </c>
      <c r="D188" t="s" s="8">
        <v>321</v>
      </c>
      <c r="E188" t="n" s="8">
        <v>1.0</v>
      </c>
      <c r="F188" t="n" s="8">
        <v>829.0</v>
      </c>
      <c r="G188" t="s" s="8">
        <v>53</v>
      </c>
      <c r="H188" t="s" s="8">
        <v>247</v>
      </c>
      <c r="I188" t="s" s="8">
        <v>322</v>
      </c>
    </row>
    <row r="189" ht="16.0" customHeight="true">
      <c r="A189" t="n" s="7">
        <v>4.6639479E7</v>
      </c>
      <c r="B189" t="s" s="8">
        <v>66</v>
      </c>
      <c r="C189" t="n" s="8">
        <f>IF(false,"005-1377", "005-1377")</f>
      </c>
      <c r="D189" t="s" s="8">
        <v>323</v>
      </c>
      <c r="E189" t="n" s="8">
        <v>1.0</v>
      </c>
      <c r="F189" t="n" s="8">
        <v>155.0</v>
      </c>
      <c r="G189" t="s" s="8">
        <v>58</v>
      </c>
      <c r="H189" t="s" s="8">
        <v>247</v>
      </c>
      <c r="I189" t="s" s="8">
        <v>324</v>
      </c>
    </row>
    <row r="190" ht="16.0" customHeight="true">
      <c r="A190" t="n" s="7">
        <v>4.6806465E7</v>
      </c>
      <c r="B190" t="s" s="8">
        <v>132</v>
      </c>
      <c r="C190" t="n" s="8">
        <f>IF(false,"120921370", "120921370")</f>
      </c>
      <c r="D190" t="s" s="8">
        <v>105</v>
      </c>
      <c r="E190" t="n" s="8">
        <v>1.0</v>
      </c>
      <c r="F190" t="n" s="8">
        <v>139.0</v>
      </c>
      <c r="G190" t="s" s="8">
        <v>67</v>
      </c>
      <c r="H190" t="s" s="8">
        <v>247</v>
      </c>
      <c r="I190" t="s" s="8">
        <v>325</v>
      </c>
    </row>
    <row r="191" ht="16.0" customHeight="true">
      <c r="A191" t="n" s="7">
        <v>4.6790044E7</v>
      </c>
      <c r="B191" t="s" s="8">
        <v>54</v>
      </c>
      <c r="C191" t="n" s="8">
        <f>IF(false,"120923053", "120923053")</f>
      </c>
      <c r="D191" t="s" s="8">
        <v>234</v>
      </c>
      <c r="E191" t="n" s="8">
        <v>10.0</v>
      </c>
      <c r="F191" t="n" s="8">
        <v>560.0</v>
      </c>
      <c r="G191" t="s" s="8">
        <v>58</v>
      </c>
      <c r="H191" t="s" s="8">
        <v>247</v>
      </c>
      <c r="I191" t="s" s="8">
        <v>326</v>
      </c>
    </row>
    <row r="192" ht="16.0" customHeight="true">
      <c r="A192" t="n" s="7">
        <v>4.6111957E7</v>
      </c>
      <c r="B192" t="s" s="8">
        <v>186</v>
      </c>
      <c r="C192" t="n" s="8">
        <f>IF(false,"005-1254", "005-1254")</f>
      </c>
      <c r="D192" t="s" s="8">
        <v>81</v>
      </c>
      <c r="E192" t="n" s="8">
        <v>4.0</v>
      </c>
      <c r="F192" t="n" s="8">
        <v>312.0</v>
      </c>
      <c r="G192" t="s" s="8">
        <v>58</v>
      </c>
      <c r="H192" t="s" s="8">
        <v>247</v>
      </c>
      <c r="I192" t="s" s="8">
        <v>327</v>
      </c>
    </row>
    <row r="193" ht="16.0" customHeight="true">
      <c r="A193" t="n" s="7">
        <v>4.6111957E7</v>
      </c>
      <c r="B193" t="s" s="8">
        <v>186</v>
      </c>
      <c r="C193" t="n" s="8">
        <f>IF(false,"005-1255", "005-1255")</f>
      </c>
      <c r="D193" t="s" s="8">
        <v>113</v>
      </c>
      <c r="E193" t="n" s="8">
        <v>4.0</v>
      </c>
      <c r="F193" t="n" s="8">
        <v>272.0</v>
      </c>
      <c r="G193" t="s" s="8">
        <v>58</v>
      </c>
      <c r="H193" t="s" s="8">
        <v>247</v>
      </c>
      <c r="I193" t="s" s="8">
        <v>327</v>
      </c>
    </row>
    <row r="194" ht="16.0" customHeight="true">
      <c r="A194" t="n" s="7">
        <v>4.6790044E7</v>
      </c>
      <c r="B194" t="s" s="8">
        <v>54</v>
      </c>
      <c r="C194" t="n" s="8">
        <f>IF(false,"120923053", "120923053")</f>
      </c>
      <c r="D194" t="s" s="8">
        <v>234</v>
      </c>
      <c r="E194" t="n" s="8">
        <v>10.0</v>
      </c>
      <c r="F194" t="n" s="8">
        <v>26.0</v>
      </c>
      <c r="G194" t="s" s="8">
        <v>53</v>
      </c>
      <c r="H194" t="s" s="8">
        <v>247</v>
      </c>
      <c r="I194" t="s" s="8">
        <v>328</v>
      </c>
    </row>
    <row r="195" ht="16.0" customHeight="true">
      <c r="A195" t="n" s="7">
        <v>4.6509372E7</v>
      </c>
      <c r="B195" t="s" s="8">
        <v>51</v>
      </c>
      <c r="C195" t="n" s="8">
        <f>IF(false,"120922770", "120922770")</f>
      </c>
      <c r="D195" t="s" s="8">
        <v>329</v>
      </c>
      <c r="E195" t="n" s="8">
        <v>1.0</v>
      </c>
      <c r="F195" t="n" s="8">
        <v>104.0</v>
      </c>
      <c r="G195" t="s" s="8">
        <v>53</v>
      </c>
      <c r="H195" t="s" s="8">
        <v>247</v>
      </c>
      <c r="I195" t="s" s="8">
        <v>330</v>
      </c>
    </row>
    <row r="196" ht="16.0" customHeight="true">
      <c r="A196" t="n" s="7">
        <v>4.690125E7</v>
      </c>
      <c r="B196" t="s" s="8">
        <v>247</v>
      </c>
      <c r="C196" t="n" s="8">
        <f>IF(false,"005-1376", "005-1376")</f>
      </c>
      <c r="D196" t="s" s="8">
        <v>215</v>
      </c>
      <c r="E196" t="n" s="8">
        <v>1.0</v>
      </c>
      <c r="F196" t="n" s="8">
        <v>446.0</v>
      </c>
      <c r="G196" t="s" s="8">
        <v>67</v>
      </c>
      <c r="H196" t="s" s="8">
        <v>247</v>
      </c>
      <c r="I196" t="s" s="8">
        <v>331</v>
      </c>
    </row>
    <row r="197" ht="16.0" customHeight="true">
      <c r="A197" t="n" s="7">
        <v>4.6516121E7</v>
      </c>
      <c r="B197" t="s" s="8">
        <v>51</v>
      </c>
      <c r="C197" t="n" s="8">
        <f>IF(false,"000-631", "000-631")</f>
      </c>
      <c r="D197" t="s" s="8">
        <v>119</v>
      </c>
      <c r="E197" t="n" s="8">
        <v>2.0</v>
      </c>
      <c r="F197" t="n" s="8">
        <v>152.0</v>
      </c>
      <c r="G197" t="s" s="8">
        <v>58</v>
      </c>
      <c r="H197" t="s" s="8">
        <v>247</v>
      </c>
      <c r="I197" t="s" s="8">
        <v>332</v>
      </c>
    </row>
    <row r="198" ht="16.0" customHeight="true">
      <c r="A198" t="n" s="7">
        <v>4.6569609E7</v>
      </c>
      <c r="B198" t="s" s="8">
        <v>66</v>
      </c>
      <c r="C198" t="n" s="8">
        <f>IF(false,"005-1254", "005-1254")</f>
      </c>
      <c r="D198" t="s" s="8">
        <v>81</v>
      </c>
      <c r="E198" t="n" s="8">
        <v>1.0</v>
      </c>
      <c r="F198" t="n" s="8">
        <v>201.0</v>
      </c>
      <c r="G198" t="s" s="8">
        <v>58</v>
      </c>
      <c r="H198" t="s" s="8">
        <v>247</v>
      </c>
      <c r="I198" t="s" s="8">
        <v>333</v>
      </c>
    </row>
    <row r="199" ht="16.0" customHeight="true">
      <c r="A199" t="n" s="7">
        <v>4.6569609E7</v>
      </c>
      <c r="B199" t="s" s="8">
        <v>66</v>
      </c>
      <c r="C199" t="n" s="8">
        <f>IF(false,"005-1254", "005-1254")</f>
      </c>
      <c r="D199" t="s" s="8">
        <v>81</v>
      </c>
      <c r="E199" t="n" s="8">
        <v>1.0</v>
      </c>
      <c r="F199" t="n" s="8">
        <v>568.0</v>
      </c>
      <c r="G199" t="s" s="8">
        <v>67</v>
      </c>
      <c r="H199" t="s" s="8">
        <v>247</v>
      </c>
      <c r="I199" t="s" s="8">
        <v>334</v>
      </c>
    </row>
    <row r="200" ht="16.0" customHeight="true">
      <c r="A200" t="n" s="7">
        <v>4.6268856E7</v>
      </c>
      <c r="B200" t="s" s="8">
        <v>56</v>
      </c>
      <c r="C200" t="n" s="8">
        <f>IF(false,"120922786", "120922786")</f>
      </c>
      <c r="D200" t="s" s="8">
        <v>335</v>
      </c>
      <c r="E200" t="n" s="8">
        <v>1.0</v>
      </c>
      <c r="F200" t="n" s="8">
        <v>67.0</v>
      </c>
      <c r="G200" t="s" s="8">
        <v>58</v>
      </c>
      <c r="H200" t="s" s="8">
        <v>247</v>
      </c>
      <c r="I200" t="s" s="8">
        <v>336</v>
      </c>
    </row>
    <row r="201" ht="16.0" customHeight="true">
      <c r="A201" t="n" s="7">
        <v>4.6615159E7</v>
      </c>
      <c r="B201" t="s" s="8">
        <v>66</v>
      </c>
      <c r="C201" t="n" s="8">
        <f>IF(false,"005-1254", "005-1254")</f>
      </c>
      <c r="D201" t="s" s="8">
        <v>81</v>
      </c>
      <c r="E201" t="n" s="8">
        <v>1.0</v>
      </c>
      <c r="F201" t="n" s="8">
        <v>201.0</v>
      </c>
      <c r="G201" t="s" s="8">
        <v>58</v>
      </c>
      <c r="H201" t="s" s="8">
        <v>50</v>
      </c>
      <c r="I201" t="s" s="8">
        <v>337</v>
      </c>
    </row>
    <row r="202" ht="16.0" customHeight="true">
      <c r="A202" t="n" s="7">
        <v>4.6930144E7</v>
      </c>
      <c r="B202" t="s" s="8">
        <v>247</v>
      </c>
      <c r="C202" t="n" s="8">
        <f>IF(false,"120922783", "120922783")</f>
      </c>
      <c r="D202" t="s" s="8">
        <v>338</v>
      </c>
      <c r="E202" t="n" s="8">
        <v>1.0</v>
      </c>
      <c r="F202" t="n" s="8">
        <v>4.0</v>
      </c>
      <c r="G202" t="s" s="8">
        <v>67</v>
      </c>
      <c r="H202" t="s" s="8">
        <v>50</v>
      </c>
      <c r="I202" t="s" s="8">
        <v>339</v>
      </c>
    </row>
    <row r="203" ht="16.0" customHeight="true">
      <c r="A203" t="n" s="7">
        <v>4.6901303E7</v>
      </c>
      <c r="B203" t="s" s="8">
        <v>247</v>
      </c>
      <c r="C203" t="n" s="8">
        <f>IF(false,"003-319", "003-319")</f>
      </c>
      <c r="D203" t="s" s="8">
        <v>340</v>
      </c>
      <c r="E203" t="n" s="8">
        <v>1.0</v>
      </c>
      <c r="F203" t="n" s="8">
        <v>1238.0</v>
      </c>
      <c r="G203" t="s" s="8">
        <v>53</v>
      </c>
      <c r="H203" t="s" s="8">
        <v>50</v>
      </c>
      <c r="I203" t="s" s="8">
        <v>341</v>
      </c>
    </row>
    <row r="204" ht="16.0" customHeight="true">
      <c r="A204" t="n" s="7">
        <v>4.6779585E7</v>
      </c>
      <c r="B204" t="s" s="8">
        <v>54</v>
      </c>
      <c r="C204" t="n" s="8">
        <f>IF(false,"005-1515", "005-1515")</f>
      </c>
      <c r="D204" t="s" s="8">
        <v>85</v>
      </c>
      <c r="E204" t="n" s="8">
        <v>1.0</v>
      </c>
      <c r="F204" t="n" s="8">
        <v>64.0</v>
      </c>
      <c r="G204" t="s" s="8">
        <v>58</v>
      </c>
      <c r="H204" t="s" s="8">
        <v>50</v>
      </c>
      <c r="I204" t="s" s="8">
        <v>342</v>
      </c>
    </row>
    <row r="205" ht="16.0" customHeight="true">
      <c r="A205" t="n" s="7">
        <v>4.6788618E7</v>
      </c>
      <c r="B205" t="s" s="8">
        <v>54</v>
      </c>
      <c r="C205" t="n" s="8">
        <f>IF(false,"005-1516", "005-1516")</f>
      </c>
      <c r="D205" t="s" s="8">
        <v>157</v>
      </c>
      <c r="E205" t="n" s="8">
        <v>1.0</v>
      </c>
      <c r="F205" t="n" s="8">
        <v>965.0</v>
      </c>
      <c r="G205" t="s" s="8">
        <v>67</v>
      </c>
      <c r="H205" t="s" s="8">
        <v>50</v>
      </c>
      <c r="I205" t="s" s="8">
        <v>343</v>
      </c>
    </row>
    <row r="206" ht="16.0" customHeight="true">
      <c r="A206" t="n" s="7">
        <v>4.6938651E7</v>
      </c>
      <c r="B206" t="s" s="8">
        <v>247</v>
      </c>
      <c r="C206" t="n" s="8">
        <f>IF(false,"1003299", "1003299")</f>
      </c>
      <c r="D206" t="s" s="8">
        <v>344</v>
      </c>
      <c r="E206" t="n" s="8">
        <v>1.0</v>
      </c>
      <c r="F206" t="n" s="8">
        <v>20.0</v>
      </c>
      <c r="G206" t="s" s="8">
        <v>67</v>
      </c>
      <c r="H206" t="s" s="8">
        <v>50</v>
      </c>
      <c r="I206" t="s" s="8">
        <v>345</v>
      </c>
    </row>
    <row r="207" ht="16.0" customHeight="true">
      <c r="A207" t="n" s="7">
        <v>4.6938651E7</v>
      </c>
      <c r="B207" t="s" s="8">
        <v>247</v>
      </c>
      <c r="C207" t="n" s="8">
        <f>IF(false,"120921871", "120921871")</f>
      </c>
      <c r="D207" t="s" s="8">
        <v>346</v>
      </c>
      <c r="E207" t="n" s="8">
        <v>1.0</v>
      </c>
      <c r="F207" t="n" s="8">
        <v>20.0</v>
      </c>
      <c r="G207" t="s" s="8">
        <v>67</v>
      </c>
      <c r="H207" t="s" s="8">
        <v>50</v>
      </c>
      <c r="I207" t="s" s="8">
        <v>345</v>
      </c>
    </row>
    <row r="208" ht="16.0" customHeight="true">
      <c r="A208" t="n" s="7">
        <v>4.6937579E7</v>
      </c>
      <c r="B208" t="s" s="8">
        <v>247</v>
      </c>
      <c r="C208" t="n" s="8">
        <f>IF(false,"120923044", "120923044")</f>
      </c>
      <c r="D208" t="s" s="8">
        <v>347</v>
      </c>
      <c r="E208" t="n" s="8">
        <v>1.0</v>
      </c>
      <c r="F208" t="n" s="8">
        <v>67.0</v>
      </c>
      <c r="G208" t="s" s="8">
        <v>67</v>
      </c>
      <c r="H208" t="s" s="8">
        <v>50</v>
      </c>
      <c r="I208" t="s" s="8">
        <v>348</v>
      </c>
    </row>
    <row r="209" ht="16.0" customHeight="true">
      <c r="A209" t="n" s="7">
        <v>4.6873097E7</v>
      </c>
      <c r="B209" t="s" s="8">
        <v>132</v>
      </c>
      <c r="C209" t="n" s="8">
        <f>IF(false,"005-1380", "005-1380")</f>
      </c>
      <c r="D209" t="s" s="8">
        <v>349</v>
      </c>
      <c r="E209" t="n" s="8">
        <v>1.0</v>
      </c>
      <c r="F209" t="n" s="8">
        <v>269.0</v>
      </c>
      <c r="G209" t="s" s="8">
        <v>67</v>
      </c>
      <c r="H209" t="s" s="8">
        <v>50</v>
      </c>
      <c r="I209" t="s" s="8">
        <v>350</v>
      </c>
    </row>
    <row r="210" ht="16.0" customHeight="true">
      <c r="A210" t="n" s="7">
        <v>4.6888924E7</v>
      </c>
      <c r="B210" t="s" s="8">
        <v>132</v>
      </c>
      <c r="C210" t="n" s="8">
        <f>IF(false,"003-319", "003-319")</f>
      </c>
      <c r="D210" t="s" s="8">
        <v>340</v>
      </c>
      <c r="E210" t="n" s="8">
        <v>1.0</v>
      </c>
      <c r="F210" t="n" s="8">
        <v>152.0</v>
      </c>
      <c r="G210" t="s" s="8">
        <v>53</v>
      </c>
      <c r="H210" t="s" s="8">
        <v>50</v>
      </c>
      <c r="I210" t="s" s="8">
        <v>351</v>
      </c>
    </row>
    <row r="211" ht="16.0" customHeight="true">
      <c r="A211" t="n" s="7">
        <v>4.685976E7</v>
      </c>
      <c r="B211" t="s" s="8">
        <v>132</v>
      </c>
      <c r="C211" t="n" s="8">
        <f>IF(false,"005-1378", "005-1378")</f>
      </c>
      <c r="D211" t="s" s="8">
        <v>83</v>
      </c>
      <c r="E211" t="n" s="8">
        <v>1.0</v>
      </c>
      <c r="F211" t="n" s="8">
        <v>1.0</v>
      </c>
      <c r="G211" t="s" s="8">
        <v>67</v>
      </c>
      <c r="H211" t="s" s="8">
        <v>50</v>
      </c>
      <c r="I211" t="s" s="8">
        <v>352</v>
      </c>
    </row>
    <row r="212" ht="16.0" customHeight="true">
      <c r="A212" t="n" s="7">
        <v>4.6893983E7</v>
      </c>
      <c r="B212" t="s" s="8">
        <v>132</v>
      </c>
      <c r="C212" t="n" s="8">
        <f>IF(false,"003-319", "003-319")</f>
      </c>
      <c r="D212" t="s" s="8">
        <v>340</v>
      </c>
      <c r="E212" t="n" s="8">
        <v>1.0</v>
      </c>
      <c r="F212" t="n" s="8">
        <v>1328.0</v>
      </c>
      <c r="G212" t="s" s="8">
        <v>67</v>
      </c>
      <c r="H212" t="s" s="8">
        <v>50</v>
      </c>
      <c r="I212" t="s" s="8">
        <v>353</v>
      </c>
    </row>
    <row r="213" ht="16.0" customHeight="true">
      <c r="A213" t="n" s="7">
        <v>4.6986175E7</v>
      </c>
      <c r="B213" t="s" s="8">
        <v>247</v>
      </c>
      <c r="C213" t="n" s="8">
        <f>IF(false,"120922395", "120922395")</f>
      </c>
      <c r="D213" t="s" s="8">
        <v>354</v>
      </c>
      <c r="E213" t="n" s="8">
        <v>1.0</v>
      </c>
      <c r="F213" t="n" s="8">
        <v>310.0</v>
      </c>
      <c r="G213" t="s" s="8">
        <v>67</v>
      </c>
      <c r="H213" t="s" s="8">
        <v>50</v>
      </c>
      <c r="I213" t="s" s="8">
        <v>355</v>
      </c>
    </row>
    <row r="214" ht="16.0" customHeight="true">
      <c r="A214" t="n" s="7">
        <v>4.6760113E7</v>
      </c>
      <c r="B214" t="s" s="8">
        <v>54</v>
      </c>
      <c r="C214" t="n" s="8">
        <f>IF(false,"120921947", "120921947")</f>
      </c>
      <c r="D214" t="s" s="8">
        <v>111</v>
      </c>
      <c r="E214" t="n" s="8">
        <v>1.0</v>
      </c>
      <c r="F214" t="n" s="8">
        <v>60.0</v>
      </c>
      <c r="G214" t="s" s="8">
        <v>53</v>
      </c>
      <c r="H214" t="s" s="8">
        <v>50</v>
      </c>
      <c r="I214" t="s" s="8">
        <v>356</v>
      </c>
    </row>
    <row r="215" ht="16.0" customHeight="true">
      <c r="A215" t="n" s="7">
        <v>4.6791552E7</v>
      </c>
      <c r="B215" t="s" s="8">
        <v>132</v>
      </c>
      <c r="C215" t="n" s="8">
        <f>IF(false,"005-1250", "005-1250")</f>
      </c>
      <c r="D215" t="s" s="8">
        <v>125</v>
      </c>
      <c r="E215" t="n" s="8">
        <v>1.0</v>
      </c>
      <c r="F215" t="n" s="8">
        <v>1588.0</v>
      </c>
      <c r="G215" t="s" s="8">
        <v>53</v>
      </c>
      <c r="H215" t="s" s="8">
        <v>50</v>
      </c>
      <c r="I215" t="s" s="8">
        <v>357</v>
      </c>
    </row>
    <row r="216" ht="16.0" customHeight="true">
      <c r="A216" t="n" s="7">
        <v>4.6705656E7</v>
      </c>
      <c r="B216" t="s" s="8">
        <v>54</v>
      </c>
      <c r="C216" t="n" s="8">
        <f>IF(false,"120921947", "120921947")</f>
      </c>
      <c r="D216" t="s" s="8">
        <v>111</v>
      </c>
      <c r="E216" t="n" s="8">
        <v>1.0</v>
      </c>
      <c r="F216" t="n" s="8">
        <v>598.0</v>
      </c>
      <c r="G216" t="s" s="8">
        <v>67</v>
      </c>
      <c r="H216" t="s" s="8">
        <v>50</v>
      </c>
      <c r="I216" t="s" s="8">
        <v>358</v>
      </c>
    </row>
    <row r="217" ht="16.0" customHeight="true">
      <c r="A217" t="n" s="7">
        <v>4.679592E7</v>
      </c>
      <c r="B217" t="s" s="8">
        <v>132</v>
      </c>
      <c r="C217" t="n" s="8">
        <f>IF(false,"01-003884", "01-003884")</f>
      </c>
      <c r="D217" t="s" s="8">
        <v>61</v>
      </c>
      <c r="E217" t="n" s="8">
        <v>1.0</v>
      </c>
      <c r="F217" t="n" s="8">
        <v>635.0</v>
      </c>
      <c r="G217" t="s" s="8">
        <v>67</v>
      </c>
      <c r="H217" t="s" s="8">
        <v>50</v>
      </c>
      <c r="I217" t="s" s="8">
        <v>359</v>
      </c>
    </row>
    <row r="218" ht="16.0" customHeight="true"/>
    <row r="219" ht="16.0" customHeight="true">
      <c r="A219" t="s" s="1">
        <v>37</v>
      </c>
      <c r="B219" s="1"/>
      <c r="C219" s="1"/>
      <c r="D219" s="1"/>
      <c r="E219" s="1"/>
      <c r="F219" t="n" s="8">
        <v>71451.0</v>
      </c>
      <c r="G219" s="2"/>
    </row>
    <row r="220" ht="16.0" customHeight="true"/>
    <row r="221" ht="16.0" customHeight="true">
      <c r="A221" t="s" s="1">
        <v>36</v>
      </c>
    </row>
    <row r="222" ht="34.0" customHeight="true">
      <c r="A222" t="s" s="9">
        <v>38</v>
      </c>
      <c r="B222" t="s" s="9">
        <v>0</v>
      </c>
      <c r="C222" t="s" s="9">
        <v>43</v>
      </c>
      <c r="D222" t="s" s="9">
        <v>1</v>
      </c>
      <c r="E222" t="s" s="9">
        <v>2</v>
      </c>
      <c r="F222" t="s" s="9">
        <v>39</v>
      </c>
      <c r="G222" t="s" s="9">
        <v>5</v>
      </c>
      <c r="H222" t="s" s="9">
        <v>3</v>
      </c>
      <c r="I222" t="s" s="9">
        <v>4</v>
      </c>
    </row>
    <row r="223" ht="16.0" customHeight="true">
      <c r="A223" t="n" s="8">
        <v>4.611191E7</v>
      </c>
      <c r="B223" t="s" s="8">
        <v>186</v>
      </c>
      <c r="C223" t="n" s="8">
        <f>IF(false,"01-004071", "01-004071")</f>
      </c>
      <c r="D223" t="s" s="8">
        <v>360</v>
      </c>
      <c r="E223" t="n" s="8">
        <v>1.0</v>
      </c>
      <c r="F223" t="n" s="8">
        <v>-119.0</v>
      </c>
      <c r="G223" t="s" s="8">
        <v>361</v>
      </c>
      <c r="H223" t="s" s="8">
        <v>54</v>
      </c>
      <c r="I223" t="s" s="8">
        <v>362</v>
      </c>
    </row>
    <row r="224" ht="16.0" customHeight="true">
      <c r="A224" t="n" s="8">
        <v>4.6456818E7</v>
      </c>
      <c r="B224" t="s" s="8">
        <v>51</v>
      </c>
      <c r="C224" t="n" s="8">
        <f>IF(false,"120921544", "120921544")</f>
      </c>
      <c r="D224" t="s" s="8">
        <v>52</v>
      </c>
      <c r="E224" t="n" s="8">
        <v>1.0</v>
      </c>
      <c r="F224" t="n" s="8">
        <v>-43.0</v>
      </c>
      <c r="G224" t="s" s="8">
        <v>363</v>
      </c>
      <c r="H224" t="s" s="8">
        <v>132</v>
      </c>
      <c r="I224" t="s" s="8">
        <v>364</v>
      </c>
    </row>
    <row r="225" ht="16.0" customHeight="true">
      <c r="A225" t="n" s="8">
        <v>4.6366728E7</v>
      </c>
      <c r="B225" t="s" s="8">
        <v>60</v>
      </c>
      <c r="C225" t="n" s="8">
        <f>IF(false,"120922824", "120922824")</f>
      </c>
      <c r="D225" t="s" s="8">
        <v>365</v>
      </c>
      <c r="E225" t="n" s="8">
        <v>1.0</v>
      </c>
      <c r="F225" t="n" s="8">
        <v>-75.0</v>
      </c>
      <c r="G225" t="s" s="8">
        <v>361</v>
      </c>
      <c r="H225" t="s" s="8">
        <v>247</v>
      </c>
      <c r="I225" t="s" s="8">
        <v>366</v>
      </c>
    </row>
    <row r="226" ht="16.0" customHeight="true">
      <c r="A226" t="n" s="8">
        <v>4.665031E7</v>
      </c>
      <c r="B226" t="s" s="8">
        <v>66</v>
      </c>
      <c r="C226" t="n" s="8">
        <f>IF(false,"120922388", "120922388")</f>
      </c>
      <c r="D226" t="s" s="8">
        <v>367</v>
      </c>
      <c r="E226" t="n" s="8">
        <v>1.0</v>
      </c>
      <c r="F226" t="n" s="8">
        <v>-106.0</v>
      </c>
      <c r="G226" t="s" s="8">
        <v>368</v>
      </c>
      <c r="H226" t="s" s="8">
        <v>247</v>
      </c>
      <c r="I226" t="s" s="8">
        <v>369</v>
      </c>
    </row>
    <row r="227" ht="16.0" customHeight="true">
      <c r="A227" t="n" s="8">
        <v>4.6105584E7</v>
      </c>
      <c r="B227" t="s" s="8">
        <v>186</v>
      </c>
      <c r="C227" t="n" s="8">
        <f>IF(false,"120922389", "120922389")</f>
      </c>
      <c r="D227" t="s" s="8">
        <v>240</v>
      </c>
      <c r="E227" t="n" s="8">
        <v>1.0</v>
      </c>
      <c r="F227" t="n" s="8">
        <v>-84.0</v>
      </c>
      <c r="G227" t="s" s="8">
        <v>361</v>
      </c>
      <c r="H227" t="s" s="8">
        <v>247</v>
      </c>
      <c r="I227" t="s" s="8">
        <v>370</v>
      </c>
    </row>
    <row r="228" ht="16.0" customHeight="true">
      <c r="A228" t="n" s="8">
        <v>4.6875708E7</v>
      </c>
      <c r="B228" t="s" s="8">
        <v>132</v>
      </c>
      <c r="C228" t="n" s="8">
        <f>IF(false,"005-1256", "005-1256")</f>
      </c>
      <c r="D228" t="s" s="8">
        <v>211</v>
      </c>
      <c r="E228" t="n" s="8">
        <v>1.0</v>
      </c>
      <c r="F228" t="n" s="8">
        <v>-265.0</v>
      </c>
      <c r="G228" t="s" s="8">
        <v>368</v>
      </c>
      <c r="H228" t="s" s="8">
        <v>247</v>
      </c>
      <c r="I228" t="s" s="8">
        <v>371</v>
      </c>
    </row>
    <row r="229" ht="16.0" customHeight="true"/>
    <row r="230" ht="16.0" customHeight="true">
      <c r="A230" t="s" s="1">
        <v>37</v>
      </c>
      <c r="F230" t="n" s="8">
        <v>-692.0</v>
      </c>
      <c r="G230" s="2"/>
      <c r="H230" s="0"/>
      <c r="I230" s="0"/>
    </row>
    <row r="231" ht="16.0" customHeight="true">
      <c r="A231" s="1"/>
      <c r="B231" s="1"/>
      <c r="C231" s="1"/>
      <c r="D231" s="1"/>
      <c r="E231" s="1"/>
      <c r="F231" s="1"/>
      <c r="G231" s="1"/>
      <c r="H231" s="1"/>
      <c r="I231" s="1"/>
    </row>
    <row r="232" ht="16.0" customHeight="true">
      <c r="A232" t="s" s="1">
        <v>40</v>
      </c>
    </row>
    <row r="233" ht="34.0" customHeight="true">
      <c r="A233" t="s" s="9">
        <v>47</v>
      </c>
      <c r="B233" t="s" s="9">
        <v>48</v>
      </c>
      <c r="C233" s="9"/>
      <c r="D233" s="9"/>
      <c r="E233" s="9"/>
      <c r="F233" t="s" s="9">
        <v>39</v>
      </c>
      <c r="G233" t="s" s="9">
        <v>5</v>
      </c>
      <c r="H233" t="s" s="9">
        <v>3</v>
      </c>
      <c r="I233" t="s" s="9">
        <v>4</v>
      </c>
    </row>
    <row r="234" ht="16.0" customHeight="true"/>
    <row r="235" ht="16.0" customHeight="true">
      <c r="A235" t="s" s="1">
        <v>37</v>
      </c>
      <c r="F235" t="n" s="8">
        <v>0.0</v>
      </c>
      <c r="G235" s="2"/>
      <c r="H235" s="0"/>
      <c r="I235" s="0"/>
    </row>
    <row r="236" ht="16.0" customHeight="true">
      <c r="A236" s="1"/>
      <c r="B236" s="1"/>
      <c r="C236" s="1"/>
      <c r="D236" s="1"/>
      <c r="E236" s="1"/>
      <c r="F236" s="1"/>
      <c r="G236" s="1"/>
      <c r="H236" s="1"/>
      <c r="I23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