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<sst xmlns="http://schemas.openxmlformats.org/spreadsheetml/2006/main" count="1342" uniqueCount="251">
  <si>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</si>
  <si>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</si>
  <si>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</si>
  <si>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</si>
  <si>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</si>
  <si>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</si>
  <si>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</si>
  <si>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</si>
  <si>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</si>
  <si>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</si>
  <si>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</si>
  <si>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</si>
  <si>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</si>
  <si>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</si>
  <si>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</si>
  <si>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</si>
  <si>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</si>
  <si>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</si>
  <si>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</si>
  <si>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</si>
  <si>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</si>
  <si>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</si>
  <si>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</si>
  <si>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</si>
  <si>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</si>
  <si>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</si>
  <si>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</si>
  <si>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</si>
  <si>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</si>
  <si>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</si>
  <si>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</si>
  <si>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</si>
  <si>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</si>
  <si>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</si>
  <si>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</si>
  <si>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</si>
  <si>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</si>
  <si>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</si>
  <si>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</si>
  <si>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</si>
  <si>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</si>
  <si>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</si>
  <si>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</si>
  <si>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</si>
  <si>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</si>
  <si>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</si>
  <si>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</si>
  <si>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</si>
  <si>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</si>
  <si>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</si>
  <si>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23.04.2021</t>
  </si>
  <si>
    <t>20.04.2021</t>
  </si>
  <si>
    <t>Joonies трусики Premium Soft L (9-14 кг) 44 шт.</t>
  </si>
  <si>
    <t>Платёж покупателя</t>
  </si>
  <si>
    <t>22.04.2021</t>
  </si>
  <si>
    <t>607f394832da83340086f83d</t>
  </si>
  <si>
    <t>19.04.2021</t>
  </si>
  <si>
    <t>Esthetic House кондиционер для волос CP-1 Ginger Purifying имбирный, 500 мл</t>
  </si>
  <si>
    <t>607d93a2f78dba268ba6e579</t>
  </si>
  <si>
    <t>Merries подгузники L (9-14 кг) 54 шт.</t>
  </si>
  <si>
    <t>607f2b43f4c0cb749f54d555</t>
  </si>
  <si>
    <t>21.04.2021</t>
  </si>
  <si>
    <t>Goo.N трусики Сheerful Baby XL (11-18 кг) 42 шт.</t>
  </si>
  <si>
    <t>607fa55ff4c0cb0f6e54d56b</t>
  </si>
  <si>
    <t>12.04.2021</t>
  </si>
  <si>
    <t>Max Factor Тональный крем Pan Stik Foundation, 9 г, оттенок: 12 True Beige</t>
  </si>
  <si>
    <t>608104e25a3951333d1985fd</t>
  </si>
  <si>
    <t>Missha BB крем Perfect Cover, SPF 42, 20 мл, оттенок: 13 bright beige</t>
  </si>
  <si>
    <t>607ea54c954f6b0dd98cc7a0</t>
  </si>
  <si>
    <t>Vivienne Sabo Тушь для ресниц Cabaret Premiere, 01 черный</t>
  </si>
  <si>
    <t>608054492fe0985b6a4b3ee4</t>
  </si>
  <si>
    <t>MEDI-PEEL Крем для кожи вокруг глаз Peptide Balance9 Eye Hyaluronic Volumy Eye Cream, 40 мл</t>
  </si>
  <si>
    <t>608030f2b9f8ed44921ed0c1</t>
  </si>
  <si>
    <t>Ёkitto трусики L (9-14 кг) 44 шт.</t>
  </si>
  <si>
    <t>6080447794d527bed197bd74</t>
  </si>
  <si>
    <t>Joonies подгузники Premium Soft M (6-11 кг) 58 шт.</t>
  </si>
  <si>
    <t>607feff432da83095486f7b6</t>
  </si>
  <si>
    <t>Manuoki трусики L (9-14 кг) 44 шт.</t>
  </si>
  <si>
    <t>607f309f6a8643634296ffcf</t>
  </si>
  <si>
    <t>Takeshi трусики бамбуковые Kid's L (9-14 кг) 44 шт.</t>
  </si>
  <si>
    <t>607f74d18927ca5b14c77ff2</t>
  </si>
  <si>
    <t>607fabe83b31761e3065c3dd</t>
  </si>
  <si>
    <t>Ciracle салфетки для удаления черных точек Pore Control Blackhead Off Sheet, 30 шт.</t>
  </si>
  <si>
    <t>607f8f272fe09861e74b3e46</t>
  </si>
  <si>
    <t>Esthetic House шампунь для волос протеиновый CP-1 Bright Complex Intense Nourishing, 500 мл</t>
  </si>
  <si>
    <t>607eff1699d6ef7f66d10b0c</t>
  </si>
  <si>
    <t>Joonies трусики Comfort XL (12-17 кг) 38 шт.</t>
  </si>
  <si>
    <t>607f03d404e943c558052cef</t>
  </si>
  <si>
    <t>Esthetic House Маска-филлер для волос CP-1 3 Seconds Hair Fill-Up Hair Clinic Ampoule, 170 мл</t>
  </si>
  <si>
    <t>607e7d4203c378db1657a776</t>
  </si>
  <si>
    <t>607ea31a94d527ab7b97bd8e</t>
  </si>
  <si>
    <t>607ee4fffbacea1ea364cf94</t>
  </si>
  <si>
    <t>Goo.N подгузники Ultra NB (до 5 кг) 114 шт.</t>
  </si>
  <si>
    <t>607fb7eb954f6bb6d68cc7ad</t>
  </si>
  <si>
    <t>Goo.N подгузники Ultra S (4-8 кг) 104 шт.</t>
  </si>
  <si>
    <t>16.04.2021</t>
  </si>
  <si>
    <t>Гель для стирки Kao Attack Bio EX, 0.77 кг, дой-пак</t>
  </si>
  <si>
    <t>608125ad954f6bfffb8cc734</t>
  </si>
  <si>
    <t>17.04.2021</t>
  </si>
  <si>
    <t>Смесь БИБИКОЛЬ Нэнни 1 с пребиотиками, с 0 до 6 месяцев, 800 г</t>
  </si>
  <si>
    <t>6081272e99d6ef4ed7d10af8</t>
  </si>
  <si>
    <t>Joonies трусики Comfort M (6-11 кг) 54 шт.</t>
  </si>
  <si>
    <t>608081908927cace8e66aad5</t>
  </si>
  <si>
    <t>607ffb1ac3080f4ffc09005d</t>
  </si>
  <si>
    <t>18.04.2021</t>
  </si>
  <si>
    <t>Набор Esthetic House CP-1 Intense nourishing v2.0, шампунь, 500 мл и кондиционер, 500 мл</t>
  </si>
  <si>
    <t>60814069b9f8ed0eaf1ed028</t>
  </si>
  <si>
    <t>Esthetic House маска-филлер CP-1 3 Seconds Hair Ringer (Hair Fill-up Ampoule), 13 мл, 10 шт.</t>
  </si>
  <si>
    <t>608149bc9066f44279a93f4b</t>
  </si>
  <si>
    <t>Merries подгузники XL (12-20 кг) 44 шт.</t>
  </si>
  <si>
    <t>60814de43620c221e0f00f4a</t>
  </si>
  <si>
    <t>607d8a14792ab15c78be71ef</t>
  </si>
  <si>
    <t>10.04.2021</t>
  </si>
  <si>
    <t>6081538004e9430a8f052cdb</t>
  </si>
  <si>
    <t>Смесь Kabrita 2 GOLD для комфортного пищеварения, 6-12 месяцев, 400 г</t>
  </si>
  <si>
    <t>608155deb9f8edd2c91ed17e</t>
  </si>
  <si>
    <t>607f45c4fbacea555764cfa0</t>
  </si>
  <si>
    <t>Petitfee Гидрогелевые патчи для глаз Black Pearl &amp; Gold Hydrogel Eye Patch, 60 шт.</t>
  </si>
  <si>
    <t>607ecd649066f46284a93f40</t>
  </si>
  <si>
    <t>YokoSun трусики Econom XL (12-20 кг) 38 шт.</t>
  </si>
  <si>
    <t>607fc63d2af6cd72b93721df</t>
  </si>
  <si>
    <t>60816ee7f78dba54f7a6e5e7</t>
  </si>
  <si>
    <t>YokoSun подгузники M (5-10 кг) 62 шт.</t>
  </si>
  <si>
    <t>607dc03d32da836e6086f819</t>
  </si>
  <si>
    <t>YokoSun трусики M (6-10 кг) 58 шт.</t>
  </si>
  <si>
    <t>Merries трусики XL (12-22 кг) 50 шт.</t>
  </si>
  <si>
    <t>607f2b2c3620c220d2f00eae</t>
  </si>
  <si>
    <t>Merries трусики XXL (15-28 кг) 32 шт.</t>
  </si>
  <si>
    <t>607f3fc5b9f8ed06951ed00a</t>
  </si>
  <si>
    <t>Pigeon Поильник MagMag с трубочкой, 8+ мес., 200 мл</t>
  </si>
  <si>
    <t>607ec638954f6b14868cc70e</t>
  </si>
  <si>
    <t>607ec648dff13b1f92b23e03</t>
  </si>
  <si>
    <t>Goo.N подгузники NB (0-5 кг) 90 шт.</t>
  </si>
  <si>
    <t>607efa24fbacea351c64cfd0</t>
  </si>
  <si>
    <t>608182b62af6cd72877d37a4</t>
  </si>
  <si>
    <t>Max Factor Тушь для ресниц 2000 Calorie, navy</t>
  </si>
  <si>
    <t>608182c504e9437b9f052c5b</t>
  </si>
  <si>
    <t>608182f7b9f8edb8401ed066</t>
  </si>
  <si>
    <t>Смесь БИБИКОЛЬ Нэнни 3, от 1 года, 800 г</t>
  </si>
  <si>
    <t>607d407b03c37823be57a67f</t>
  </si>
  <si>
    <t>Смесь Kabrita 3 GOLD для комфортного пищеварения, старше 12 месяцев, 400 г</t>
  </si>
  <si>
    <t>60818590f4c0cb3975a4af0b</t>
  </si>
  <si>
    <t>Goo.N подгузники M (6-11 кг) 64 шт.</t>
  </si>
  <si>
    <t>608188dc7153b3148c646cd7</t>
  </si>
  <si>
    <t>YokoSun трусики Econom L (9-14 кг) 44 шт.</t>
  </si>
  <si>
    <t>607db0f399d6ef1889d10aea</t>
  </si>
  <si>
    <t>AURAMI Ароматизатор для автомобиля Boss BLС-09 100 мл</t>
  </si>
  <si>
    <t>60818e2f3b31766662f2e688</t>
  </si>
  <si>
    <t>607e90cc7153b3d38bfe7568</t>
  </si>
  <si>
    <t>6081955804e9433bb1cbac62</t>
  </si>
  <si>
    <t>6081a3485a3951fef8d9b4dc</t>
  </si>
  <si>
    <t>Ёkitto трусики XXL (15+ кг) 34 шт.</t>
  </si>
  <si>
    <t>6081a43e73990124c0b09148</t>
  </si>
  <si>
    <t>6081b3837399010a98b091ee</t>
  </si>
  <si>
    <t>Joonies трусики Premium Soft M (6-11 кг) 56 шт.</t>
  </si>
  <si>
    <t>6081c107792ab10f9bccf267</t>
  </si>
  <si>
    <t>6081c1235a39514a15198507</t>
  </si>
  <si>
    <t>Saphir Очиститель Omni Daim</t>
  </si>
  <si>
    <t>6081c14c9066f423da03206e</t>
  </si>
  <si>
    <t>Sayuri Ночные гигиенические прокладки с крылышками и дополнительными бортиками, 5 капель Premium Cotton, 32 см, 7 шт</t>
  </si>
  <si>
    <t>6081c1837153b3e87dfe766d</t>
  </si>
  <si>
    <t>Соска Pigeon Peristaltic PLUS S 1м+, 2 шт. бесцветный</t>
  </si>
  <si>
    <t>6081c19273990169c1b09105</t>
  </si>
  <si>
    <t>Missha Time Revolution Red Algae Revitalizing Cream крем для лица, 50 мл</t>
  </si>
  <si>
    <t>6081c1ce9066f4104c032029</t>
  </si>
  <si>
    <t>607ed5b4f4c0cb5ea654d4be</t>
  </si>
  <si>
    <t>6081c8dc4f5c6e739432c96c</t>
  </si>
  <si>
    <t>MEDI-PEEL 5GF Bor-Tox Peptide Ampoule сыворотка для лица с эффектом ботокса, 30 мл</t>
  </si>
  <si>
    <t>6081cd6f3b3176635cf2e5f0</t>
  </si>
  <si>
    <t>6081e4598927cadf4cebd81d</t>
  </si>
  <si>
    <t>60812f865a3951fc7ac173ac</t>
  </si>
  <si>
    <t>YokoSun трусики Premium L (9-14 кг) 44 шт.</t>
  </si>
  <si>
    <t>6081eb5cf98801cbfc7e07b0</t>
  </si>
  <si>
    <t>60810ebedbdc31aee2574d57</t>
  </si>
  <si>
    <t>Max Factor Тушь для ресниц False Lash Effect, black</t>
  </si>
  <si>
    <t>608157877399010eb9f7b524</t>
  </si>
  <si>
    <t>YokoSun трусики L (9-14 кг) 44 шт.</t>
  </si>
  <si>
    <t>60809b858927ca235a66ab3b</t>
  </si>
  <si>
    <t>607feada3b317662e065c368</t>
  </si>
  <si>
    <t>608158bfb9f8ed11c21ed051</t>
  </si>
  <si>
    <t>60813965b9f8ed8b3f1ed081</t>
  </si>
  <si>
    <t>Attack, Multi-Action стиральный порошок с кислородным пятновыводителем и кондиционером, 0,8 кг</t>
  </si>
  <si>
    <t>60810ec483b1f2451acf6398</t>
  </si>
  <si>
    <t>Goo.N трусики Ultra XL (12-20 кг) 50 шт.</t>
  </si>
  <si>
    <t>6080612483b1f20d56cf63fd</t>
  </si>
  <si>
    <t>6080321d03c378203d57a790</t>
  </si>
  <si>
    <t>Joonies трусики Premium Soft XL (12-17 кг) 38 шт.</t>
  </si>
  <si>
    <t>6080896704e9434090052c1b</t>
  </si>
  <si>
    <t>6080d57f0fe9950d5deeec75</t>
  </si>
  <si>
    <t>6080a1b47399010327f7b53e</t>
  </si>
  <si>
    <t>608092bfdbdc31337f574d6b</t>
  </si>
  <si>
    <t>Смесь БИБИКОЛЬ Нэнни 1 с пребиотиками, с 0 до 6 месяцев, 400 г</t>
  </si>
  <si>
    <t>607e5c0a9066f42ccfa93f97</t>
  </si>
  <si>
    <t>608062b0c5311b695ca52a10</t>
  </si>
  <si>
    <t>Merries подгузники M (6-11 кг) 64 шт.</t>
  </si>
  <si>
    <t>608090aa3b317660de65c349</t>
  </si>
  <si>
    <t>Missha пилинг-гель для лица Super Aqua Intensive exfoliator 100 мл</t>
  </si>
  <si>
    <t>60808e287399014704f7b53b</t>
  </si>
  <si>
    <t>Joonies подгузники Premium Soft L (9-14 кг) 42 шт.</t>
  </si>
  <si>
    <t>608086af4f5c6e7d4037b134</t>
  </si>
  <si>
    <t>Pigeon Бутылочка Перистальтик Плюс с широким горлом PP, 160 мл, с рождения, бесцветный</t>
  </si>
  <si>
    <t>607f37615a395106691985a0</t>
  </si>
  <si>
    <t>607f0d02f4c0cb7e0e54d553</t>
  </si>
  <si>
    <t>60808fbb9066f477cba93e97</t>
  </si>
  <si>
    <t>60807e6abed21e7abec24942</t>
  </si>
  <si>
    <t>Sosu Носочки для педикюра мужские с ароматом зеленого чая, 2 пары 100 мл</t>
  </si>
  <si>
    <t>6080f72b83b1f2524ccf6421</t>
  </si>
  <si>
    <t>YokoSun подгузники S (до 6 кг) 82 шт.</t>
  </si>
  <si>
    <t>60800f327153b367fe646c8d</t>
  </si>
  <si>
    <t>607ee2498927ca2d6dc7805c</t>
  </si>
  <si>
    <t>Goo.N трусики XL (12-20 кг) 38 шт.</t>
  </si>
  <si>
    <t>60810ab0dbdc31a7be574da9</t>
  </si>
  <si>
    <t>Стиральный порошок Meine Liebe Универсальный, пластиковый пакет, 1 кг</t>
  </si>
  <si>
    <t>608072dfbed21e4187c249ba</t>
  </si>
  <si>
    <t>6080252a04e943229a052d5a</t>
  </si>
  <si>
    <t>YokoSun трусики XL (12-20 кг) 38 шт.</t>
  </si>
  <si>
    <t>607ffb0bdbdc31e37f574e72</t>
  </si>
  <si>
    <t>608076c504e9437da5052c98</t>
  </si>
  <si>
    <t>6080f3ff3b317666dd65c3b6</t>
  </si>
  <si>
    <t>60806e00dff13b134ab23e53</t>
  </si>
  <si>
    <t>Goo.N трусики L (9-14 кг) 44 шт.</t>
  </si>
  <si>
    <t>6080014632da83cc5886f7c5</t>
  </si>
  <si>
    <t>6080704494d527241197bd02</t>
  </si>
  <si>
    <t>Esthetic House шампунь для волос CP-1 Ginger Purifying, 500 мл</t>
  </si>
  <si>
    <t>607fdd7304e9435a99052c9f</t>
  </si>
  <si>
    <t>607ff0246a8643352596ffe2</t>
  </si>
  <si>
    <t>Biore Мусс очищающий для умывания против акне запасной блок, 130 мл</t>
  </si>
  <si>
    <t>60803f8e954f6b1ef7f842d2</t>
  </si>
  <si>
    <t>Enough W Collagen Whitening Essential Cream Крем для лица отбеливающий с коллагеном, 50 мл</t>
  </si>
  <si>
    <t>6081d27894d52783b040c381</t>
  </si>
  <si>
    <t>607e94d36a86432233970051</t>
  </si>
  <si>
    <t>608116048927ca09ca66aaa2</t>
  </si>
  <si>
    <t>607fe0eb20d51d3b742d5ebe</t>
  </si>
  <si>
    <t>607fc08894d5271afbcc22ac</t>
  </si>
  <si>
    <t>YokoSun подгузники Premium M (5-10 кг) 62 шт.</t>
  </si>
  <si>
    <t>6081ae53792ab109edccf19b</t>
  </si>
  <si>
    <t>608093b6954f6b26fe8cc6bb</t>
  </si>
  <si>
    <t>6080870103c3782a6757a6c1</t>
  </si>
  <si>
    <t>La'dor Wonder Hair Oil Масло увлажняющее для восстановления и блеска волос, 10 мл</t>
  </si>
  <si>
    <t>6080f3207399012f59f7b53c</t>
  </si>
  <si>
    <t>Pigeon Щетка для бутылочек с губкой, зеленый</t>
  </si>
  <si>
    <t>608113f37153b3fad2646c14</t>
  </si>
  <si>
    <t>607fe704f98801c5398bfebd</t>
  </si>
  <si>
    <t>Wonder Bath универсальный гель-детокс для Super Vegitoks Cleanser Purple, 300 мл</t>
  </si>
  <si>
    <t>607e6c52bed21e378dc24926</t>
  </si>
  <si>
    <t>607ff84a6a86435cc896ffa8</t>
  </si>
  <si>
    <t>607fb04c03c378bb2757a79d</t>
  </si>
  <si>
    <t>31.03.2021</t>
  </si>
  <si>
    <t>Bourjois Консилер 123 Perfect Color Correcting Stick, оттенок зеленый/персиковый/фиолетовый</t>
  </si>
  <si>
    <t>Возврат платежа покупателя</t>
  </si>
  <si>
    <t>60816b1c954f6b2e788cc6e3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</si>
</sst>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1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692429.0</v>
      </c>
    </row>
    <row r="4" spans="1:9" s="3" customFormat="1" x14ac:dyDescent="0.2" ht="16.0" customHeight="true">
      <c r="A4" s="3" t="s">
        <v>34</v>
      </c>
      <c r="B4" s="10" t="n">
        <v>122131.62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4.4101906E7</v>
      </c>
      <c r="B8" s="8" t="s">
        <v>51</v>
      </c>
      <c r="C8" s="8" t="n">
        <f>IF(false,"01-003884", "01-003884")</f>
      </c>
      <c r="D8" s="8" t="s">
        <v>52</v>
      </c>
      <c r="E8" s="8" t="n">
        <v>1.0</v>
      </c>
      <c r="F8" s="8" t="n">
        <v>818.0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4.3933382E7</v>
      </c>
      <c r="B9" t="s" s="8">
        <v>56</v>
      </c>
      <c r="C9" t="n" s="8">
        <f>IF(false,"120922163", "120922163")</f>
      </c>
      <c r="D9" t="s" s="8">
        <v>57</v>
      </c>
      <c r="E9" t="n" s="8">
        <v>1.0</v>
      </c>
      <c r="F9" t="n" s="8">
        <v>853.0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4.4094862E7</v>
      </c>
      <c r="B10" s="8" t="s">
        <v>51</v>
      </c>
      <c r="C10" s="8" t="n">
        <f>IF(false,"003-315", "003-315")</f>
      </c>
      <c r="D10" s="8" t="s">
        <v>59</v>
      </c>
      <c r="E10" s="8" t="n">
        <v>2.0</v>
      </c>
      <c r="F10" s="8" t="n">
        <v>2528.0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4.4113448E7</v>
      </c>
      <c r="B11" t="s" s="8">
        <v>61</v>
      </c>
      <c r="C11" t="n" s="8">
        <f>IF(false,"005-1359", "005-1359")</f>
      </c>
      <c r="D11" t="s" s="8">
        <v>62</v>
      </c>
      <c r="E11" t="n" s="8">
        <v>1.0</v>
      </c>
      <c r="F11" t="n" s="8">
        <v>634.0</v>
      </c>
      <c r="G11" t="s" s="8">
        <v>53</v>
      </c>
      <c r="H11" t="s" s="8">
        <v>54</v>
      </c>
      <c r="I11" t="s" s="8">
        <v>63</v>
      </c>
    </row>
    <row r="12" spans="1:9" x14ac:dyDescent="0.2" ht="16.0" customHeight="true">
      <c r="A12" s="7" t="n">
        <v>4.3062984E7</v>
      </c>
      <c r="B12" t="s" s="8">
        <v>64</v>
      </c>
      <c r="C12" t="n" s="8">
        <f>IF(false,"120922236", "120922236")</f>
      </c>
      <c r="D12" t="s" s="8">
        <v>65</v>
      </c>
      <c r="E12" t="n" s="8">
        <v>1.0</v>
      </c>
      <c r="F12" t="n" s="8">
        <v>455.0</v>
      </c>
      <c r="G12" t="s" s="8">
        <v>53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4.4021833E7</v>
      </c>
      <c r="B13" s="8" t="s">
        <v>51</v>
      </c>
      <c r="C13" s="8" t="n">
        <f>IF(false,"120922158", "120922158")</f>
      </c>
      <c r="D13" s="8" t="s">
        <v>67</v>
      </c>
      <c r="E13" s="8" t="n">
        <v>1.0</v>
      </c>
      <c r="F13" s="8" t="n">
        <v>186.0</v>
      </c>
      <c r="G13" s="8" t="s">
        <v>53</v>
      </c>
      <c r="H13" s="8" t="s">
        <v>54</v>
      </c>
      <c r="I13" s="8" t="s">
        <v>68</v>
      </c>
    </row>
    <row r="14" spans="1:9" x14ac:dyDescent="0.2" ht="16.0" customHeight="true">
      <c r="A14" s="7" t="n">
        <v>4.4201364E7</v>
      </c>
      <c r="B14" s="8" t="s">
        <v>61</v>
      </c>
      <c r="C14" s="8" t="n">
        <f>IF(false,"120922390", "120922390")</f>
      </c>
      <c r="D14" s="8" t="s">
        <v>69</v>
      </c>
      <c r="E14" s="8" t="n">
        <v>1.0</v>
      </c>
      <c r="F14" s="8" t="n">
        <v>332.0</v>
      </c>
      <c r="G14" s="8" t="s">
        <v>53</v>
      </c>
      <c r="H14" s="8" t="s">
        <v>54</v>
      </c>
      <c r="I14" s="8" t="s">
        <v>70</v>
      </c>
    </row>
    <row r="15" ht="16.0" customHeight="true">
      <c r="A15" t="n" s="7">
        <v>4.4184838E7</v>
      </c>
      <c r="B15" t="s" s="8">
        <v>61</v>
      </c>
      <c r="C15" t="n" s="8">
        <f>IF(false,"120922407", "120922407")</f>
      </c>
      <c r="D15" t="s" s="8">
        <v>71</v>
      </c>
      <c r="E15" t="n" s="8">
        <v>1.0</v>
      </c>
      <c r="F15" t="n" s="8">
        <v>1736.0</v>
      </c>
      <c r="G15" t="s" s="8">
        <v>53</v>
      </c>
      <c r="H15" t="s" s="8">
        <v>54</v>
      </c>
      <c r="I15" t="s" s="8">
        <v>72</v>
      </c>
    </row>
    <row r="16" spans="1:9" s="1" customFormat="1" x14ac:dyDescent="0.2" ht="16.0" customHeight="true">
      <c r="A16" s="7" t="n">
        <v>4.4194095E7</v>
      </c>
      <c r="B16" t="s" s="8">
        <v>61</v>
      </c>
      <c r="C16" t="n" s="8">
        <f>IF(false,"120921544", "120921544")</f>
      </c>
      <c r="D16" t="s" s="8">
        <v>73</v>
      </c>
      <c r="E16" t="n" s="8">
        <v>1.0</v>
      </c>
      <c r="F16" s="8" t="n">
        <v>736.0</v>
      </c>
      <c r="G16" s="8" t="s">
        <v>53</v>
      </c>
      <c r="H16" s="8" t="s">
        <v>54</v>
      </c>
      <c r="I16" s="8" t="s">
        <v>74</v>
      </c>
    </row>
    <row r="17" spans="1:9" x14ac:dyDescent="0.2" ht="16.0" customHeight="true">
      <c r="A17" s="7" t="n">
        <v>4.4147691E7</v>
      </c>
      <c r="B17" s="8" t="s">
        <v>61</v>
      </c>
      <c r="C17" s="8" t="n">
        <f>IF(false,"120921957", "120921957")</f>
      </c>
      <c r="D17" s="8" t="s">
        <v>75</v>
      </c>
      <c r="E17" s="8" t="n">
        <v>1.0</v>
      </c>
      <c r="F17" s="8" t="n">
        <v>734.0</v>
      </c>
      <c r="G17" s="8" t="s">
        <v>53</v>
      </c>
      <c r="H17" s="8" t="s">
        <v>54</v>
      </c>
      <c r="I17" s="8" t="s">
        <v>76</v>
      </c>
    </row>
    <row r="18" spans="1:9" x14ac:dyDescent="0.2" ht="16.0" customHeight="true">
      <c r="A18" s="7" t="n">
        <v>4.4097731E7</v>
      </c>
      <c r="B18" t="s" s="8">
        <v>51</v>
      </c>
      <c r="C18" t="n" s="8">
        <f>IF(false,"008-576", "008-576")</f>
      </c>
      <c r="D18" t="s" s="8">
        <v>77</v>
      </c>
      <c r="E18" t="n" s="8">
        <v>1.0</v>
      </c>
      <c r="F18" t="n" s="8">
        <v>802.0</v>
      </c>
      <c r="G18" t="s" s="8">
        <v>53</v>
      </c>
      <c r="H18" t="s" s="8">
        <v>54</v>
      </c>
      <c r="I18" t="s" s="8">
        <v>78</v>
      </c>
    </row>
    <row r="19" spans="1:9" ht="16.0" x14ac:dyDescent="0.2" customHeight="true">
      <c r="A19" s="7" t="n">
        <v>4.4110283E7</v>
      </c>
      <c r="B19" s="8" t="s">
        <v>61</v>
      </c>
      <c r="C19" s="8" t="n">
        <f>IF(false,"120921743", "120921743")</f>
      </c>
      <c r="D19" s="8" t="s">
        <v>79</v>
      </c>
      <c r="E19" s="8" t="n">
        <v>2.0</v>
      </c>
      <c r="F19" s="8" t="n">
        <v>1505.0</v>
      </c>
      <c r="G19" s="8" t="s">
        <v>53</v>
      </c>
      <c r="H19" s="8" t="s">
        <v>54</v>
      </c>
      <c r="I19" s="8" t="s">
        <v>80</v>
      </c>
    </row>
    <row r="20" spans="1:9" x14ac:dyDescent="0.2" ht="16.0" customHeight="true">
      <c r="A20" s="7" t="n">
        <v>4.4114694E7</v>
      </c>
      <c r="B20" s="8" t="s">
        <v>61</v>
      </c>
      <c r="C20" s="8" t="n">
        <f>IF(false,"008-576", "008-576")</f>
      </c>
      <c r="D20" s="8" t="s">
        <v>77</v>
      </c>
      <c r="E20" s="8" t="n">
        <v>1.0</v>
      </c>
      <c r="F20" s="8" t="n">
        <v>959.0</v>
      </c>
      <c r="G20" s="8" t="s">
        <v>53</v>
      </c>
      <c r="H20" s="8" t="s">
        <v>54</v>
      </c>
      <c r="I20" s="8" t="s">
        <v>81</v>
      </c>
    </row>
    <row r="21" ht="16.0" customHeight="true">
      <c r="A21" t="n" s="7">
        <v>4.4111285E7</v>
      </c>
      <c r="B21" t="s" s="8">
        <v>61</v>
      </c>
      <c r="C21" t="n" s="8">
        <f>IF(false,"120921471", "120921471")</f>
      </c>
      <c r="D21" t="s" s="8">
        <v>82</v>
      </c>
      <c r="E21" t="n" s="8">
        <v>1.0</v>
      </c>
      <c r="F21" t="n" s="8">
        <v>742.0</v>
      </c>
      <c r="G21" t="s" s="8">
        <v>53</v>
      </c>
      <c r="H21" t="s" s="8">
        <v>54</v>
      </c>
      <c r="I21" t="s" s="8">
        <v>83</v>
      </c>
    </row>
    <row r="22" spans="1:9" s="1" customFormat="1" x14ac:dyDescent="0.2" ht="16.0" customHeight="true">
      <c r="A22" s="7" t="n">
        <v>4.4069037E7</v>
      </c>
      <c r="B22" t="s" s="8">
        <v>51</v>
      </c>
      <c r="C22" t="n" s="8">
        <f>IF(false,"01-004111", "01-004111")</f>
      </c>
      <c r="D22" t="s" s="8">
        <v>84</v>
      </c>
      <c r="E22" t="n" s="8">
        <v>1.0</v>
      </c>
      <c r="F22" s="8" t="n">
        <v>1.0</v>
      </c>
      <c r="G22" s="8" t="s">
        <v>53</v>
      </c>
      <c r="H22" s="8" t="s">
        <v>54</v>
      </c>
      <c r="I22" s="8" t="s">
        <v>85</v>
      </c>
    </row>
    <row r="23" spans="1:9" x14ac:dyDescent="0.2" ht="16.0" customHeight="true">
      <c r="A23" s="7" t="n">
        <v>4.4071507E7</v>
      </c>
      <c r="B23" s="8" t="s">
        <v>51</v>
      </c>
      <c r="C23" s="8" t="n">
        <f>IF(false,"120922351", "120922351")</f>
      </c>
      <c r="D23" s="8" t="s">
        <v>86</v>
      </c>
      <c r="E23" s="8" t="n">
        <v>1.0</v>
      </c>
      <c r="F23" s="8" t="n">
        <v>411.0</v>
      </c>
      <c r="G23" s="8" t="s">
        <v>53</v>
      </c>
      <c r="H23" s="8" t="s">
        <v>54</v>
      </c>
      <c r="I23" s="8" t="s">
        <v>87</v>
      </c>
    </row>
    <row r="24" ht="16.0" customHeight="true">
      <c r="A24" t="n" s="7">
        <v>4.3997439E7</v>
      </c>
      <c r="B24" t="s" s="8">
        <v>51</v>
      </c>
      <c r="C24" t="n" s="8">
        <f>IF(false,"120921371", "120921371")</f>
      </c>
      <c r="D24" t="s" s="8">
        <v>88</v>
      </c>
      <c r="E24" t="n" s="8">
        <v>3.0</v>
      </c>
      <c r="F24" t="n" s="8">
        <v>2271.0</v>
      </c>
      <c r="G24" t="s" s="8">
        <v>53</v>
      </c>
      <c r="H24" t="s" s="8">
        <v>54</v>
      </c>
      <c r="I24" t="s" s="8">
        <v>89</v>
      </c>
    </row>
    <row r="25" spans="1:9" s="1" customFormat="1" x14ac:dyDescent="0.2" ht="16.0" customHeight="true">
      <c r="A25" t="n" s="7">
        <v>4.4020934E7</v>
      </c>
      <c r="B25" t="s" s="8">
        <v>51</v>
      </c>
      <c r="C25" t="n" s="8">
        <f>IF(false,"01-003884", "01-003884")</f>
      </c>
      <c r="D25" t="s" s="8">
        <v>52</v>
      </c>
      <c r="E25" t="n" s="8">
        <v>1.0</v>
      </c>
      <c r="F25" t="n" s="8">
        <v>530.0</v>
      </c>
      <c r="G25" t="s" s="8">
        <v>53</v>
      </c>
      <c r="H25" t="s" s="8">
        <v>54</v>
      </c>
      <c r="I25" t="s" s="8">
        <v>90</v>
      </c>
    </row>
    <row r="26" ht="16.0" customHeight="true">
      <c r="A26" t="n" s="7">
        <v>4.4056457E7</v>
      </c>
      <c r="B26" t="s" s="8">
        <v>51</v>
      </c>
      <c r="C26" t="n" s="8">
        <f>IF(false,"120921957", "120921957")</f>
      </c>
      <c r="D26" t="s" s="8">
        <v>75</v>
      </c>
      <c r="E26" t="n" s="8">
        <v>2.0</v>
      </c>
      <c r="F26" t="n" s="8">
        <v>1089.0</v>
      </c>
      <c r="G26" t="s" s="8">
        <v>53</v>
      </c>
      <c r="H26" t="s" s="8">
        <v>54</v>
      </c>
      <c r="I26" t="s" s="8">
        <v>91</v>
      </c>
    </row>
    <row r="27" ht="16.0" customHeight="true">
      <c r="A27" t="n" s="7">
        <v>4.411799E7</v>
      </c>
      <c r="B27" t="s" s="8">
        <v>61</v>
      </c>
      <c r="C27" t="n" s="8">
        <f>IF(false,"005-1112", "005-1112")</f>
      </c>
      <c r="D27" t="s" s="8">
        <v>92</v>
      </c>
      <c r="E27" t="n" s="8">
        <v>1.0</v>
      </c>
      <c r="F27" t="n" s="8">
        <v>1515.0</v>
      </c>
      <c r="G27" t="s" s="8">
        <v>53</v>
      </c>
      <c r="H27" t="s" s="8">
        <v>54</v>
      </c>
      <c r="I27" t="s" s="8">
        <v>93</v>
      </c>
    </row>
    <row r="28" ht="16.0" customHeight="true">
      <c r="A28" t="n" s="7">
        <v>4.411799E7</v>
      </c>
      <c r="B28" t="s" s="8">
        <v>61</v>
      </c>
      <c r="C28" t="n" s="8">
        <f>IF(false,"005-1113", "005-1113")</f>
      </c>
      <c r="D28" t="s" s="8">
        <v>94</v>
      </c>
      <c r="E28" t="n" s="8">
        <v>1.0</v>
      </c>
      <c r="F28" t="n" s="8">
        <v>1460.0</v>
      </c>
      <c r="G28" t="s" s="8">
        <v>53</v>
      </c>
      <c r="H28" t="s" s="8">
        <v>54</v>
      </c>
      <c r="I28" t="s" s="8">
        <v>93</v>
      </c>
    </row>
    <row r="29" spans="1:9" s="1" customFormat="1" x14ac:dyDescent="0.2" ht="16.0" customHeight="true">
      <c r="A29" t="n" s="7">
        <v>4.3562577E7</v>
      </c>
      <c r="B29" t="s" s="8">
        <v>95</v>
      </c>
      <c r="C29" t="n" s="8">
        <f>IF(false,"000-631", "000-631")</f>
      </c>
      <c r="D29" t="s" s="8">
        <v>96</v>
      </c>
      <c r="E29" t="n" s="8">
        <v>1.0</v>
      </c>
      <c r="F29" t="n" s="8">
        <v>505.0</v>
      </c>
      <c r="G29" s="8" t="s">
        <v>53</v>
      </c>
      <c r="H29" t="s" s="8">
        <v>54</v>
      </c>
      <c r="I29" s="8" t="s">
        <v>97</v>
      </c>
    </row>
    <row r="30" ht="16.0" customHeight="true">
      <c r="A30" t="n" s="7">
        <v>4.3692473E7</v>
      </c>
      <c r="B30" t="s" s="8">
        <v>98</v>
      </c>
      <c r="C30" t="n" s="8">
        <f>IF(false,"01-004215", "01-004215")</f>
      </c>
      <c r="D30" t="s" s="8">
        <v>99</v>
      </c>
      <c r="E30" t="n" s="8">
        <v>2.0</v>
      </c>
      <c r="F30" t="n" s="8">
        <v>4298.0</v>
      </c>
      <c r="G30" t="s" s="8">
        <v>53</v>
      </c>
      <c r="H30" t="s" s="8">
        <v>54</v>
      </c>
      <c r="I30" t="s" s="8">
        <v>100</v>
      </c>
    </row>
    <row r="31" ht="16.0" customHeight="true">
      <c r="A31" t="n" s="7">
        <v>4.4224957E7</v>
      </c>
      <c r="B31" t="s" s="8">
        <v>61</v>
      </c>
      <c r="C31" t="n" s="8">
        <f>IF(false,"120922352", "120922352")</f>
      </c>
      <c r="D31" t="s" s="8">
        <v>101</v>
      </c>
      <c r="E31" t="n" s="8">
        <v>1.0</v>
      </c>
      <c r="F31" t="n" s="8">
        <v>522.0</v>
      </c>
      <c r="G31" t="s" s="8">
        <v>53</v>
      </c>
      <c r="H31" t="s" s="8">
        <v>54</v>
      </c>
      <c r="I31" t="s" s="8">
        <v>102</v>
      </c>
    </row>
    <row r="32" ht="16.0" customHeight="true">
      <c r="A32" t="n" s="7">
        <v>4.4153784E7</v>
      </c>
      <c r="B32" t="s" s="8">
        <v>61</v>
      </c>
      <c r="C32" t="n" s="8">
        <f>IF(false,"01-003884", "01-003884")</f>
      </c>
      <c r="D32" t="s" s="8">
        <v>52</v>
      </c>
      <c r="E32" t="n" s="8">
        <v>1.0</v>
      </c>
      <c r="F32" t="n" s="8">
        <v>834.0</v>
      </c>
      <c r="G32" t="s" s="8">
        <v>53</v>
      </c>
      <c r="H32" t="s" s="8">
        <v>54</v>
      </c>
      <c r="I32" t="s" s="8">
        <v>103</v>
      </c>
    </row>
    <row r="33" ht="16.0" customHeight="true">
      <c r="A33" t="n" s="7">
        <v>4.3836773E7</v>
      </c>
      <c r="B33" t="s" s="8">
        <v>104</v>
      </c>
      <c r="C33" t="n" s="8">
        <f>IF(false,"120921942", "120921942")</f>
      </c>
      <c r="D33" t="s" s="8">
        <v>105</v>
      </c>
      <c r="E33" t="n" s="8">
        <v>1.0</v>
      </c>
      <c r="F33" t="n" s="8">
        <v>1686.0</v>
      </c>
      <c r="G33" t="s" s="8">
        <v>53</v>
      </c>
      <c r="H33" t="s" s="8">
        <v>54</v>
      </c>
      <c r="I33" t="s" s="8">
        <v>106</v>
      </c>
    </row>
    <row r="34" ht="16.0" customHeight="true">
      <c r="A34" t="n" s="7">
        <v>4.3889923E7</v>
      </c>
      <c r="B34" t="s" s="8">
        <v>56</v>
      </c>
      <c r="C34" t="n" s="8">
        <f>IF(false,"120921906", "120921906")</f>
      </c>
      <c r="D34" t="s" s="8">
        <v>107</v>
      </c>
      <c r="E34" t="n" s="8">
        <v>1.0</v>
      </c>
      <c r="F34" t="n" s="8">
        <v>1069.0</v>
      </c>
      <c r="G34" t="s" s="8">
        <v>53</v>
      </c>
      <c r="H34" t="s" s="8">
        <v>54</v>
      </c>
      <c r="I34" t="s" s="8">
        <v>108</v>
      </c>
    </row>
    <row r="35" ht="16.0" customHeight="true">
      <c r="A35" t="n" s="7">
        <v>4.380798E7</v>
      </c>
      <c r="B35" t="s" s="8">
        <v>104</v>
      </c>
      <c r="C35" t="n" s="8">
        <f>IF(false,"003-318", "003-318")</f>
      </c>
      <c r="D35" t="s" s="8">
        <v>109</v>
      </c>
      <c r="E35" t="n" s="8">
        <v>1.0</v>
      </c>
      <c r="F35" t="n" s="8">
        <v>1459.0</v>
      </c>
      <c r="G35" t="s" s="8">
        <v>53</v>
      </c>
      <c r="H35" t="s" s="8">
        <v>54</v>
      </c>
      <c r="I35" t="s" s="8">
        <v>110</v>
      </c>
    </row>
    <row r="36" ht="16.0" customHeight="true">
      <c r="A36" t="n" s="7">
        <v>4.3928974E7</v>
      </c>
      <c r="B36" t="s" s="8">
        <v>56</v>
      </c>
      <c r="C36" t="n" s="8">
        <f>IF(false,"01-003884", "01-003884")</f>
      </c>
      <c r="D36" t="s" s="8">
        <v>52</v>
      </c>
      <c r="E36" t="n" s="8">
        <v>1.0</v>
      </c>
      <c r="F36" t="n" s="8">
        <v>939.0</v>
      </c>
      <c r="G36" t="s" s="8">
        <v>53</v>
      </c>
      <c r="H36" t="s" s="8">
        <v>54</v>
      </c>
      <c r="I36" t="s" s="8">
        <v>111</v>
      </c>
    </row>
    <row r="37" ht="16.0" customHeight="true">
      <c r="A37" t="n" s="7">
        <v>4.2894906E7</v>
      </c>
      <c r="B37" t="s" s="8">
        <v>112</v>
      </c>
      <c r="C37" t="n" s="8">
        <f>IF(false,"120921743", "120921743")</f>
      </c>
      <c r="D37" t="s" s="8">
        <v>79</v>
      </c>
      <c r="E37" t="n" s="8">
        <v>2.0</v>
      </c>
      <c r="F37" t="n" s="8">
        <v>1438.0</v>
      </c>
      <c r="G37" t="s" s="8">
        <v>53</v>
      </c>
      <c r="H37" t="s" s="8">
        <v>54</v>
      </c>
      <c r="I37" t="s" s="8">
        <v>113</v>
      </c>
    </row>
    <row r="38" ht="16.0" customHeight="true">
      <c r="A38" t="n" s="7">
        <v>4.3768672E7</v>
      </c>
      <c r="B38" t="s" s="8">
        <v>104</v>
      </c>
      <c r="C38" t="n" s="8">
        <f>IF(false,"120906022", "120906022")</f>
      </c>
      <c r="D38" t="s" s="8">
        <v>114</v>
      </c>
      <c r="E38" t="n" s="8">
        <v>3.0</v>
      </c>
      <c r="F38" t="n" s="8">
        <v>2508.0</v>
      </c>
      <c r="G38" t="s" s="8">
        <v>53</v>
      </c>
      <c r="H38" t="s" s="8">
        <v>54</v>
      </c>
      <c r="I38" t="s" s="8">
        <v>115</v>
      </c>
    </row>
    <row r="39" ht="16.0" customHeight="true">
      <c r="A39" t="n" s="7">
        <v>4.4105932E7</v>
      </c>
      <c r="B39" t="s" s="8">
        <v>61</v>
      </c>
      <c r="C39" t="n" s="8">
        <f>IF(false,"120922351", "120922351")</f>
      </c>
      <c r="D39" t="s" s="8">
        <v>86</v>
      </c>
      <c r="E39" t="n" s="8">
        <v>1.0</v>
      </c>
      <c r="F39" t="n" s="8">
        <v>674.0</v>
      </c>
      <c r="G39" t="s" s="8">
        <v>53</v>
      </c>
      <c r="H39" t="s" s="8">
        <v>54</v>
      </c>
      <c r="I39" t="s" s="8">
        <v>116</v>
      </c>
    </row>
    <row r="40" ht="16.0" customHeight="true">
      <c r="A40" t="n" s="7">
        <v>4.404439E7</v>
      </c>
      <c r="B40" t="s" s="8">
        <v>51</v>
      </c>
      <c r="C40" t="n" s="8">
        <f>IF(false,"005-1573", "005-1573")</f>
      </c>
      <c r="D40" t="s" s="8">
        <v>117</v>
      </c>
      <c r="E40" t="n" s="8">
        <v>1.0</v>
      </c>
      <c r="F40" t="n" s="8">
        <v>798.0</v>
      </c>
      <c r="G40" t="s" s="8">
        <v>53</v>
      </c>
      <c r="H40" t="s" s="8">
        <v>54</v>
      </c>
      <c r="I40" t="s" s="8">
        <v>118</v>
      </c>
    </row>
    <row r="41" ht="16.0" customHeight="true">
      <c r="A41" t="n" s="7">
        <v>4.4123959E7</v>
      </c>
      <c r="B41" t="s" s="8">
        <v>61</v>
      </c>
      <c r="C41" t="n" s="8">
        <f>IF(false,"120921904", "120921904")</f>
      </c>
      <c r="D41" t="s" s="8">
        <v>119</v>
      </c>
      <c r="E41" t="n" s="8">
        <v>1.0</v>
      </c>
      <c r="F41" t="n" s="8">
        <v>793.0</v>
      </c>
      <c r="G41" t="s" s="8">
        <v>53</v>
      </c>
      <c r="H41" t="s" s="8">
        <v>54</v>
      </c>
      <c r="I41" t="s" s="8">
        <v>120</v>
      </c>
    </row>
    <row r="42" ht="16.0" customHeight="true">
      <c r="A42" t="n" s="7">
        <v>4.3892739E7</v>
      </c>
      <c r="B42" t="s" s="8">
        <v>56</v>
      </c>
      <c r="C42" t="n" s="8">
        <f>IF(false,"120922158", "120922158")</f>
      </c>
      <c r="D42" t="s" s="8">
        <v>67</v>
      </c>
      <c r="E42" t="n" s="8">
        <v>1.0</v>
      </c>
      <c r="F42" t="n" s="8">
        <v>513.0</v>
      </c>
      <c r="G42" t="s" s="8">
        <v>53</v>
      </c>
      <c r="H42" t="s" s="8">
        <v>54</v>
      </c>
      <c r="I42" t="s" s="8">
        <v>121</v>
      </c>
    </row>
    <row r="43" ht="16.0" customHeight="true">
      <c r="A43" t="n" s="7">
        <v>4.3954578E7</v>
      </c>
      <c r="B43" t="s" s="8">
        <v>56</v>
      </c>
      <c r="C43" t="n" s="8">
        <f>IF(false,"005-1512", "005-1512")</f>
      </c>
      <c r="D43" t="s" s="8">
        <v>122</v>
      </c>
      <c r="E43" t="n" s="8">
        <v>1.0</v>
      </c>
      <c r="F43" t="n" s="8">
        <v>942.0</v>
      </c>
      <c r="G43" t="s" s="8">
        <v>53</v>
      </c>
      <c r="H43" t="s" s="8">
        <v>54</v>
      </c>
      <c r="I43" t="s" s="8">
        <v>123</v>
      </c>
    </row>
    <row r="44" ht="16.0" customHeight="true">
      <c r="A44" t="n" s="7">
        <v>4.3954578E7</v>
      </c>
      <c r="B44" t="s" s="8">
        <v>56</v>
      </c>
      <c r="C44" t="n" s="8">
        <f>IF(false,"005-1514", "005-1514")</f>
      </c>
      <c r="D44" t="s" s="8">
        <v>124</v>
      </c>
      <c r="E44" t="n" s="8">
        <v>1.0</v>
      </c>
      <c r="F44" t="n" s="8">
        <v>929.0</v>
      </c>
      <c r="G44" t="s" s="8">
        <v>53</v>
      </c>
      <c r="H44" t="s" s="8">
        <v>54</v>
      </c>
      <c r="I44" t="s" s="8">
        <v>123</v>
      </c>
    </row>
    <row r="45" ht="16.0" customHeight="true">
      <c r="A45" t="n" s="7">
        <v>4.409471E7</v>
      </c>
      <c r="B45" t="s" s="8">
        <v>51</v>
      </c>
      <c r="C45" t="n" s="8">
        <f>IF(false,"005-1039", "005-1039")</f>
      </c>
      <c r="D45" t="s" s="8">
        <v>125</v>
      </c>
      <c r="E45" t="n" s="8">
        <v>1.0</v>
      </c>
      <c r="F45" t="n" s="8">
        <v>62.0</v>
      </c>
      <c r="G45" t="s" s="8">
        <v>53</v>
      </c>
      <c r="H45" t="s" s="8">
        <v>54</v>
      </c>
      <c r="I45" t="s" s="8">
        <v>126</v>
      </c>
    </row>
    <row r="46" ht="16.0" customHeight="true">
      <c r="A46" t="n" s="7">
        <v>4.4104164E7</v>
      </c>
      <c r="B46" t="s" s="8">
        <v>51</v>
      </c>
      <c r="C46" t="n" s="8">
        <f>IF(false,"120921370", "120921370")</f>
      </c>
      <c r="D46" t="s" s="8">
        <v>127</v>
      </c>
      <c r="E46" t="n" s="8">
        <v>1.0</v>
      </c>
      <c r="F46" t="n" s="8">
        <v>1799.0</v>
      </c>
      <c r="G46" t="s" s="8">
        <v>53</v>
      </c>
      <c r="H46" t="s" s="8">
        <v>54</v>
      </c>
      <c r="I46" t="s" s="8">
        <v>128</v>
      </c>
    </row>
    <row r="47" ht="16.0" customHeight="true">
      <c r="A47" t="n" s="7">
        <v>4.4040449E7</v>
      </c>
      <c r="B47" t="s" s="8">
        <v>51</v>
      </c>
      <c r="C47" t="n" s="8">
        <f>IF(false,"005-1282", "005-1282")</f>
      </c>
      <c r="D47" t="s" s="8">
        <v>129</v>
      </c>
      <c r="E47" t="n" s="8">
        <v>1.0</v>
      </c>
      <c r="F47" t="n" s="8">
        <v>593.0</v>
      </c>
      <c r="G47" t="s" s="8">
        <v>53</v>
      </c>
      <c r="H47" t="s" s="8">
        <v>54</v>
      </c>
      <c r="I47" t="s" s="8">
        <v>130</v>
      </c>
    </row>
    <row r="48" ht="16.0" customHeight="true">
      <c r="A48" t="n" s="7">
        <v>4.4040527E7</v>
      </c>
      <c r="B48" t="s" s="8">
        <v>51</v>
      </c>
      <c r="C48" t="n" s="8">
        <f>IF(false,"01-004111", "01-004111")</f>
      </c>
      <c r="D48" t="s" s="8">
        <v>84</v>
      </c>
      <c r="E48" t="n" s="8">
        <v>1.0</v>
      </c>
      <c r="F48" t="n" s="8">
        <v>898.0</v>
      </c>
      <c r="G48" t="s" s="8">
        <v>53</v>
      </c>
      <c r="H48" t="s" s="8">
        <v>54</v>
      </c>
      <c r="I48" t="s" s="8">
        <v>131</v>
      </c>
    </row>
    <row r="49" ht="16.0" customHeight="true">
      <c r="A49" t="n" s="7">
        <v>4.4066486E7</v>
      </c>
      <c r="B49" t="s" s="8">
        <v>51</v>
      </c>
      <c r="C49" t="n" s="8">
        <f>IF(false,"002-098", "002-098")</f>
      </c>
      <c r="D49" t="s" s="8">
        <v>132</v>
      </c>
      <c r="E49" t="n" s="8">
        <v>1.0</v>
      </c>
      <c r="F49" t="n" s="8">
        <v>766.0</v>
      </c>
      <c r="G49" t="s" s="8">
        <v>53</v>
      </c>
      <c r="H49" t="s" s="8">
        <v>54</v>
      </c>
      <c r="I49" t="s" s="8">
        <v>133</v>
      </c>
    </row>
    <row r="50" ht="16.0" customHeight="true">
      <c r="A50" t="n" s="7">
        <v>4.4074313E7</v>
      </c>
      <c r="B50" t="s" s="8">
        <v>51</v>
      </c>
      <c r="C50" t="n" s="8">
        <f>IF(false,"01-003884", "01-003884")</f>
      </c>
      <c r="D50" t="s" s="8">
        <v>52</v>
      </c>
      <c r="E50" t="n" s="8">
        <v>2.0</v>
      </c>
      <c r="F50" t="n" s="8">
        <v>1878.0</v>
      </c>
      <c r="G50" t="s" s="8">
        <v>53</v>
      </c>
      <c r="H50" t="s" s="8">
        <v>54</v>
      </c>
      <c r="I50" t="s" s="8">
        <v>134</v>
      </c>
    </row>
    <row r="51" ht="16.0" customHeight="true">
      <c r="A51" t="n" s="7">
        <v>4.3606547E7</v>
      </c>
      <c r="B51" t="s" s="8">
        <v>95</v>
      </c>
      <c r="C51" t="n" s="8">
        <f>IF(false,"120922206", "120922206")</f>
      </c>
      <c r="D51" t="s" s="8">
        <v>135</v>
      </c>
      <c r="E51" t="n" s="8">
        <v>1.0</v>
      </c>
      <c r="F51" t="n" s="8">
        <v>498.0</v>
      </c>
      <c r="G51" t="s" s="8">
        <v>53</v>
      </c>
      <c r="H51" t="s" s="8">
        <v>54</v>
      </c>
      <c r="I51" t="s" s="8">
        <v>136</v>
      </c>
    </row>
    <row r="52" ht="16.0" customHeight="true">
      <c r="A52" t="n" s="7">
        <v>4.3700118E7</v>
      </c>
      <c r="B52" t="s" s="8">
        <v>98</v>
      </c>
      <c r="C52" t="n" s="8">
        <f>IF(false,"120906022", "120906022")</f>
      </c>
      <c r="D52" t="s" s="8">
        <v>114</v>
      </c>
      <c r="E52" t="n" s="8">
        <v>1.0</v>
      </c>
      <c r="F52" t="n" s="8">
        <v>989.0</v>
      </c>
      <c r="G52" t="s" s="8">
        <v>53</v>
      </c>
      <c r="H52" t="s" s="8">
        <v>54</v>
      </c>
      <c r="I52" t="s" s="8">
        <v>137</v>
      </c>
    </row>
    <row r="53" ht="16.0" customHeight="true">
      <c r="A53" t="n" s="7">
        <v>4.3890672E7</v>
      </c>
      <c r="B53" t="s" s="8">
        <v>56</v>
      </c>
      <c r="C53" t="n" s="8">
        <f>IF(false,"01-004217", "01-004217")</f>
      </c>
      <c r="D53" t="s" s="8">
        <v>138</v>
      </c>
      <c r="E53" t="n" s="8">
        <v>1.0</v>
      </c>
      <c r="F53" t="n" s="8">
        <v>1987.0</v>
      </c>
      <c r="G53" t="s" s="8">
        <v>53</v>
      </c>
      <c r="H53" t="s" s="8">
        <v>54</v>
      </c>
      <c r="I53" t="s" s="8">
        <v>139</v>
      </c>
    </row>
    <row r="54" ht="16.0" customHeight="true">
      <c r="A54" t="n" s="7">
        <v>4.3778481E7</v>
      </c>
      <c r="B54" t="s" s="8">
        <v>104</v>
      </c>
      <c r="C54" t="n" s="8">
        <f>IF(false,"120906023", "120906023")</f>
      </c>
      <c r="D54" t="s" s="8">
        <v>140</v>
      </c>
      <c r="E54" t="n" s="8">
        <v>1.0</v>
      </c>
      <c r="F54" t="n" s="8">
        <v>864.0</v>
      </c>
      <c r="G54" t="s" s="8">
        <v>53</v>
      </c>
      <c r="H54" t="s" s="8">
        <v>54</v>
      </c>
      <c r="I54" t="s" s="8">
        <v>141</v>
      </c>
    </row>
    <row r="55" ht="16.0" customHeight="true">
      <c r="A55" t="n" s="7">
        <v>4.3991131E7</v>
      </c>
      <c r="B55" t="s" s="8">
        <v>51</v>
      </c>
      <c r="C55" t="n" s="8">
        <f>IF(false,"002-100", "002-100")</f>
      </c>
      <c r="D55" t="s" s="8">
        <v>142</v>
      </c>
      <c r="E55" t="n" s="8">
        <v>1.0</v>
      </c>
      <c r="F55" t="n" s="8">
        <v>1168.0</v>
      </c>
      <c r="G55" t="s" s="8">
        <v>53</v>
      </c>
      <c r="H55" t="s" s="8">
        <v>54</v>
      </c>
      <c r="I55" t="s" s="8">
        <v>143</v>
      </c>
    </row>
    <row r="56" ht="16.0" customHeight="true">
      <c r="A56" t="n" s="7">
        <v>4.3947018E7</v>
      </c>
      <c r="B56" t="s" s="8">
        <v>56</v>
      </c>
      <c r="C56" t="n" s="8">
        <f>IF(false,"120921903", "120921903")</f>
      </c>
      <c r="D56" t="s" s="8">
        <v>144</v>
      </c>
      <c r="E56" t="n" s="8">
        <v>1.0</v>
      </c>
      <c r="F56" t="n" s="8">
        <v>384.0</v>
      </c>
      <c r="G56" t="s" s="8">
        <v>53</v>
      </c>
      <c r="H56" t="s" s="8">
        <v>54</v>
      </c>
      <c r="I56" t="s" s="8">
        <v>145</v>
      </c>
    </row>
    <row r="57" ht="16.0" customHeight="true">
      <c r="A57" t="n" s="7">
        <v>4.3858333E7</v>
      </c>
      <c r="B57" t="s" s="8">
        <v>104</v>
      </c>
      <c r="C57" t="n" s="8">
        <f>IF(false,"120922862", "120922862")</f>
      </c>
      <c r="D57" t="s" s="8">
        <v>146</v>
      </c>
      <c r="E57" t="n" s="8">
        <v>1.0</v>
      </c>
      <c r="F57" t="n" s="8">
        <v>365.0</v>
      </c>
      <c r="G57" t="s" s="8">
        <v>53</v>
      </c>
      <c r="H57" t="s" s="8">
        <v>54</v>
      </c>
      <c r="I57" t="s" s="8">
        <v>147</v>
      </c>
    </row>
    <row r="58" ht="16.0" customHeight="true">
      <c r="A58" t="n" s="7">
        <v>4.4010818E7</v>
      </c>
      <c r="B58" t="s" s="8">
        <v>51</v>
      </c>
      <c r="C58" t="n" s="8">
        <f>IF(false,"120922352", "120922352")</f>
      </c>
      <c r="D58" t="s" s="8">
        <v>101</v>
      </c>
      <c r="E58" t="n" s="8">
        <v>1.0</v>
      </c>
      <c r="F58" t="n" s="8">
        <v>789.0</v>
      </c>
      <c r="G58" t="s" s="8">
        <v>53</v>
      </c>
      <c r="H58" t="s" s="8">
        <v>54</v>
      </c>
      <c r="I58" t="s" s="8">
        <v>148</v>
      </c>
    </row>
    <row r="59" ht="16.0" customHeight="true">
      <c r="A59" t="n" s="7">
        <v>4.380884E7</v>
      </c>
      <c r="B59" t="s" s="8">
        <v>104</v>
      </c>
      <c r="C59" t="n" s="8">
        <f>IF(false,"120922351", "120922351")</f>
      </c>
      <c r="D59" t="s" s="8">
        <v>86</v>
      </c>
      <c r="E59" t="n" s="8">
        <v>2.0</v>
      </c>
      <c r="F59" t="n" s="8">
        <v>1392.0</v>
      </c>
      <c r="G59" t="s" s="8">
        <v>53</v>
      </c>
      <c r="H59" t="s" s="8">
        <v>54</v>
      </c>
      <c r="I59" t="s" s="8">
        <v>149</v>
      </c>
    </row>
    <row r="60" ht="16.0" customHeight="true">
      <c r="A60" t="n" s="7">
        <v>4.3833097E7</v>
      </c>
      <c r="B60" t="s" s="8">
        <v>104</v>
      </c>
      <c r="C60" t="n" s="8">
        <f>IF(false,"120906023", "120906023")</f>
      </c>
      <c r="D60" t="s" s="8">
        <v>140</v>
      </c>
      <c r="E60" t="n" s="8">
        <v>1.0</v>
      </c>
      <c r="F60" t="n" s="8">
        <v>831.0</v>
      </c>
      <c r="G60" t="s" s="8">
        <v>53</v>
      </c>
      <c r="H60" t="s" s="8">
        <v>54</v>
      </c>
      <c r="I60" t="s" s="8">
        <v>150</v>
      </c>
    </row>
    <row r="61" ht="16.0" customHeight="true">
      <c r="A61" t="n" s="7">
        <v>4.3135983E7</v>
      </c>
      <c r="B61" t="s" s="8">
        <v>64</v>
      </c>
      <c r="C61" t="n" s="8">
        <f>IF(false,"120922090", "120922090")</f>
      </c>
      <c r="D61" t="s" s="8">
        <v>151</v>
      </c>
      <c r="E61" t="n" s="8">
        <v>5.0</v>
      </c>
      <c r="F61" t="n" s="8">
        <v>3800.0</v>
      </c>
      <c r="G61" t="s" s="8">
        <v>53</v>
      </c>
      <c r="H61" t="s" s="8">
        <v>54</v>
      </c>
      <c r="I61" t="s" s="8">
        <v>152</v>
      </c>
    </row>
    <row r="62" ht="16.0" customHeight="true">
      <c r="A62" t="n" s="7">
        <v>4.3978358E7</v>
      </c>
      <c r="B62" t="s" s="8">
        <v>51</v>
      </c>
      <c r="C62" t="n" s="8">
        <f>IF(false,"000-631", "000-631")</f>
      </c>
      <c r="D62" t="s" s="8">
        <v>96</v>
      </c>
      <c r="E62" t="n" s="8">
        <v>2.0</v>
      </c>
      <c r="F62" t="n" s="8">
        <v>1010.0</v>
      </c>
      <c r="G62" t="s" s="8">
        <v>53</v>
      </c>
      <c r="H62" t="s" s="8">
        <v>54</v>
      </c>
      <c r="I62" t="s" s="8">
        <v>153</v>
      </c>
    </row>
    <row r="63" ht="16.0" customHeight="true">
      <c r="A63" t="n" s="7">
        <v>4.4065742E7</v>
      </c>
      <c r="B63" t="s" s="8">
        <v>51</v>
      </c>
      <c r="C63" t="n" s="8">
        <f>IF(false,"120922035", "120922035")</f>
      </c>
      <c r="D63" t="s" s="8">
        <v>154</v>
      </c>
      <c r="E63" t="n" s="8">
        <v>1.0</v>
      </c>
      <c r="F63" t="n" s="8">
        <v>939.0</v>
      </c>
      <c r="G63" t="s" s="8">
        <v>53</v>
      </c>
      <c r="H63" t="s" s="8">
        <v>54</v>
      </c>
      <c r="I63" t="s" s="8">
        <v>155</v>
      </c>
    </row>
    <row r="64" ht="16.0" customHeight="true">
      <c r="A64" t="n" s="7">
        <v>4.4121039E7</v>
      </c>
      <c r="B64" t="s" s="8">
        <v>61</v>
      </c>
      <c r="C64" t="n" s="8">
        <f>IF(false,"005-1359", "005-1359")</f>
      </c>
      <c r="D64" t="s" s="8">
        <v>62</v>
      </c>
      <c r="E64" t="n" s="8">
        <v>1.0</v>
      </c>
      <c r="F64" t="n" s="8">
        <v>802.0</v>
      </c>
      <c r="G64" t="s" s="8">
        <v>53</v>
      </c>
      <c r="H64" t="s" s="8">
        <v>54</v>
      </c>
      <c r="I64" t="s" s="8">
        <v>156</v>
      </c>
    </row>
    <row r="65" ht="16.0" customHeight="true">
      <c r="A65" t="n" s="7">
        <v>4.4098732E7</v>
      </c>
      <c r="B65" t="s" s="8">
        <v>51</v>
      </c>
      <c r="C65" t="n" s="8">
        <f>IF(false,"005-1216", "005-1216")</f>
      </c>
      <c r="D65" t="s" s="8">
        <v>157</v>
      </c>
      <c r="E65" t="n" s="8">
        <v>1.0</v>
      </c>
      <c r="F65" t="n" s="8">
        <v>1067.0</v>
      </c>
      <c r="G65" t="s" s="8">
        <v>53</v>
      </c>
      <c r="H65" t="s" s="8">
        <v>54</v>
      </c>
      <c r="I65" t="s" s="8">
        <v>158</v>
      </c>
    </row>
    <row r="66" ht="16.0" customHeight="true">
      <c r="A66" t="n" s="7">
        <v>4.4015761E7</v>
      </c>
      <c r="B66" t="s" s="8">
        <v>51</v>
      </c>
      <c r="C66" t="n" s="8">
        <f>IF(false,"120922012", "120922012")</f>
      </c>
      <c r="D66" t="s" s="8">
        <v>159</v>
      </c>
      <c r="E66" t="n" s="8">
        <v>1.0</v>
      </c>
      <c r="F66" t="n" s="8">
        <v>384.0</v>
      </c>
      <c r="G66" t="s" s="8">
        <v>53</v>
      </c>
      <c r="H66" t="s" s="8">
        <v>54</v>
      </c>
      <c r="I66" t="s" s="8">
        <v>160</v>
      </c>
    </row>
    <row r="67" ht="16.0" customHeight="true">
      <c r="A67" t="n" s="7">
        <v>4.3840034E7</v>
      </c>
      <c r="B67" t="s" s="8">
        <v>104</v>
      </c>
      <c r="C67" t="n" s="8">
        <f>IF(false,"005-1256", "005-1256")</f>
      </c>
      <c r="D67" t="s" s="8">
        <v>161</v>
      </c>
      <c r="E67" t="n" s="8">
        <v>1.0</v>
      </c>
      <c r="F67" t="n" s="8">
        <v>528.0</v>
      </c>
      <c r="G67" t="s" s="8">
        <v>53</v>
      </c>
      <c r="H67" t="s" s="8">
        <v>54</v>
      </c>
      <c r="I67" t="s" s="8">
        <v>162</v>
      </c>
    </row>
    <row r="68" ht="16.0" customHeight="true">
      <c r="A68" t="n" s="7">
        <v>4.3746442E7</v>
      </c>
      <c r="B68" t="s" s="8">
        <v>104</v>
      </c>
      <c r="C68" t="n" s="8">
        <f>IF(false,"120922802", "120922802")</f>
      </c>
      <c r="D68" t="s" s="8">
        <v>163</v>
      </c>
      <c r="E68" t="n" s="8">
        <v>1.0</v>
      </c>
      <c r="F68" t="n" s="8">
        <v>3285.0</v>
      </c>
      <c r="G68" t="s" s="8">
        <v>53</v>
      </c>
      <c r="H68" t="s" s="8">
        <v>54</v>
      </c>
      <c r="I68" t="s" s="8">
        <v>164</v>
      </c>
    </row>
    <row r="69" ht="16.0" customHeight="true">
      <c r="A69" t="n" s="7">
        <v>4.4048743E7</v>
      </c>
      <c r="B69" t="s" s="8">
        <v>51</v>
      </c>
      <c r="C69" t="n" s="8">
        <f>IF(false,"120922090", "120922090")</f>
      </c>
      <c r="D69" t="s" s="8">
        <v>151</v>
      </c>
      <c r="E69" t="n" s="8">
        <v>1.0</v>
      </c>
      <c r="F69" t="n" s="8">
        <v>657.0</v>
      </c>
      <c r="G69" t="s" s="8">
        <v>53</v>
      </c>
      <c r="H69" t="s" s="8">
        <v>54</v>
      </c>
      <c r="I69" t="s" s="8">
        <v>165</v>
      </c>
    </row>
    <row r="70" ht="16.0" customHeight="true">
      <c r="A70" t="n" s="7">
        <v>4.411932E7</v>
      </c>
      <c r="B70" t="s" s="8">
        <v>61</v>
      </c>
      <c r="C70" t="n" s="8">
        <f>IF(false,"120921544", "120921544")</f>
      </c>
      <c r="D70" t="s" s="8">
        <v>73</v>
      </c>
      <c r="E70" t="n" s="8">
        <v>1.0</v>
      </c>
      <c r="F70" t="n" s="8">
        <v>725.0</v>
      </c>
      <c r="G70" t="s" s="8">
        <v>53</v>
      </c>
      <c r="H70" t="s" s="8">
        <v>54</v>
      </c>
      <c r="I70" t="s" s="8">
        <v>166</v>
      </c>
    </row>
    <row r="71" ht="16.0" customHeight="true">
      <c r="A71" t="n" s="7">
        <v>4.3898792E7</v>
      </c>
      <c r="B71" t="s" s="8">
        <v>56</v>
      </c>
      <c r="C71" t="n" s="8">
        <f>IF(false,"120921809", "120921809")</f>
      </c>
      <c r="D71" t="s" s="8">
        <v>167</v>
      </c>
      <c r="E71" t="n" s="8">
        <v>1.0</v>
      </c>
      <c r="F71" t="n" s="8">
        <v>1411.0</v>
      </c>
      <c r="G71" t="s" s="8">
        <v>53</v>
      </c>
      <c r="H71" t="s" s="8">
        <v>54</v>
      </c>
      <c r="I71" t="s" s="8">
        <v>168</v>
      </c>
    </row>
    <row r="72" ht="16.0" customHeight="true">
      <c r="A72" t="n" s="7">
        <v>4.406016E7</v>
      </c>
      <c r="B72" t="s" s="8">
        <v>51</v>
      </c>
      <c r="C72" t="n" s="8">
        <f>IF(false,"005-1573", "005-1573")</f>
      </c>
      <c r="D72" t="s" s="8">
        <v>117</v>
      </c>
      <c r="E72" t="n" s="8">
        <v>1.0</v>
      </c>
      <c r="F72" t="n" s="8">
        <v>798.0</v>
      </c>
      <c r="G72" t="s" s="8">
        <v>53</v>
      </c>
      <c r="H72" t="s" s="8">
        <v>50</v>
      </c>
      <c r="I72" t="s" s="8">
        <v>169</v>
      </c>
    </row>
    <row r="73" ht="16.0" customHeight="true">
      <c r="A73" t="n" s="7">
        <v>4.4261203E7</v>
      </c>
      <c r="B73" t="s" s="8">
        <v>54</v>
      </c>
      <c r="C73" t="n" s="8">
        <f>IF(false,"120922351", "120922351")</f>
      </c>
      <c r="D73" t="s" s="8">
        <v>86</v>
      </c>
      <c r="E73" t="n" s="8">
        <v>4.0</v>
      </c>
      <c r="F73" t="n" s="8">
        <v>2884.0</v>
      </c>
      <c r="G73" t="s" s="8">
        <v>53</v>
      </c>
      <c r="H73" t="s" s="8">
        <v>50</v>
      </c>
      <c r="I73" t="s" s="8">
        <v>170</v>
      </c>
    </row>
    <row r="74" ht="16.0" customHeight="true">
      <c r="A74" t="n" s="7">
        <v>4.3990419E7</v>
      </c>
      <c r="B74" t="s" s="8">
        <v>51</v>
      </c>
      <c r="C74" t="n" s="8">
        <f>IF(false,"120921995", "120921995")</f>
      </c>
      <c r="D74" t="s" s="8">
        <v>171</v>
      </c>
      <c r="E74" t="n" s="8">
        <v>1.0</v>
      </c>
      <c r="F74" t="n" s="8">
        <v>1238.0</v>
      </c>
      <c r="G74" t="s" s="8">
        <v>53</v>
      </c>
      <c r="H74" t="s" s="8">
        <v>50</v>
      </c>
      <c r="I74" t="s" s="8">
        <v>172</v>
      </c>
    </row>
    <row r="75" ht="16.0" customHeight="true">
      <c r="A75" t="n" s="7">
        <v>4.4246726E7</v>
      </c>
      <c r="B75" t="s" s="8">
        <v>54</v>
      </c>
      <c r="C75" t="n" s="8">
        <f>IF(false,"003-315", "003-315")</f>
      </c>
      <c r="D75" t="s" s="8">
        <v>59</v>
      </c>
      <c r="E75" t="n" s="8">
        <v>2.0</v>
      </c>
      <c r="F75" t="n" s="8">
        <v>2268.0</v>
      </c>
      <c r="G75" t="s" s="8">
        <v>53</v>
      </c>
      <c r="H75" t="s" s="8">
        <v>50</v>
      </c>
      <c r="I75" t="s" s="8">
        <v>173</v>
      </c>
    </row>
    <row r="76" ht="16.0" customHeight="true">
      <c r="A76" t="n" s="7">
        <v>4.4282892E7</v>
      </c>
      <c r="B76" t="s" s="8">
        <v>54</v>
      </c>
      <c r="C76" t="n" s="8">
        <f>IF(false,"120922209", "120922209")</f>
      </c>
      <c r="D76" t="s" s="8">
        <v>174</v>
      </c>
      <c r="E76" t="n" s="8">
        <v>1.0</v>
      </c>
      <c r="F76" t="n" s="8">
        <v>725.0</v>
      </c>
      <c r="G76" t="s" s="8">
        <v>53</v>
      </c>
      <c r="H76" t="s" s="8">
        <v>50</v>
      </c>
      <c r="I76" t="s" s="8">
        <v>175</v>
      </c>
    </row>
    <row r="77" ht="16.0" customHeight="true">
      <c r="A77" t="n" s="7">
        <v>4.4234012E7</v>
      </c>
      <c r="B77" t="s" s="8">
        <v>54</v>
      </c>
      <c r="C77" t="n" s="8">
        <f>IF(false,"005-1515", "005-1515")</f>
      </c>
      <c r="D77" t="s" s="8">
        <v>176</v>
      </c>
      <c r="E77" t="n" s="8">
        <v>1.0</v>
      </c>
      <c r="F77" t="n" s="8">
        <v>966.0</v>
      </c>
      <c r="G77" t="s" s="8">
        <v>53</v>
      </c>
      <c r="H77" t="s" s="8">
        <v>50</v>
      </c>
      <c r="I77" t="s" s="8">
        <v>177</v>
      </c>
    </row>
    <row r="78" ht="16.0" customHeight="true">
      <c r="A78" t="n" s="7">
        <v>4.4144879E7</v>
      </c>
      <c r="B78" t="s" s="8">
        <v>61</v>
      </c>
      <c r="C78" t="n" s="8">
        <f>IF(false,"005-1515", "005-1515")</f>
      </c>
      <c r="D78" t="s" s="8">
        <v>176</v>
      </c>
      <c r="E78" t="n" s="8">
        <v>2.0</v>
      </c>
      <c r="F78" t="n" s="8">
        <v>1923.0</v>
      </c>
      <c r="G78" t="s" s="8">
        <v>53</v>
      </c>
      <c r="H78" t="s" s="8">
        <v>50</v>
      </c>
      <c r="I78" t="s" s="8">
        <v>178</v>
      </c>
    </row>
    <row r="79" ht="16.0" customHeight="true">
      <c r="A79" t="n" s="7">
        <v>4.4283542E7</v>
      </c>
      <c r="B79" t="s" s="8">
        <v>54</v>
      </c>
      <c r="C79" t="n" s="8">
        <f>IF(false,"120921906", "120921906")</f>
      </c>
      <c r="D79" t="s" s="8">
        <v>107</v>
      </c>
      <c r="E79" t="n" s="8">
        <v>1.0</v>
      </c>
      <c r="F79" t="n" s="8">
        <v>990.0</v>
      </c>
      <c r="G79" t="s" s="8">
        <v>53</v>
      </c>
      <c r="H79" t="s" s="8">
        <v>50</v>
      </c>
      <c r="I79" t="s" s="8">
        <v>179</v>
      </c>
    </row>
    <row r="80" ht="16.0" customHeight="true">
      <c r="A80" t="n" s="7">
        <v>4.4266399E7</v>
      </c>
      <c r="B80" t="s" s="8">
        <v>54</v>
      </c>
      <c r="C80" t="n" s="8">
        <f>IF(false,"120921544", "120921544")</f>
      </c>
      <c r="D80" t="s" s="8">
        <v>73</v>
      </c>
      <c r="E80" t="n" s="8">
        <v>1.0</v>
      </c>
      <c r="F80" t="n" s="8">
        <v>369.0</v>
      </c>
      <c r="G80" t="s" s="8">
        <v>53</v>
      </c>
      <c r="H80" t="s" s="8">
        <v>50</v>
      </c>
      <c r="I80" t="s" s="8">
        <v>180</v>
      </c>
    </row>
    <row r="81" ht="16.0" customHeight="true">
      <c r="A81" t="n" s="7">
        <v>4.4246703E7</v>
      </c>
      <c r="B81" t="s" s="8">
        <v>54</v>
      </c>
      <c r="C81" t="n" s="8">
        <f>IF(false,"120921431", "120921431")</f>
      </c>
      <c r="D81" t="s" s="8">
        <v>181</v>
      </c>
      <c r="E81" t="n" s="8">
        <v>1.0</v>
      </c>
      <c r="F81" t="n" s="8">
        <v>667.0</v>
      </c>
      <c r="G81" t="s" s="8">
        <v>53</v>
      </c>
      <c r="H81" t="s" s="8">
        <v>50</v>
      </c>
      <c r="I81" t="s" s="8">
        <v>182</v>
      </c>
    </row>
    <row r="82" ht="16.0" customHeight="true">
      <c r="A82" t="n" s="7">
        <v>4.4207838E7</v>
      </c>
      <c r="B82" t="s" s="8">
        <v>61</v>
      </c>
      <c r="C82" t="n" s="8">
        <f>IF(false,"120921791", "120921791")</f>
      </c>
      <c r="D82" t="s" s="8">
        <v>183</v>
      </c>
      <c r="E82" t="n" s="8">
        <v>2.0</v>
      </c>
      <c r="F82" t="n" s="8">
        <v>3180.0</v>
      </c>
      <c r="G82" t="s" s="8">
        <v>53</v>
      </c>
      <c r="H82" t="s" s="8">
        <v>50</v>
      </c>
      <c r="I82" t="s" s="8">
        <v>184</v>
      </c>
    </row>
    <row r="83" ht="16.0" customHeight="true">
      <c r="A83" t="n" s="7">
        <v>4.4185392E7</v>
      </c>
      <c r="B83" t="s" s="8">
        <v>61</v>
      </c>
      <c r="C83" t="n" s="8">
        <f>IF(false,"120922351", "120922351")</f>
      </c>
      <c r="D83" t="s" s="8">
        <v>86</v>
      </c>
      <c r="E83" t="n" s="8">
        <v>1.0</v>
      </c>
      <c r="F83" t="n" s="8">
        <v>632.0</v>
      </c>
      <c r="G83" t="s" s="8">
        <v>53</v>
      </c>
      <c r="H83" t="s" s="8">
        <v>50</v>
      </c>
      <c r="I83" t="s" s="8">
        <v>185</v>
      </c>
    </row>
    <row r="84" ht="16.0" customHeight="true">
      <c r="A84" t="n" s="7">
        <v>4.42283E7</v>
      </c>
      <c r="B84" t="s" s="8">
        <v>61</v>
      </c>
      <c r="C84" t="n" s="8">
        <f>IF(false,"120921853", "120921853")</f>
      </c>
      <c r="D84" t="s" s="8">
        <v>186</v>
      </c>
      <c r="E84" t="n" s="8">
        <v>1.0</v>
      </c>
      <c r="F84" t="n" s="8">
        <v>413.0</v>
      </c>
      <c r="G84" t="s" s="8">
        <v>53</v>
      </c>
      <c r="H84" t="s" s="8">
        <v>50</v>
      </c>
      <c r="I84" t="s" s="8">
        <v>187</v>
      </c>
    </row>
    <row r="85" ht="16.0" customHeight="true">
      <c r="A85" t="n" s="7">
        <v>4.4238148E7</v>
      </c>
      <c r="B85" t="s" s="8">
        <v>54</v>
      </c>
      <c r="C85" t="n" s="8">
        <f>IF(false,"120921471", "120921471")</f>
      </c>
      <c r="D85" t="s" s="8">
        <v>82</v>
      </c>
      <c r="E85" t="n" s="8">
        <v>1.0</v>
      </c>
      <c r="F85" t="n" s="8">
        <v>797.0</v>
      </c>
      <c r="G85" t="s" s="8">
        <v>53</v>
      </c>
      <c r="H85" t="s" s="8">
        <v>50</v>
      </c>
      <c r="I85" t="s" s="8">
        <v>188</v>
      </c>
    </row>
    <row r="86" ht="16.0" customHeight="true">
      <c r="A86" t="n" s="7">
        <v>4.4235091E7</v>
      </c>
      <c r="B86" t="s" s="8">
        <v>54</v>
      </c>
      <c r="C86" t="n" s="8">
        <f>IF(false,"120921853", "120921853")</f>
      </c>
      <c r="D86" t="s" s="8">
        <v>186</v>
      </c>
      <c r="E86" t="n" s="8">
        <v>1.0</v>
      </c>
      <c r="F86" t="n" s="8">
        <v>939.0</v>
      </c>
      <c r="G86" t="s" s="8">
        <v>53</v>
      </c>
      <c r="H86" t="s" s="8">
        <v>50</v>
      </c>
      <c r="I86" t="s" s="8">
        <v>189</v>
      </c>
    </row>
    <row r="87" ht="16.0" customHeight="true">
      <c r="A87" t="n" s="7">
        <v>4.4231358E7</v>
      </c>
      <c r="B87" t="s" s="8">
        <v>61</v>
      </c>
      <c r="C87" t="n" s="8">
        <f>IF(false,"120921791", "120921791")</f>
      </c>
      <c r="D87" t="s" s="8">
        <v>183</v>
      </c>
      <c r="E87" t="n" s="8">
        <v>1.0</v>
      </c>
      <c r="F87" t="n" s="8">
        <v>1452.0</v>
      </c>
      <c r="G87" t="s" s="8">
        <v>53</v>
      </c>
      <c r="H87" t="s" s="8">
        <v>50</v>
      </c>
      <c r="I87" t="s" s="8">
        <v>190</v>
      </c>
    </row>
    <row r="88" ht="16.0" customHeight="true">
      <c r="A88" t="n" s="7">
        <v>4.3987783E7</v>
      </c>
      <c r="B88" t="s" s="8">
        <v>51</v>
      </c>
      <c r="C88" t="n" s="8">
        <f>IF(false,"01-004211", "01-004211")</f>
      </c>
      <c r="D88" t="s" s="8">
        <v>191</v>
      </c>
      <c r="E88" t="n" s="8">
        <v>2.0</v>
      </c>
      <c r="F88" t="n" s="8">
        <v>2332.0</v>
      </c>
      <c r="G88" t="s" s="8">
        <v>53</v>
      </c>
      <c r="H88" t="s" s="8">
        <v>50</v>
      </c>
      <c r="I88" t="s" s="8">
        <v>192</v>
      </c>
    </row>
    <row r="89" ht="16.0" customHeight="true">
      <c r="A89" t="n" s="7">
        <v>4.4208618E7</v>
      </c>
      <c r="B89" t="s" s="8">
        <v>61</v>
      </c>
      <c r="C89" t="n" s="8">
        <f>IF(false,"120922352", "120922352")</f>
      </c>
      <c r="D89" t="s" s="8">
        <v>101</v>
      </c>
      <c r="E89" t="n" s="8">
        <v>1.0</v>
      </c>
      <c r="F89" t="n" s="8">
        <v>508.0</v>
      </c>
      <c r="G89" t="s" s="8">
        <v>53</v>
      </c>
      <c r="H89" t="s" s="8">
        <v>50</v>
      </c>
      <c r="I89" t="s" s="8">
        <v>193</v>
      </c>
    </row>
    <row r="90" ht="16.0" customHeight="true">
      <c r="A90" t="n" s="7">
        <v>4.4231116E7</v>
      </c>
      <c r="B90" t="s" s="8">
        <v>61</v>
      </c>
      <c r="C90" t="n" s="8">
        <f>IF(false,"003-319", "003-319")</f>
      </c>
      <c r="D90" t="s" s="8">
        <v>194</v>
      </c>
      <c r="E90" t="n" s="8">
        <v>1.0</v>
      </c>
      <c r="F90" t="n" s="8">
        <v>1099.0</v>
      </c>
      <c r="G90" t="s" s="8">
        <v>53</v>
      </c>
      <c r="H90" t="s" s="8">
        <v>50</v>
      </c>
      <c r="I90" t="s" s="8">
        <v>195</v>
      </c>
    </row>
    <row r="91" ht="16.0" customHeight="true">
      <c r="A91" t="n" s="7">
        <v>4.4230213E7</v>
      </c>
      <c r="B91" t="s" s="8">
        <v>61</v>
      </c>
      <c r="C91" t="n" s="8">
        <f>IF(false,"120921568", "120921568")</f>
      </c>
      <c r="D91" t="s" s="8">
        <v>196</v>
      </c>
      <c r="E91" t="n" s="8">
        <v>1.0</v>
      </c>
      <c r="F91" t="n" s="8">
        <v>1346.0</v>
      </c>
      <c r="G91" t="s" s="8">
        <v>53</v>
      </c>
      <c r="H91" t="s" s="8">
        <v>50</v>
      </c>
      <c r="I91" t="s" s="8">
        <v>197</v>
      </c>
    </row>
    <row r="92" ht="16.0" customHeight="true">
      <c r="A92" t="n" s="7">
        <v>4.4227276E7</v>
      </c>
      <c r="B92" t="s" s="8">
        <v>61</v>
      </c>
      <c r="C92" t="n" s="8">
        <f>IF(false,"120921939", "120921939")</f>
      </c>
      <c r="D92" t="s" s="8">
        <v>198</v>
      </c>
      <c r="E92" t="n" s="8">
        <v>2.0</v>
      </c>
      <c r="F92" t="n" s="8">
        <v>1552.0</v>
      </c>
      <c r="G92" t="s" s="8">
        <v>53</v>
      </c>
      <c r="H92" t="s" s="8">
        <v>50</v>
      </c>
      <c r="I92" t="s" s="8">
        <v>199</v>
      </c>
    </row>
    <row r="93" ht="16.0" customHeight="true">
      <c r="A93" t="n" s="7">
        <v>4.4100776E7</v>
      </c>
      <c r="B93" t="s" s="8">
        <v>51</v>
      </c>
      <c r="C93" t="n" s="8">
        <f>IF(false,"005-1255", "005-1255")</f>
      </c>
      <c r="D93" t="s" s="8">
        <v>200</v>
      </c>
      <c r="E93" t="n" s="8">
        <v>1.0</v>
      </c>
      <c r="F93" t="n" s="8">
        <v>1.0</v>
      </c>
      <c r="G93" t="s" s="8">
        <v>53</v>
      </c>
      <c r="H93" t="s" s="8">
        <v>50</v>
      </c>
      <c r="I93" t="s" s="8">
        <v>201</v>
      </c>
    </row>
    <row r="94" ht="16.0" customHeight="true">
      <c r="A94" t="n" s="7">
        <v>4.4076163E7</v>
      </c>
      <c r="B94" t="s" s="8">
        <v>51</v>
      </c>
      <c r="C94" t="n" s="8">
        <f>IF(false,"120921370", "120921370")</f>
      </c>
      <c r="D94" t="s" s="8">
        <v>127</v>
      </c>
      <c r="E94" t="n" s="8">
        <v>2.0</v>
      </c>
      <c r="F94" t="n" s="8">
        <v>2830.0</v>
      </c>
      <c r="G94" t="s" s="8">
        <v>53</v>
      </c>
      <c r="H94" t="s" s="8">
        <v>50</v>
      </c>
      <c r="I94" t="s" s="8">
        <v>202</v>
      </c>
    </row>
    <row r="95" ht="16.0" customHeight="true">
      <c r="A95" t="n" s="7">
        <v>4.4230859E7</v>
      </c>
      <c r="B95" t="s" s="8">
        <v>61</v>
      </c>
      <c r="C95" t="n" s="8">
        <f>IF(false,"005-1359", "005-1359")</f>
      </c>
      <c r="D95" t="s" s="8">
        <v>62</v>
      </c>
      <c r="E95" t="n" s="8">
        <v>1.0</v>
      </c>
      <c r="F95" t="n" s="8">
        <v>999.0</v>
      </c>
      <c r="G95" t="s" s="8">
        <v>53</v>
      </c>
      <c r="H95" t="s" s="8">
        <v>50</v>
      </c>
      <c r="I95" t="s" s="8">
        <v>203</v>
      </c>
    </row>
    <row r="96" ht="16.0" customHeight="true">
      <c r="A96" t="n" s="7">
        <v>4.4223384E7</v>
      </c>
      <c r="B96" t="s" s="8">
        <v>61</v>
      </c>
      <c r="C96" t="n" s="8">
        <f>IF(false,"005-1515", "005-1515")</f>
      </c>
      <c r="D96" t="s" s="8">
        <v>176</v>
      </c>
      <c r="E96" t="n" s="8">
        <v>2.0</v>
      </c>
      <c r="F96" t="n" s="8">
        <v>1932.0</v>
      </c>
      <c r="G96" t="s" s="8">
        <v>53</v>
      </c>
      <c r="H96" t="s" s="8">
        <v>50</v>
      </c>
      <c r="I96" t="s" s="8">
        <v>204</v>
      </c>
    </row>
    <row r="97" ht="16.0" customHeight="true">
      <c r="A97" t="n" s="7">
        <v>4.424084E7</v>
      </c>
      <c r="B97" t="s" s="8">
        <v>54</v>
      </c>
      <c r="C97" t="n" s="8">
        <f>IF(false,"120922597", "120922597")</f>
      </c>
      <c r="D97" t="s" s="8">
        <v>205</v>
      </c>
      <c r="E97" t="n" s="8">
        <v>1.0</v>
      </c>
      <c r="F97" t="n" s="8">
        <v>405.0</v>
      </c>
      <c r="G97" t="s" s="8">
        <v>53</v>
      </c>
      <c r="H97" t="s" s="8">
        <v>50</v>
      </c>
      <c r="I97" t="s" s="8">
        <v>206</v>
      </c>
    </row>
    <row r="98" ht="16.0" customHeight="true">
      <c r="A98" t="n" s="7">
        <v>4.4164734E7</v>
      </c>
      <c r="B98" t="s" s="8">
        <v>61</v>
      </c>
      <c r="C98" t="n" s="8">
        <f>IF(false,"005-1511", "005-1511")</f>
      </c>
      <c r="D98" t="s" s="8">
        <v>207</v>
      </c>
      <c r="E98" t="n" s="8">
        <v>1.0</v>
      </c>
      <c r="F98" t="n" s="8">
        <v>1.0</v>
      </c>
      <c r="G98" t="s" s="8">
        <v>53</v>
      </c>
      <c r="H98" t="s" s="8">
        <v>50</v>
      </c>
      <c r="I98" t="s" s="8">
        <v>208</v>
      </c>
    </row>
    <row r="99" ht="16.0" customHeight="true">
      <c r="A99" t="n" s="7">
        <v>4.4164734E7</v>
      </c>
      <c r="B99" t="s" s="8">
        <v>61</v>
      </c>
      <c r="C99" t="n" s="8">
        <f>IF(false,"005-1515", "005-1515")</f>
      </c>
      <c r="D99" t="s" s="8">
        <v>176</v>
      </c>
      <c r="E99" t="n" s="8">
        <v>2.0</v>
      </c>
      <c r="F99" t="n" s="8">
        <v>1.0</v>
      </c>
      <c r="G99" t="s" s="8">
        <v>53</v>
      </c>
      <c r="H99" t="s" s="8">
        <v>50</v>
      </c>
      <c r="I99" t="s" s="8">
        <v>208</v>
      </c>
    </row>
    <row r="100" ht="16.0" customHeight="true">
      <c r="A100" t="n" s="7">
        <v>4.4055244E7</v>
      </c>
      <c r="B100" t="s" s="8">
        <v>51</v>
      </c>
      <c r="C100" t="n" s="8">
        <f>IF(false,"003-319", "003-319")</f>
      </c>
      <c r="D100" t="s" s="8">
        <v>194</v>
      </c>
      <c r="E100" t="n" s="8">
        <v>1.0</v>
      </c>
      <c r="F100" t="n" s="8">
        <v>1264.0</v>
      </c>
      <c r="G100" t="s" s="8">
        <v>53</v>
      </c>
      <c r="H100" t="s" s="8">
        <v>50</v>
      </c>
      <c r="I100" t="s" s="8">
        <v>209</v>
      </c>
    </row>
    <row r="101" ht="16.0" customHeight="true">
      <c r="A101" t="n" s="7">
        <v>4.4245444E7</v>
      </c>
      <c r="B101" t="s" s="8">
        <v>54</v>
      </c>
      <c r="C101" t="n" s="8">
        <f>IF(false,"005-1519", "005-1519")</f>
      </c>
      <c r="D101" t="s" s="8">
        <v>210</v>
      </c>
      <c r="E101" t="n" s="8">
        <v>1.0</v>
      </c>
      <c r="F101" t="n" s="8">
        <v>1399.0</v>
      </c>
      <c r="G101" t="s" s="8">
        <v>53</v>
      </c>
      <c r="H101" t="s" s="8">
        <v>50</v>
      </c>
      <c r="I101" t="s" s="8">
        <v>211</v>
      </c>
    </row>
    <row r="102" ht="16.0" customHeight="true">
      <c r="A102" t="n" s="7">
        <v>4.4217334E7</v>
      </c>
      <c r="B102" t="s" s="8">
        <v>61</v>
      </c>
      <c r="C102" t="n" s="8">
        <f>IF(false,"006-578", "006-578")</f>
      </c>
      <c r="D102" t="s" s="8">
        <v>212</v>
      </c>
      <c r="E102" t="n" s="8">
        <v>2.0</v>
      </c>
      <c r="F102" t="n" s="8">
        <v>1040.0</v>
      </c>
      <c r="G102" t="s" s="8">
        <v>53</v>
      </c>
      <c r="H102" t="s" s="8">
        <v>50</v>
      </c>
      <c r="I102" t="s" s="8">
        <v>213</v>
      </c>
    </row>
    <row r="103" ht="16.0" customHeight="true">
      <c r="A103" t="n" s="7">
        <v>4.4177935E7</v>
      </c>
      <c r="B103" t="s" s="8">
        <v>61</v>
      </c>
      <c r="C103" t="n" s="8">
        <f>IF(false,"008-576", "008-576")</f>
      </c>
      <c r="D103" t="s" s="8">
        <v>77</v>
      </c>
      <c r="E103" t="n" s="8">
        <v>1.0</v>
      </c>
      <c r="F103" t="n" s="8">
        <v>239.0</v>
      </c>
      <c r="G103" t="s" s="8">
        <v>53</v>
      </c>
      <c r="H103" t="s" s="8">
        <v>50</v>
      </c>
      <c r="I103" t="s" s="8">
        <v>214</v>
      </c>
    </row>
    <row r="104" ht="16.0" customHeight="true">
      <c r="A104" t="n" s="7">
        <v>4.4153944E7</v>
      </c>
      <c r="B104" t="s" s="8">
        <v>61</v>
      </c>
      <c r="C104" t="n" s="8">
        <f>IF(false,"005-1516", "005-1516")</f>
      </c>
      <c r="D104" t="s" s="8">
        <v>215</v>
      </c>
      <c r="E104" t="n" s="8">
        <v>1.0</v>
      </c>
      <c r="F104" t="n" s="8">
        <v>726.0</v>
      </c>
      <c r="G104" t="s" s="8">
        <v>53</v>
      </c>
      <c r="H104" t="s" s="8">
        <v>50</v>
      </c>
      <c r="I104" t="s" s="8">
        <v>216</v>
      </c>
    </row>
    <row r="105" ht="16.0" customHeight="true">
      <c r="A105" t="n" s="7">
        <v>4.4219438E7</v>
      </c>
      <c r="B105" t="s" s="8">
        <v>61</v>
      </c>
      <c r="C105" t="n" s="8">
        <f>IF(false,"120906023", "120906023")</f>
      </c>
      <c r="D105" t="s" s="8">
        <v>140</v>
      </c>
      <c r="E105" t="n" s="8">
        <v>1.0</v>
      </c>
      <c r="F105" t="n" s="8">
        <v>854.0</v>
      </c>
      <c r="G105" t="s" s="8">
        <v>53</v>
      </c>
      <c r="H105" t="s" s="8">
        <v>50</v>
      </c>
      <c r="I105" t="s" s="8">
        <v>217</v>
      </c>
    </row>
    <row r="106" ht="16.0" customHeight="true">
      <c r="A106" t="n" s="7">
        <v>4.4240391E7</v>
      </c>
      <c r="B106" t="s" s="8">
        <v>54</v>
      </c>
      <c r="C106" t="n" s="8">
        <f>IF(false,"005-1512", "005-1512")</f>
      </c>
      <c r="D106" t="s" s="8">
        <v>122</v>
      </c>
      <c r="E106" t="n" s="8">
        <v>2.0</v>
      </c>
      <c r="F106" t="n" s="8">
        <v>1958.0</v>
      </c>
      <c r="G106" t="s" s="8">
        <v>53</v>
      </c>
      <c r="H106" t="s" s="8">
        <v>50</v>
      </c>
      <c r="I106" t="s" s="8">
        <v>218</v>
      </c>
    </row>
    <row r="107" ht="16.0" customHeight="true">
      <c r="A107" t="n" s="7">
        <v>4.421441E7</v>
      </c>
      <c r="B107" t="s" s="8">
        <v>61</v>
      </c>
      <c r="C107" t="n" s="8">
        <f>IF(false,"120921853", "120921853")</f>
      </c>
      <c r="D107" t="s" s="8">
        <v>186</v>
      </c>
      <c r="E107" t="n" s="8">
        <v>1.0</v>
      </c>
      <c r="F107" t="n" s="8">
        <v>762.0</v>
      </c>
      <c r="G107" t="s" s="8">
        <v>53</v>
      </c>
      <c r="H107" t="s" s="8">
        <v>50</v>
      </c>
      <c r="I107" t="s" s="8">
        <v>219</v>
      </c>
    </row>
    <row r="108" ht="16.0" customHeight="true">
      <c r="A108" t="n" s="7">
        <v>4.4157277E7</v>
      </c>
      <c r="B108" t="s" s="8">
        <v>61</v>
      </c>
      <c r="C108" t="n" s="8">
        <f>IF(false,"005-1518", "005-1518")</f>
      </c>
      <c r="D108" t="s" s="8">
        <v>220</v>
      </c>
      <c r="E108" t="n" s="8">
        <v>2.0</v>
      </c>
      <c r="F108" t="n" s="8">
        <v>1.0</v>
      </c>
      <c r="G108" t="s" s="8">
        <v>53</v>
      </c>
      <c r="H108" t="s" s="8">
        <v>50</v>
      </c>
      <c r="I108" t="s" s="8">
        <v>221</v>
      </c>
    </row>
    <row r="109" ht="16.0" customHeight="true">
      <c r="A109" t="n" s="7">
        <v>4.4215768E7</v>
      </c>
      <c r="B109" t="s" s="8">
        <v>61</v>
      </c>
      <c r="C109" t="n" s="8">
        <f>IF(false,"120922351", "120922351")</f>
      </c>
      <c r="D109" t="s" s="8">
        <v>86</v>
      </c>
      <c r="E109" t="n" s="8">
        <v>1.0</v>
      </c>
      <c r="F109" t="n" s="8">
        <v>335.0</v>
      </c>
      <c r="G109" t="s" s="8">
        <v>53</v>
      </c>
      <c r="H109" t="s" s="8">
        <v>50</v>
      </c>
      <c r="I109" t="s" s="8">
        <v>222</v>
      </c>
    </row>
    <row r="110" ht="16.0" customHeight="true">
      <c r="A110" t="n" s="7">
        <v>4.4136731E7</v>
      </c>
      <c r="B110" t="s" s="8">
        <v>61</v>
      </c>
      <c r="C110" t="n" s="8">
        <f>IF(false,"120922164", "120922164")</f>
      </c>
      <c r="D110" t="s" s="8">
        <v>223</v>
      </c>
      <c r="E110" t="n" s="8">
        <v>1.0</v>
      </c>
      <c r="F110" t="n" s="8">
        <v>592.0</v>
      </c>
      <c r="G110" t="s" s="8">
        <v>53</v>
      </c>
      <c r="H110" t="s" s="8">
        <v>50</v>
      </c>
      <c r="I110" t="s" s="8">
        <v>224</v>
      </c>
    </row>
    <row r="111" ht="16.0" customHeight="true">
      <c r="A111" t="n" s="7">
        <v>4.4147842E7</v>
      </c>
      <c r="B111" t="s" s="8">
        <v>61</v>
      </c>
      <c r="C111" t="n" s="8">
        <f>IF(false,"005-1515", "005-1515")</f>
      </c>
      <c r="D111" t="s" s="8">
        <v>176</v>
      </c>
      <c r="E111" t="n" s="8">
        <v>1.0</v>
      </c>
      <c r="F111" t="n" s="8">
        <v>280.62</v>
      </c>
      <c r="G111" t="s" s="8">
        <v>53</v>
      </c>
      <c r="H111" t="s" s="8">
        <v>50</v>
      </c>
      <c r="I111" t="s" s="8">
        <v>225</v>
      </c>
    </row>
    <row r="112" ht="16.0" customHeight="true">
      <c r="A112" t="n" s="7">
        <v>4.4191797E7</v>
      </c>
      <c r="B112" t="s" s="8">
        <v>61</v>
      </c>
      <c r="C112" t="n" s="8">
        <f>IF(false,"120921816", "120921816")</f>
      </c>
      <c r="D112" t="s" s="8">
        <v>226</v>
      </c>
      <c r="E112" t="n" s="8">
        <v>1.0</v>
      </c>
      <c r="F112" t="n" s="8">
        <v>555.0</v>
      </c>
      <c r="G112" t="s" s="8">
        <v>53</v>
      </c>
      <c r="H112" t="s" s="8">
        <v>50</v>
      </c>
      <c r="I112" t="s" s="8">
        <v>227</v>
      </c>
    </row>
    <row r="113" ht="16.0" customHeight="true">
      <c r="A113" t="n" s="7">
        <v>4.434744E7</v>
      </c>
      <c r="B113" t="s" s="8">
        <v>54</v>
      </c>
      <c r="C113" t="n" s="8">
        <f>IF(false,"120921874", "120921874")</f>
      </c>
      <c r="D113" t="s" s="8">
        <v>228</v>
      </c>
      <c r="E113" t="n" s="8">
        <v>1.0</v>
      </c>
      <c r="F113" t="n" s="8">
        <v>595.0</v>
      </c>
      <c r="G113" t="s" s="8">
        <v>53</v>
      </c>
      <c r="H113" t="s" s="8">
        <v>50</v>
      </c>
      <c r="I113" t="s" s="8">
        <v>229</v>
      </c>
    </row>
    <row r="114" ht="16.0" customHeight="true">
      <c r="A114" t="n" s="7">
        <v>4.4013119E7</v>
      </c>
      <c r="B114" t="s" s="8">
        <v>51</v>
      </c>
      <c r="C114" t="n" s="8">
        <f>IF(false,"120921791", "120921791")</f>
      </c>
      <c r="D114" t="s" s="8">
        <v>183</v>
      </c>
      <c r="E114" t="n" s="8">
        <v>1.0</v>
      </c>
      <c r="F114" t="n" s="8">
        <v>32.0</v>
      </c>
      <c r="G114" t="s" s="8">
        <v>53</v>
      </c>
      <c r="H114" t="s" s="8">
        <v>50</v>
      </c>
      <c r="I114" t="s" s="8">
        <v>230</v>
      </c>
    </row>
    <row r="115" ht="16.0" customHeight="true">
      <c r="A115" t="n" s="7">
        <v>4.4249357E7</v>
      </c>
      <c r="B115" t="s" s="8">
        <v>54</v>
      </c>
      <c r="C115" t="n" s="8">
        <f>IF(false,"120922351", "120922351")</f>
      </c>
      <c r="D115" t="s" s="8">
        <v>86</v>
      </c>
      <c r="E115" t="n" s="8">
        <v>1.0</v>
      </c>
      <c r="F115" t="n" s="8">
        <v>725.0</v>
      </c>
      <c r="G115" t="s" s="8">
        <v>53</v>
      </c>
      <c r="H115" t="s" s="8">
        <v>50</v>
      </c>
      <c r="I115" t="s" s="8">
        <v>231</v>
      </c>
    </row>
    <row r="116" ht="16.0" customHeight="true">
      <c r="A116" t="n" s="7">
        <v>4.413886E7</v>
      </c>
      <c r="B116" t="s" s="8">
        <v>61</v>
      </c>
      <c r="C116" t="n" s="8">
        <f>IF(false,"120921853", "120921853")</f>
      </c>
      <c r="D116" t="s" s="8">
        <v>186</v>
      </c>
      <c r="E116" t="n" s="8">
        <v>3.0</v>
      </c>
      <c r="F116" t="n" s="8">
        <v>1971.0</v>
      </c>
      <c r="G116" t="s" s="8">
        <v>53</v>
      </c>
      <c r="H116" t="s" s="8">
        <v>50</v>
      </c>
      <c r="I116" t="s" s="8">
        <v>232</v>
      </c>
    </row>
    <row r="117" ht="16.0" customHeight="true">
      <c r="A117" t="n" s="7">
        <v>4.413886E7</v>
      </c>
      <c r="B117" t="s" s="8">
        <v>61</v>
      </c>
      <c r="C117" t="n" s="8">
        <f>IF(false,"120922351", "120922351")</f>
      </c>
      <c r="D117" t="s" s="8">
        <v>86</v>
      </c>
      <c r="E117" t="n" s="8">
        <v>1.0</v>
      </c>
      <c r="F117" t="n" s="8">
        <v>552.0</v>
      </c>
      <c r="G117" t="s" s="8">
        <v>53</v>
      </c>
      <c r="H117" t="s" s="8">
        <v>50</v>
      </c>
      <c r="I117" t="s" s="8">
        <v>232</v>
      </c>
    </row>
    <row r="118" ht="16.0" customHeight="true">
      <c r="A118" t="n" s="7">
        <v>4.4121394E7</v>
      </c>
      <c r="B118" t="s" s="8">
        <v>61</v>
      </c>
      <c r="C118" t="n" s="8">
        <f>IF(false,"005-1255", "005-1255")</f>
      </c>
      <c r="D118" t="s" s="8">
        <v>200</v>
      </c>
      <c r="E118" t="n" s="8">
        <v>1.0</v>
      </c>
      <c r="F118" t="n" s="8">
        <v>689.0</v>
      </c>
      <c r="G118" t="s" s="8">
        <v>53</v>
      </c>
      <c r="H118" t="s" s="8">
        <v>50</v>
      </c>
      <c r="I118" t="s" s="8">
        <v>233</v>
      </c>
    </row>
    <row r="119" ht="16.0" customHeight="true">
      <c r="A119" t="n" s="7">
        <v>4.4327843E7</v>
      </c>
      <c r="B119" t="s" s="8">
        <v>54</v>
      </c>
      <c r="C119" t="n" s="8">
        <f>IF(false,"120921898", "120921898")</f>
      </c>
      <c r="D119" t="s" s="8">
        <v>234</v>
      </c>
      <c r="E119" t="n" s="8">
        <v>1.0</v>
      </c>
      <c r="F119" t="n" s="8">
        <v>1166.0</v>
      </c>
      <c r="G119" t="s" s="8">
        <v>53</v>
      </c>
      <c r="H119" t="s" s="8">
        <v>50</v>
      </c>
      <c r="I119" t="s" s="8">
        <v>235</v>
      </c>
    </row>
    <row r="120" ht="16.0" customHeight="true">
      <c r="A120" t="n" s="7">
        <v>4.4232138E7</v>
      </c>
      <c r="B120" t="s" s="8">
        <v>54</v>
      </c>
      <c r="C120" t="n" s="8">
        <f>IF(false,"120922352", "120922352")</f>
      </c>
      <c r="D120" t="s" s="8">
        <v>101</v>
      </c>
      <c r="E120" t="n" s="8">
        <v>1.0</v>
      </c>
      <c r="F120" t="n" s="8">
        <v>789.0</v>
      </c>
      <c r="G120" t="s" s="8">
        <v>53</v>
      </c>
      <c r="H120" t="s" s="8">
        <v>50</v>
      </c>
      <c r="I120" t="s" s="8">
        <v>236</v>
      </c>
    </row>
    <row r="121" ht="16.0" customHeight="true">
      <c r="A121" t="n" s="7">
        <v>4.4226978E7</v>
      </c>
      <c r="B121" t="s" s="8">
        <v>61</v>
      </c>
      <c r="C121" t="n" s="8">
        <f>IF(false,"005-1515", "005-1515")</f>
      </c>
      <c r="D121" t="s" s="8">
        <v>176</v>
      </c>
      <c r="E121" t="n" s="8">
        <v>1.0</v>
      </c>
      <c r="F121" t="n" s="8">
        <v>1.0</v>
      </c>
      <c r="G121" t="s" s="8">
        <v>53</v>
      </c>
      <c r="H121" t="s" s="8">
        <v>50</v>
      </c>
      <c r="I121" t="s" s="8">
        <v>237</v>
      </c>
    </row>
    <row r="122" ht="16.0" customHeight="true">
      <c r="A122" t="n" s="7">
        <v>4.4240259E7</v>
      </c>
      <c r="B122" t="s" s="8">
        <v>54</v>
      </c>
      <c r="C122" t="n" s="8">
        <f>IF(false,"120922823", "120922823")</f>
      </c>
      <c r="D122" t="s" s="8">
        <v>238</v>
      </c>
      <c r="E122" t="n" s="8">
        <v>1.0</v>
      </c>
      <c r="F122" t="n" s="8">
        <v>86.0</v>
      </c>
      <c r="G122" t="s" s="8">
        <v>53</v>
      </c>
      <c r="H122" t="s" s="8">
        <v>50</v>
      </c>
      <c r="I122" t="s" s="8">
        <v>239</v>
      </c>
    </row>
    <row r="123" ht="16.0" customHeight="true">
      <c r="A123" t="n" s="7">
        <v>4.4248352E7</v>
      </c>
      <c r="B123" t="s" s="8">
        <v>54</v>
      </c>
      <c r="C123" t="n" s="8">
        <f>IF(false,"005-1264", "005-1264")</f>
      </c>
      <c r="D123" t="s" s="8">
        <v>240</v>
      </c>
      <c r="E123" t="n" s="8">
        <v>1.0</v>
      </c>
      <c r="F123" t="n" s="8">
        <v>478.0</v>
      </c>
      <c r="G123" t="s" s="8">
        <v>53</v>
      </c>
      <c r="H123" t="s" s="8">
        <v>50</v>
      </c>
      <c r="I123" t="s" s="8">
        <v>241</v>
      </c>
    </row>
    <row r="124" ht="16.0" customHeight="true">
      <c r="A124" t="n" s="7">
        <v>4.4142586E7</v>
      </c>
      <c r="B124" t="s" s="8">
        <v>61</v>
      </c>
      <c r="C124" t="n" s="8">
        <f>IF(false,"006-578", "006-578")</f>
      </c>
      <c r="D124" t="s" s="8">
        <v>212</v>
      </c>
      <c r="E124" t="n" s="8">
        <v>1.0</v>
      </c>
      <c r="F124" t="n" s="8">
        <v>348.0</v>
      </c>
      <c r="G124" t="s" s="8">
        <v>53</v>
      </c>
      <c r="H124" t="s" s="8">
        <v>50</v>
      </c>
      <c r="I124" t="s" s="8">
        <v>242</v>
      </c>
    </row>
    <row r="125" ht="16.0" customHeight="true">
      <c r="A125" t="n" s="7">
        <v>4.3992714E7</v>
      </c>
      <c r="B125" t="s" s="8">
        <v>51</v>
      </c>
      <c r="C125" t="n" s="8">
        <f>IF(false,"120922554", "120922554")</f>
      </c>
      <c r="D125" t="s" s="8">
        <v>243</v>
      </c>
      <c r="E125" t="n" s="8">
        <v>1.0</v>
      </c>
      <c r="F125" t="n" s="8">
        <v>945.0</v>
      </c>
      <c r="G125" t="s" s="8">
        <v>53</v>
      </c>
      <c r="H125" t="s" s="8">
        <v>50</v>
      </c>
      <c r="I125" t="s" s="8">
        <v>244</v>
      </c>
    </row>
    <row r="126" ht="16.0" customHeight="true">
      <c r="A126" t="n" s="7">
        <v>4.4152394E7</v>
      </c>
      <c r="B126" t="s" s="8">
        <v>61</v>
      </c>
      <c r="C126" t="n" s="8">
        <f>IF(false,"120921906", "120921906")</f>
      </c>
      <c r="D126" t="s" s="8">
        <v>107</v>
      </c>
      <c r="E126" t="n" s="8">
        <v>1.0</v>
      </c>
      <c r="F126" t="n" s="8">
        <v>241.0</v>
      </c>
      <c r="G126" t="s" s="8">
        <v>53</v>
      </c>
      <c r="H126" t="s" s="8">
        <v>50</v>
      </c>
      <c r="I126" t="s" s="8">
        <v>245</v>
      </c>
    </row>
    <row r="127" ht="16.0" customHeight="true">
      <c r="A127" t="n" s="7">
        <v>4.4115798E7</v>
      </c>
      <c r="B127" t="s" s="8">
        <v>61</v>
      </c>
      <c r="C127" t="n" s="8">
        <f>IF(false,"120922390", "120922390")</f>
      </c>
      <c r="D127" t="s" s="8">
        <v>69</v>
      </c>
      <c r="E127" t="n" s="8">
        <v>1.0</v>
      </c>
      <c r="F127" t="n" s="8">
        <v>191.0</v>
      </c>
      <c r="G127" t="s" s="8">
        <v>53</v>
      </c>
      <c r="H127" t="s" s="8">
        <v>50</v>
      </c>
      <c r="I127" t="s" s="8">
        <v>246</v>
      </c>
    </row>
    <row r="128" ht="16.0" customHeight="true"/>
    <row r="129" ht="16.0" customHeight="true">
      <c r="A129" t="s" s="1">
        <v>37</v>
      </c>
      <c r="B129" s="1"/>
      <c r="C129" s="1"/>
      <c r="D129" s="1"/>
      <c r="E129" s="1"/>
      <c r="F129" t="n" s="8">
        <v>122136.62</v>
      </c>
      <c r="G129" s="2"/>
    </row>
    <row r="130" ht="16.0" customHeight="true"/>
    <row r="131" ht="16.0" customHeight="true">
      <c r="A131" t="s" s="1">
        <v>36</v>
      </c>
    </row>
    <row r="132" ht="34.0" customHeight="true">
      <c r="A132" t="s" s="9">
        <v>38</v>
      </c>
      <c r="B132" t="s" s="9">
        <v>0</v>
      </c>
      <c r="C132" t="s" s="9">
        <v>43</v>
      </c>
      <c r="D132" t="s" s="9">
        <v>1</v>
      </c>
      <c r="E132" t="s" s="9">
        <v>2</v>
      </c>
      <c r="F132" t="s" s="9">
        <v>39</v>
      </c>
      <c r="G132" t="s" s="9">
        <v>5</v>
      </c>
      <c r="H132" t="s" s="9">
        <v>3</v>
      </c>
      <c r="I132" t="s" s="9">
        <v>4</v>
      </c>
    </row>
    <row r="133" ht="16.0" customHeight="true">
      <c r="A133" t="n" s="8">
        <v>4.1659631E7</v>
      </c>
      <c r="B133" t="s" s="8">
        <v>247</v>
      </c>
      <c r="C133" t="n" s="8">
        <f>IF(false,"120922201", "120922201")</f>
      </c>
      <c r="D133" t="s" s="8">
        <v>248</v>
      </c>
      <c r="E133" t="n" s="8">
        <v>1.0</v>
      </c>
      <c r="F133" t="n" s="8">
        <v>-5.0</v>
      </c>
      <c r="G133" t="s" s="8">
        <v>249</v>
      </c>
      <c r="H133" t="s" s="8">
        <v>54</v>
      </c>
      <c r="I133" t="s" s="8">
        <v>250</v>
      </c>
    </row>
    <row r="134" ht="16.0" customHeight="true"/>
    <row r="135" ht="16.0" customHeight="true">
      <c r="A135" t="s" s="1">
        <v>37</v>
      </c>
      <c r="F135" t="n" s="8">
        <v>-5.0</v>
      </c>
      <c r="G135" s="2"/>
      <c r="H135" s="0"/>
      <c r="I135" s="0"/>
    </row>
    <row r="136" ht="16.0" customHeight="true">
      <c r="A136" s="1"/>
      <c r="B136" s="1"/>
      <c r="C136" s="1"/>
      <c r="D136" s="1"/>
      <c r="E136" s="1"/>
      <c r="F136" s="1"/>
      <c r="G136" s="1"/>
      <c r="H136" s="1"/>
      <c r="I136" s="1"/>
    </row>
    <row r="137" ht="16.0" customHeight="true">
      <c r="A137" t="s" s="1">
        <v>40</v>
      </c>
    </row>
    <row r="138" ht="34.0" customHeight="true">
      <c r="A138" t="s" s="9">
        <v>47</v>
      </c>
      <c r="B138" t="s" s="9">
        <v>48</v>
      </c>
      <c r="C138" s="9"/>
      <c r="D138" s="9"/>
      <c r="E138" s="9"/>
      <c r="F138" t="s" s="9">
        <v>39</v>
      </c>
      <c r="G138" t="s" s="9">
        <v>5</v>
      </c>
      <c r="H138" t="s" s="9">
        <v>3</v>
      </c>
      <c r="I138" t="s" s="9">
        <v>4</v>
      </c>
    </row>
    <row r="139" ht="16.0" customHeight="true"/>
    <row r="140" ht="16.0" customHeight="true">
      <c r="A140" t="s" s="1">
        <v>37</v>
      </c>
      <c r="F140" t="n" s="8">
        <v>0.0</v>
      </c>
      <c r="G140" s="2"/>
      <c r="H140" s="0"/>
      <c r="I140" s="0"/>
    </row>
    <row r="141" ht="16.0" customHeight="true">
      <c r="A141" s="1"/>
      <c r="B141" s="1"/>
      <c r="C141" s="1"/>
      <c r="D141" s="1"/>
      <c r="E141" s="1"/>
      <c r="F141" s="1"/>
      <c r="G141" s="1"/>
      <c r="H141" s="1"/>
      <c r="I141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