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<sst xmlns="http://schemas.openxmlformats.org/spreadsheetml/2006/main" count="1762" uniqueCount="321">
  <si>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</si>
  <si>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</si>
  <si>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</si>
  <si>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</si>
  <si>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</si>
  <si>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</si>
  <si>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</si>
  <si>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</si>
  <si>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</si>
  <si>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</si>
  <si>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</si>
  <si>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</si>
  <si>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</si>
  <si>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</si>
  <si>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</si>
  <si>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</si>
  <si>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</si>
  <si>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</si>
  <si>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</si>
  <si>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</si>
  <si>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</si>
  <si>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</si>
  <si>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</si>
  <si>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</si>
  <si>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</si>
  <si>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</si>
  <si>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</si>
  <si>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</si>
  <si>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</si>
  <si>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</si>
  <si>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</si>
  <si>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</si>
  <si>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</si>
  <si>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</si>
  <si>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</si>
  <si>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</si>
  <si>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</si>
  <si>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</si>
  <si>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</si>
  <si>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</si>
  <si>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</si>
  <si>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</si>
  <si>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</si>
  <si>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</si>
  <si>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</si>
  <si>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</si>
  <si>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</si>
  <si>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</si>
  <si>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</si>
  <si>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</si>
  <si>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23.08.2021</t>
  </si>
  <si>
    <t>18.08.2021</t>
  </si>
  <si>
    <t>Goo.N подгузники S (4-8 кг), 84 шт.</t>
  </si>
  <si>
    <t>Платёж покупателя</t>
  </si>
  <si>
    <t>20.08.2021</t>
  </si>
  <si>
    <t>611d5e26f98801046c5b9b2a</t>
  </si>
  <si>
    <t>Biore увлажняющая сыворотка для умывания и снятия макияжа, 210 мл</t>
  </si>
  <si>
    <t>611ce42399d6ef46612f7290</t>
  </si>
  <si>
    <t>11.08.2021</t>
  </si>
  <si>
    <t>Стиральный порошок Attack Multi-Action, 0.72 кг</t>
  </si>
  <si>
    <t>611f76c0dff13b589af5566b</t>
  </si>
  <si>
    <t>19.08.2021</t>
  </si>
  <si>
    <t>Креатин Optimum Nutrition Micronised Creatine Powder (1.2 кг) без вкуса</t>
  </si>
  <si>
    <t>611e94357153b39e9b9d35a2</t>
  </si>
  <si>
    <t>YokoSun подгузники M (5-10 кг), 62 шт.</t>
  </si>
  <si>
    <t>611e170f73990102845c60d7</t>
  </si>
  <si>
    <t>16.08.2021</t>
  </si>
  <si>
    <t>YokoSun трусики Econom L (9-14 кг), 44 шт.</t>
  </si>
  <si>
    <t>611a669b3b3176366bf88214</t>
  </si>
  <si>
    <t>Joonies подгузники Premium Soft NB (0-5 кг) 24 шт.</t>
  </si>
  <si>
    <t>611da4394f5c6e0d54a85a9a</t>
  </si>
  <si>
    <t>Гель для душа Biore Ангельская роза, 480 мл</t>
  </si>
  <si>
    <t>611a748420d51d41e651fb2a</t>
  </si>
  <si>
    <t>Зубная паста Perioe Pumping Cool mint, 285 г</t>
  </si>
  <si>
    <t>Смесь Kabrita 4 GOLD для комфортного пищеварения, старше 18 месяцев, 800 г</t>
  </si>
  <si>
    <t>611fc2992af6cd330101b5a8</t>
  </si>
  <si>
    <t>YokoSun подгузники Premium NB (0-5 кг) 36 шт.</t>
  </si>
  <si>
    <t>611fd2bcc5311b400371d639</t>
  </si>
  <si>
    <t>YokoSun трусики Premium M (6-10 кг) 56 шт., белый</t>
  </si>
  <si>
    <t>611fd6fadff13b4afcf55682</t>
  </si>
  <si>
    <t>YokoSun трусики Premium L (9-14 кг) 44 шт., белый</t>
  </si>
  <si>
    <t>Креатин Optimum Nutrition Micronised Creatine Powder (2 кг) нейтральный</t>
  </si>
  <si>
    <t>611fe19fdff13b215cf555a7</t>
  </si>
  <si>
    <t>10.08.2021</t>
  </si>
  <si>
    <t>Jigott BB крем Sun Protect, SPF 41, 50 мл, оттенок: универсальный</t>
  </si>
  <si>
    <t>611fe710b9f8edc69101327b</t>
  </si>
  <si>
    <t>15.08.2021</t>
  </si>
  <si>
    <t>Japan Gals натуральная маска с экстрактом алоэ, 30 шт.</t>
  </si>
  <si>
    <t>611fe7d194d5271b5eab994a</t>
  </si>
  <si>
    <t>17.08.2021</t>
  </si>
  <si>
    <t>Joonies трусики Standart L (9-14 кг), 42 шт., 42 шт., верблюды</t>
  </si>
  <si>
    <t>611fe94a04e9435de4756d60</t>
  </si>
  <si>
    <t>Satisfyer Вибромассажер Wand-er Woman 34 см (J2018-47), фиолетовый</t>
  </si>
  <si>
    <t>611fe7c72fe0980f96f51a79</t>
  </si>
  <si>
    <t>Satisfyer Стимулятор Penguin, черный/белый</t>
  </si>
  <si>
    <t>611ff560fbacea391544a711</t>
  </si>
  <si>
    <t>Satisfyer Вибратор из силикона Sexy Secret Panty 8.2 см, красный</t>
  </si>
  <si>
    <t>611ff5c56a86430ca239d387</t>
  </si>
  <si>
    <t>611ff68d5a3951e94b7e819a</t>
  </si>
  <si>
    <t>Satisfyer Стимулятор Curvy 1+, белый</t>
  </si>
  <si>
    <t>611ff5b9c3080f12c4f8967e</t>
  </si>
  <si>
    <t>YokoSun трусики L (9-14 кг), 44 шт.</t>
  </si>
  <si>
    <t>21.08.2021</t>
  </si>
  <si>
    <t>611ea86b04e9439aba756e1f</t>
  </si>
  <si>
    <t>Ёkitto подгузники L (12+ кг) 44 шт.</t>
  </si>
  <si>
    <t>611f78db9066f456ad911def</t>
  </si>
  <si>
    <t>Esthetic House маска-филлер CP-1 3 Seconds Hair Ringer (Hair Fill-up Ampoule), 13 мл, 10 шт.</t>
  </si>
  <si>
    <t>611f70b9863e4e40b9d8f6be</t>
  </si>
  <si>
    <t>Satisfyer Вибратор силиконовый Endless Fun (Partner Multifun 3), 23.5 см, blue</t>
  </si>
  <si>
    <t>611eed012af6cd6c4a01b559</t>
  </si>
  <si>
    <t>It's Skin Гель-крем для лица с муцином улитки для сияния кожи Snail Blanc Brightening Gel Cream, 50 мл</t>
  </si>
  <si>
    <t>611f393c99d6ef30df67cc5f</t>
  </si>
  <si>
    <t>Satisfyer Набор анальных пробок Booty Call (Plugs) 14 см, черный</t>
  </si>
  <si>
    <t>611ea58804e943a5d3756d97</t>
  </si>
  <si>
    <t>Goo.N трусики Сheerful Baby XL (11-18 кг), 42 шт.</t>
  </si>
  <si>
    <t>61202b8d94d527815aab995b</t>
  </si>
  <si>
    <t>611e92acf78dba75914b02f9</t>
  </si>
  <si>
    <t>611ec4305a395117ac7e7fd8</t>
  </si>
  <si>
    <t>Стиральный порошок Lion Top Platinum Clear, 0.9 кг</t>
  </si>
  <si>
    <t>611e1a76c5311b036fddae99</t>
  </si>
  <si>
    <t>611e08609066f41486a96e33</t>
  </si>
  <si>
    <t>611d6988f78dba74759816f9</t>
  </si>
  <si>
    <t>611d5d94c3080f2102236905</t>
  </si>
  <si>
    <t>Manuoki подгузники UltraThin M (6-11 кг) 56 шт.</t>
  </si>
  <si>
    <t>611fb9429066f47d15911e3c</t>
  </si>
  <si>
    <t>611cf3fd3620c212c62408ad</t>
  </si>
  <si>
    <t>Goo.N трусики XXL (13-25 кг) 28 шт.</t>
  </si>
  <si>
    <t>611ed8143b31767ec3be049d</t>
  </si>
  <si>
    <t>611f90c83b31763cedbe04d8</t>
  </si>
  <si>
    <t>611fd0c5bed21e2f0a52a133</t>
  </si>
  <si>
    <t>611d4abc8927ca076139a5a2</t>
  </si>
  <si>
    <t>Протеин Optimum Nutrition 100% Whey Gold Standard (819-943 г) печенье и крем</t>
  </si>
  <si>
    <t>611e441432da83b70821e79f</t>
  </si>
  <si>
    <t>Goo.N подгузники Ultra M (6-11 кг), 80 шт.</t>
  </si>
  <si>
    <t>611f726403c378b665599107</t>
  </si>
  <si>
    <t>Креатин Optimum Nutrition Micronised Creatine Powder (600 г) без вкуса</t>
  </si>
  <si>
    <t>611fccf3dbdc312f2910eeed</t>
  </si>
  <si>
    <t>Зубная паста Perioe Pumping Citrus, 285 г</t>
  </si>
  <si>
    <t>611f943e3b31761cb5be057f</t>
  </si>
  <si>
    <t>JIGOTT Увлажняющий крем для ног с экстрактом слизи улитки Jigott Moisture Foot Cream, 100 мл</t>
  </si>
  <si>
    <t>611e5a9a9066f42d2c911edb</t>
  </si>
  <si>
    <t>Протеин Optimum Nutrition 100% Whey Gold Standard (819-943 г) шоколадно-арахисовая паста</t>
  </si>
  <si>
    <t>611d5bb4f4c0cb4644bc7114</t>
  </si>
  <si>
    <t>Протеин Optimum Nutrition 100% Whey Gold Standard (819-943 г) нейтральный</t>
  </si>
  <si>
    <t>Креатин Optimum Nutrition Creatine 2500 Caps (100 шт) без вкуса</t>
  </si>
  <si>
    <t>611fb1902fe098508ff51aa4</t>
  </si>
  <si>
    <t>611ff091f988014866d804e0</t>
  </si>
  <si>
    <t>611fa1c6dbdc31838c10eed8</t>
  </si>
  <si>
    <t>La'dor кондиционер Moisture Balancing для сухих и поврежденных волос, 530 мл</t>
  </si>
  <si>
    <t>611d223003c37848ca58216a</t>
  </si>
  <si>
    <t>611e447a6a864313bc8201f3</t>
  </si>
  <si>
    <t>KIOSHI трусики XL (12-18 кг), 36 шт.</t>
  </si>
  <si>
    <t>611eb62903c37852f7598fd3</t>
  </si>
  <si>
    <t>Joonies трусики Standart M (6-11 кг), 52 шт.</t>
  </si>
  <si>
    <t>611e0f46954f6b35661bc9c8</t>
  </si>
  <si>
    <t>Joonies трусики Comfort L (9-14 кг), 44 шт., 2 уп.</t>
  </si>
  <si>
    <t>611f72b62fe09825d5f51a44</t>
  </si>
  <si>
    <t>Goo.N подгузники Ultra XL (12-20 кг), 52 шт.</t>
  </si>
  <si>
    <t>611eabadfbacea5c9d44a72c</t>
  </si>
  <si>
    <t>Joonies трусики Comfort XL (12-17 кг), 38 шт., 2 уп.</t>
  </si>
  <si>
    <t>611ffabb32da8338c0962b61</t>
  </si>
  <si>
    <t>Takeshi подгузники бамбуковые Kid's M (6-11 кг) 62 шт, 62 шт.</t>
  </si>
  <si>
    <t>611b79c804e943f7e236c9ab</t>
  </si>
  <si>
    <t>09.08.2021</t>
  </si>
  <si>
    <t>Смесь Kabrita 3 GOLD для комфортного пищеварения, старше 12 месяцев, 800 г</t>
  </si>
  <si>
    <t>6120d99620d51d4f5406ca98</t>
  </si>
  <si>
    <t>611e79003620c23dda117c73</t>
  </si>
  <si>
    <t>Минерально-витаминный комплекс Optimum Nutrition ZMA (180 капсул), нейтральный</t>
  </si>
  <si>
    <t>6120ef976a86433b9039d41b</t>
  </si>
  <si>
    <t>6120f746dbdc31fdfd10eee7</t>
  </si>
  <si>
    <t>Vivienne Sabo Тушь для ресниц Cabaret, в коробке, 01 черный</t>
  </si>
  <si>
    <t>6120f9402fe098796df51a4d</t>
  </si>
  <si>
    <t>KIOSHI трусики XXL (16+ кг) 34 шт.</t>
  </si>
  <si>
    <t>6120fea503c378906c598fe5</t>
  </si>
  <si>
    <t>6121135b83b1f23d8a445d27</t>
  </si>
  <si>
    <t>61211c87863e4e7dddd8f75a</t>
  </si>
  <si>
    <t>14.08.2021</t>
  </si>
  <si>
    <t>Протеин Optimum Nutrition 100% Whey Gold Standard (2100-2353 г) клубника-банан</t>
  </si>
  <si>
    <t>61212a9c9066f44ec7911e42</t>
  </si>
  <si>
    <t>Goo.N подгузники XL (12-20 кг), 42 шт.</t>
  </si>
  <si>
    <t>6121392ddbdc31049110eded</t>
  </si>
  <si>
    <t>Satisfyer Вибромассажер Wand-er Woman 34 см (J2018-47), черный</t>
  </si>
  <si>
    <t>6121412a2fe0981dd0f51a7d</t>
  </si>
  <si>
    <t>Стиральный порошок Lion Top Hang-to-Dry Indoors, 0.9 кг</t>
  </si>
  <si>
    <t>612146cb73990122328327f7</t>
  </si>
  <si>
    <t>612147943620c21970117cd9</t>
  </si>
  <si>
    <t>612147bc739901084d83277f</t>
  </si>
  <si>
    <t>Креатин Optimum Nutrition Creatine 2500 Caps (200 шт) без вкуса</t>
  </si>
  <si>
    <t>6121482b04e9432567756e1a</t>
  </si>
  <si>
    <t>Satisfyer Набор анальных пробок Booty Call (Plugs) 14 см, розовый</t>
  </si>
  <si>
    <t>6121491ebed21e4abb52a0ea</t>
  </si>
  <si>
    <t>612155163620c202ab117c55</t>
  </si>
  <si>
    <t>Goo.N трусики Ultra L (9-14 кг), 56 шт.</t>
  </si>
  <si>
    <t>611c130104e9432d5f4a704e</t>
  </si>
  <si>
    <t>61215e9320d51d292a06ca71</t>
  </si>
  <si>
    <t>Смесь БИБИКОЛЬ Нэнни 4, с 18 месяцев, 800 г</t>
  </si>
  <si>
    <t>611c1d085a3951f4a9c51dde</t>
  </si>
  <si>
    <t>Joonies трусики Comfort XL (12-17 кг), 38 шт.</t>
  </si>
  <si>
    <t>22.08.2021</t>
  </si>
  <si>
    <t>61200df294d527c517ab9942</t>
  </si>
  <si>
    <t>Burti kushel Baby, ополаскиватель для детского белья, 1.45 л</t>
  </si>
  <si>
    <t>612013fe20d51d53f706ca4c</t>
  </si>
  <si>
    <t>YokoSun трусики XXL (15-23 кг) 28 шт.</t>
  </si>
  <si>
    <t>612010530fe9955098ed37aa</t>
  </si>
  <si>
    <t>6120068c03c37873af5990ce</t>
  </si>
  <si>
    <t>Ёkitto трусики L (9-14 кг) 44 шт.</t>
  </si>
  <si>
    <t>6120a8a1f4c0cb263742214a</t>
  </si>
  <si>
    <t>611fa965dbdc31569810ef0a</t>
  </si>
  <si>
    <t>611f74cf9066f47310911e6f</t>
  </si>
  <si>
    <t>Satisfyer Стимулятор клитора вакуум-волновой Dual Love J2018-99, желтый</t>
  </si>
  <si>
    <t>611f957edff13b75cbf55610</t>
  </si>
  <si>
    <t>6120a1b7b9f8edc4a401325e</t>
  </si>
  <si>
    <t>Vivienne Sabo Тушь для ресниц Cabaret Waterproof, 01</t>
  </si>
  <si>
    <t>611ff11e0fe9952069ed3758</t>
  </si>
  <si>
    <t>611ff62c8927ca5dead97539</t>
  </si>
  <si>
    <t>611f76cc7153b37dac9d35d2</t>
  </si>
  <si>
    <t>611f755920d51d490006ca6d</t>
  </si>
  <si>
    <t>611fd45a7399013f3383289c</t>
  </si>
  <si>
    <t>Goo.N трусики Сheerful Baby L (8-14 кг), 48 шт.</t>
  </si>
  <si>
    <t>611faa9f04e9433074756df6</t>
  </si>
  <si>
    <t>Протеин Optimum Nutrition 100% Whey Gold Standard (2100-2353 г) банановый крем</t>
  </si>
  <si>
    <t>611e74677153b322779d352d</t>
  </si>
  <si>
    <t>612094c66a8643636639d381</t>
  </si>
  <si>
    <t>611fa470c5311b5c1e71d6ed</t>
  </si>
  <si>
    <t>611eacd5f9880135e1d804f6</t>
  </si>
  <si>
    <t>Satisfyer Вибратор пластик/силикон Mini Lovely Honey - 11.5 см, gold</t>
  </si>
  <si>
    <t>611d74485a39510c00c51e06</t>
  </si>
  <si>
    <t>61211cf86a864357ae39d3cc</t>
  </si>
  <si>
    <t>Аминокислотный комплекс Optimum Nutrition Superior Amino 2222 (160 таблеток)</t>
  </si>
  <si>
    <t>611fc06a5a39516cba7e817b</t>
  </si>
  <si>
    <t>J:ON Альгинатная маска Cleansing &amp; Pore Care для очищения и сужения пор, 18 г</t>
  </si>
  <si>
    <t>611e900c3620c26675117beb</t>
  </si>
  <si>
    <t>Ёkitto подгузники S (3-6 кг) 64 шт.</t>
  </si>
  <si>
    <t>611e8c402fe0986fc9f51ab0</t>
  </si>
  <si>
    <t>611e00a7dff13b102782dcc9</t>
  </si>
  <si>
    <t>Минерально-витаминный комплекс Optimum Nutrition Opti-Men (150 таблеток)</t>
  </si>
  <si>
    <t>6120fc48dff13b38faf55642</t>
  </si>
  <si>
    <t>Минерально-витаминный комплекс Optimum Nutrition Opti-Women (120 капсул)</t>
  </si>
  <si>
    <t>Joonies подгузники Premium Soft M (6-11 кг), 58 шт.</t>
  </si>
  <si>
    <t>61210d0c03c378c19f599061</t>
  </si>
  <si>
    <t>Satisfyer Вибратор силиконовый Master 23.5 см, розовый/белый</t>
  </si>
  <si>
    <t>611fa549b9f8ed5a3301326e</t>
  </si>
  <si>
    <t>611f9e0532da837a65962a55</t>
  </si>
  <si>
    <t>Manuoki подгузники UltraThin S (3-6 кг) 64 шт.</t>
  </si>
  <si>
    <t>611ff96c3b31760e36be0466</t>
  </si>
  <si>
    <t>611fd6d5f988014870d805ad</t>
  </si>
  <si>
    <t>Joonies трусики Premium Soft XL (12-17 кг), 76 шт.</t>
  </si>
  <si>
    <t>612045660fe9951883ed3785</t>
  </si>
  <si>
    <t>YokoSun подгузники XL (13+ кг), 42 шт.</t>
  </si>
  <si>
    <t>611ff883dbdc314af610eeca</t>
  </si>
  <si>
    <t>Протеин Optimum Nutrition 100% Whey Gold Standard (4545-4704 г) молочный шоколад</t>
  </si>
  <si>
    <t>611ff662fbacea346c44a721</t>
  </si>
  <si>
    <t>KIOSHI трусики L (10-14 кг), 42 шт.</t>
  </si>
  <si>
    <t>611f7c4df4c0cb5c1f4220d0</t>
  </si>
  <si>
    <t>611ca805954f6b37b41bc950</t>
  </si>
  <si>
    <t>Takeshi трусики бамбуковые Kid's L (9-14 кг) 44 шт.</t>
  </si>
  <si>
    <t>611c547f954f6ba4481bc889</t>
  </si>
  <si>
    <t>6121346c863e4e105ed8f797</t>
  </si>
  <si>
    <t>Вакуумный аспиратор Pigeon с отводной трубочкой</t>
  </si>
  <si>
    <t>6120cf6dc3080f0001f8951a</t>
  </si>
  <si>
    <t>611f808b32da830aca962aa0</t>
  </si>
  <si>
    <t>Пустышка силиконовая анатомическая Pigeon Машинка 6+, синий</t>
  </si>
  <si>
    <t>612246e083b1f20516445cf8</t>
  </si>
  <si>
    <t>6122542b20d51d21cf06ca84</t>
  </si>
  <si>
    <t>YokoSun подгузники Premium L (9-13 кг) 54 шт.</t>
  </si>
  <si>
    <t>612257005a39512fea7e80d2</t>
  </si>
  <si>
    <t>тонер Deoproce Hydro Pomergranate, 380 мл</t>
  </si>
  <si>
    <t>61215332f4c0cb30c24220c3</t>
  </si>
  <si>
    <t>61226715f98801d4a2d80424</t>
  </si>
  <si>
    <t>61226ded99d6ef404167cc71</t>
  </si>
  <si>
    <t>612273af94d5273482ab9968</t>
  </si>
  <si>
    <t>Satisfyer Вакуумно-волновой стимулятор Love Breeze, голубой</t>
  </si>
  <si>
    <t>611f53ea83b1f24152445da1</t>
  </si>
  <si>
    <t>61227e6894d52715a1ab999f</t>
  </si>
  <si>
    <t>611e9c51f78dba08ca4b0342</t>
  </si>
  <si>
    <t>Протеин Optimum Nutrition 100% Whey Gold Standard (819-943 г) клубника-сливки</t>
  </si>
  <si>
    <t>6122988d9066f413be911e9d</t>
  </si>
  <si>
    <t>Стиральный порошок Lion Shoushu Blue Dia, 0.9 кг</t>
  </si>
  <si>
    <t>6122a672c3080f0c52f895a0</t>
  </si>
  <si>
    <t>61216129f4c0cb25eb422150</t>
  </si>
  <si>
    <t>61216cf0f988010e62d80423</t>
  </si>
  <si>
    <t>61212bcb83b1f25348445d6d</t>
  </si>
  <si>
    <t>Joonies трусики Comfort M (6-11 кг), 2 уп.</t>
  </si>
  <si>
    <t>61211b443620c2596a117be9</t>
  </si>
  <si>
    <t>612154d420d51d4b2806caa8</t>
  </si>
  <si>
    <t>61227b703620c26d14117c3b</t>
  </si>
  <si>
    <t>612217f5f4c0cb27c0422104</t>
  </si>
  <si>
    <t>YokoSun подгузники Premium M (5-10 кг) 62 шт., белый</t>
  </si>
  <si>
    <t>6121f4b432da83c6c6962a43</t>
  </si>
  <si>
    <t>Joonies трусики Comfort L (9-14 кг), 44 шт.</t>
  </si>
  <si>
    <t>6121f5b27153b393e79d354b</t>
  </si>
  <si>
    <t>6121eed303c37823e5599095</t>
  </si>
  <si>
    <t>6121de1494d5279754ab9929</t>
  </si>
  <si>
    <t>Гель для душа Biore Бодрящий цитрус, 480 мл</t>
  </si>
  <si>
    <t>6121eda4954f6b01516636e8</t>
  </si>
  <si>
    <t>Merries подгузники M (6-11 кг), 76 шт.</t>
  </si>
  <si>
    <t>61227bd55a3951cc607e800c</t>
  </si>
  <si>
    <t>Merries подгузники L (9-14 кг), 64 шт.</t>
  </si>
  <si>
    <t>6121f5e3792ab14ec829be64</t>
  </si>
  <si>
    <t>6120e824f98801d24ed804d8</t>
  </si>
  <si>
    <t>Аминокислотный комплекс Optimum Nutrition Superior Amino 2222 (320 таблеток)</t>
  </si>
  <si>
    <t>6120b2be32da83871f962aa9</t>
  </si>
  <si>
    <t>Аминокислоты Optimum Nutrition- Essential Amino Energy + Electrolytes 10,05 oz Tangerine Wave</t>
  </si>
  <si>
    <t>6120aba620d51d5af806ca30</t>
  </si>
  <si>
    <t>6120ff757153b387ea9d35b1</t>
  </si>
  <si>
    <t>BCAA Optimum Nutrition BCAA 1000 (200 капсул)</t>
  </si>
  <si>
    <t>6120920d8927ca6c52d97444</t>
  </si>
  <si>
    <t>Goo.N трусики L (9-14 кг) 44 шт.</t>
  </si>
  <si>
    <t>611ff412dff13b4368f55636</t>
  </si>
  <si>
    <t>Набор Some By Mi Yuja Niacin 30 Days Brightening Starter Kit</t>
  </si>
  <si>
    <t>611fb5f24f5c6e366978f106</t>
  </si>
  <si>
    <t>611fe96a99d6ef14b567cc2f</t>
  </si>
  <si>
    <t>61201a356a86437cf239d3ef</t>
  </si>
  <si>
    <t>611f81ef8927ca79c7d974de</t>
  </si>
  <si>
    <t>61230c782fe0986112f519ca</t>
  </si>
  <si>
    <t>Гель для душа Biore Мягкая свежесть, 480 мл</t>
  </si>
  <si>
    <t>6121f18f2fe0983363f51a6b</t>
  </si>
  <si>
    <t>6120291294d5276e39ab98a5</t>
  </si>
  <si>
    <t>Возврат платежа покупателя</t>
  </si>
  <si>
    <t>611fb157863e4e0a71d8f70d</t>
  </si>
  <si>
    <t>61224f21b9f8ed208d013213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</si>
</sst>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724151.0</v>
      </c>
    </row>
    <row r="4" spans="1:9" s="3" customFormat="1" x14ac:dyDescent="0.2" ht="16.0" customHeight="true">
      <c r="A4" s="3" t="s">
        <v>34</v>
      </c>
      <c r="B4" s="10" t="n">
        <v>229303.0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5.9676362E7</v>
      </c>
      <c r="B8" s="8" t="s">
        <v>51</v>
      </c>
      <c r="C8" s="8" t="n">
        <f>IF(false,"002-101", "002-101")</f>
      </c>
      <c r="D8" s="8" t="s">
        <v>52</v>
      </c>
      <c r="E8" s="8" t="n">
        <v>1.0</v>
      </c>
      <c r="F8" s="8" t="n">
        <v>889.0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5.9604858E7</v>
      </c>
      <c r="B9" t="s" s="8">
        <v>51</v>
      </c>
      <c r="C9" t="n" s="8">
        <f>IF(false,"120921818", "120921818")</f>
      </c>
      <c r="D9" t="s" s="8">
        <v>56</v>
      </c>
      <c r="E9" t="n" s="8">
        <v>1.0</v>
      </c>
      <c r="F9" t="n" s="8">
        <v>783.0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5.8471768E7</v>
      </c>
      <c r="B10" s="8" t="s">
        <v>58</v>
      </c>
      <c r="C10" s="8" t="n">
        <f>IF(false,"000-633", "000-633")</f>
      </c>
      <c r="D10" s="8" t="s">
        <v>59</v>
      </c>
      <c r="E10" s="8" t="n">
        <v>1.0</v>
      </c>
      <c r="F10" s="8" t="n">
        <v>591.0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5.9842219E7</v>
      </c>
      <c r="B11" t="s" s="8">
        <v>61</v>
      </c>
      <c r="C11" t="n" s="8">
        <f>IF(false,"2152400543", "2152400543")</f>
      </c>
      <c r="D11" t="s" s="8">
        <v>62</v>
      </c>
      <c r="E11" t="n" s="8">
        <v>1.0</v>
      </c>
      <c r="F11" t="n" s="8">
        <v>3110.0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5.9720097E7</v>
      </c>
      <c r="B12" t="s" s="8">
        <v>61</v>
      </c>
      <c r="C12" t="n" s="8">
        <f>IF(false,"005-1512", "005-1512")</f>
      </c>
      <c r="D12" t="s" s="8">
        <v>64</v>
      </c>
      <c r="E12" t="n" s="8">
        <v>1.0</v>
      </c>
      <c r="F12" t="n" s="8">
        <v>979.0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5.9288144E7</v>
      </c>
      <c r="B13" s="8" t="s">
        <v>66</v>
      </c>
      <c r="C13" s="8" t="n">
        <f>IF(false,"120921903", "120921903")</f>
      </c>
      <c r="D13" s="8" t="s">
        <v>67</v>
      </c>
      <c r="E13" s="8" t="n">
        <v>1.0</v>
      </c>
      <c r="F13" s="8" t="n">
        <v>562.0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5.9691483E7</v>
      </c>
      <c r="B14" s="8" t="s">
        <v>61</v>
      </c>
      <c r="C14" s="8" t="n">
        <f>IF(false,"120922092", "120922092")</f>
      </c>
      <c r="D14" s="8" t="s">
        <v>69</v>
      </c>
      <c r="E14" s="8" t="n">
        <v>1.0</v>
      </c>
      <c r="F14" s="8" t="n">
        <v>369.0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5.9295028E7</v>
      </c>
      <c r="B15" t="s" s="8">
        <v>66</v>
      </c>
      <c r="C15" t="n" s="8">
        <f>IF(false,"120922522", "120922522")</f>
      </c>
      <c r="D15" t="s" s="8">
        <v>71</v>
      </c>
      <c r="E15" t="n" s="8">
        <v>3.0</v>
      </c>
      <c r="F15" t="n" s="8">
        <v>1755.0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5.9295028E7</v>
      </c>
      <c r="B16" t="s" s="8">
        <v>66</v>
      </c>
      <c r="C16" t="n" s="8">
        <f>IF(false,"005-1413", "005-1413")</f>
      </c>
      <c r="D16" t="s" s="8">
        <v>73</v>
      </c>
      <c r="E16" t="n" s="8">
        <v>1.0</v>
      </c>
      <c r="F16" s="8" t="n">
        <v>445.0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5.9548028E7</v>
      </c>
      <c r="B17" s="8" t="s">
        <v>51</v>
      </c>
      <c r="C17" s="8" t="n">
        <f>IF(false,"120922895", "120922895")</f>
      </c>
      <c r="D17" s="8" t="s">
        <v>74</v>
      </c>
      <c r="E17" s="8" t="n">
        <v>1.0</v>
      </c>
      <c r="F17" s="8" t="n">
        <v>3359.0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5.9668212E7</v>
      </c>
      <c r="B18" t="s" s="8">
        <v>51</v>
      </c>
      <c r="C18" t="n" s="8">
        <f>IF(false,"120921902", "120921902")</f>
      </c>
      <c r="D18" t="s" s="8">
        <v>76</v>
      </c>
      <c r="E18" t="n" s="8">
        <v>1.0</v>
      </c>
      <c r="F18" t="n" s="8">
        <v>462.0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5.921214E7</v>
      </c>
      <c r="B19" s="8" t="s">
        <v>66</v>
      </c>
      <c r="C19" s="8" t="n">
        <f>IF(false,"120921900", "120921900")</f>
      </c>
      <c r="D19" s="8" t="s">
        <v>78</v>
      </c>
      <c r="E19" s="8" t="n">
        <v>1.0</v>
      </c>
      <c r="F19" s="8" t="n">
        <v>882.0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5.921214E7</v>
      </c>
      <c r="B20" s="8" t="s">
        <v>66</v>
      </c>
      <c r="C20" s="8" t="n">
        <f>IF(false,"120921995", "120921995")</f>
      </c>
      <c r="D20" s="8" t="s">
        <v>80</v>
      </c>
      <c r="E20" s="8" t="n">
        <v>1.0</v>
      </c>
      <c r="F20" s="8" t="n">
        <v>881.0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5.9550143E7</v>
      </c>
      <c r="B21" t="s" s="8">
        <v>51</v>
      </c>
      <c r="C21" t="n" s="8">
        <f>IF(false,"2152400481", "2152400481")</f>
      </c>
      <c r="D21" t="s" s="8">
        <v>81</v>
      </c>
      <c r="E21" t="n" s="8">
        <v>1.0</v>
      </c>
      <c r="F21" t="n" s="8">
        <v>4539.0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5.8371944E7</v>
      </c>
      <c r="B22" t="s" s="8">
        <v>83</v>
      </c>
      <c r="C22" t="n" s="8">
        <f>IF(false,"120921861", "120921861")</f>
      </c>
      <c r="D22" t="s" s="8">
        <v>84</v>
      </c>
      <c r="E22" t="n" s="8">
        <v>1.0</v>
      </c>
      <c r="F22" s="8" t="n">
        <v>244.0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5.907194E7</v>
      </c>
      <c r="B23" s="8" t="s">
        <v>86</v>
      </c>
      <c r="C23" s="8" t="n">
        <f>IF(false,"120922598", "120922598")</f>
      </c>
      <c r="D23" s="8" t="s">
        <v>87</v>
      </c>
      <c r="E23" s="8" t="n">
        <v>1.0</v>
      </c>
      <c r="F23" s="8" t="n">
        <v>894.0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5.9392427E7</v>
      </c>
      <c r="B24" t="s" s="8">
        <v>89</v>
      </c>
      <c r="C24" t="n" s="8">
        <f>IF(false,"2152400398", "2152400398")</f>
      </c>
      <c r="D24" t="s" s="8">
        <v>90</v>
      </c>
      <c r="E24" t="n" s="8">
        <v>1.0</v>
      </c>
      <c r="F24" t="n" s="8">
        <v>669.0</v>
      </c>
      <c r="G24" t="s" s="8">
        <v>53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5.9065635E7</v>
      </c>
      <c r="B25" t="s" s="8">
        <v>86</v>
      </c>
      <c r="C25" t="n" s="8">
        <f>IF(false,"120922955", "120922955")</f>
      </c>
      <c r="D25" t="s" s="8">
        <v>92</v>
      </c>
      <c r="E25" t="n" s="8">
        <v>1.0</v>
      </c>
      <c r="F25" t="n" s="8">
        <v>1482.0</v>
      </c>
      <c r="G25" t="s" s="8">
        <v>53</v>
      </c>
      <c r="H25" t="s" s="8">
        <v>54</v>
      </c>
      <c r="I25" t="s" s="8">
        <v>93</v>
      </c>
    </row>
    <row r="26" ht="16.0" customHeight="true">
      <c r="A26" t="n" s="7">
        <v>5.9678394E7</v>
      </c>
      <c r="B26" t="s" s="8">
        <v>51</v>
      </c>
      <c r="C26" t="n" s="8">
        <f>IF(false,"120922947", "120922947")</f>
      </c>
      <c r="D26" t="s" s="8">
        <v>94</v>
      </c>
      <c r="E26" t="n" s="8">
        <v>1.0</v>
      </c>
      <c r="F26" t="n" s="8">
        <v>2099.0</v>
      </c>
      <c r="G26" t="s" s="8">
        <v>53</v>
      </c>
      <c r="H26" t="s" s="8">
        <v>54</v>
      </c>
      <c r="I26" t="s" s="8">
        <v>95</v>
      </c>
    </row>
    <row r="27" ht="16.0" customHeight="true">
      <c r="A27" t="n" s="7">
        <v>5.9067878E7</v>
      </c>
      <c r="B27" t="s" s="8">
        <v>86</v>
      </c>
      <c r="C27" t="n" s="8">
        <f>IF(false,"120922944", "120922944")</f>
      </c>
      <c r="D27" t="s" s="8">
        <v>96</v>
      </c>
      <c r="E27" t="n" s="8">
        <v>1.0</v>
      </c>
      <c r="F27" t="n" s="8">
        <v>1479.0</v>
      </c>
      <c r="G27" t="s" s="8">
        <v>53</v>
      </c>
      <c r="H27" t="s" s="8">
        <v>54</v>
      </c>
      <c r="I27" t="s" s="8">
        <v>97</v>
      </c>
    </row>
    <row r="28" ht="16.0" customHeight="true">
      <c r="A28" t="n" s="7">
        <v>5.9379365E7</v>
      </c>
      <c r="B28" t="s" s="8">
        <v>89</v>
      </c>
      <c r="C28" t="n" s="8">
        <f>IF(false,"005-1512", "005-1512")</f>
      </c>
      <c r="D28" t="s" s="8">
        <v>64</v>
      </c>
      <c r="E28" t="n" s="8">
        <v>1.0</v>
      </c>
      <c r="F28" t="n" s="8">
        <v>979.0</v>
      </c>
      <c r="G28" t="s" s="8">
        <v>53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5.9347245E7</v>
      </c>
      <c r="B29" t="s" s="8">
        <v>66</v>
      </c>
      <c r="C29" t="n" s="8">
        <f>IF(false,"120922945", "120922945")</f>
      </c>
      <c r="D29" t="s" s="8">
        <v>99</v>
      </c>
      <c r="E29" t="n" s="8">
        <v>1.0</v>
      </c>
      <c r="F29" t="n" s="8">
        <v>1749.0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5.9852754E7</v>
      </c>
      <c r="B30" t="s" s="8">
        <v>61</v>
      </c>
      <c r="C30" t="n" s="8">
        <f>IF(false,"005-1515", "005-1515")</f>
      </c>
      <c r="D30" t="s" s="8">
        <v>101</v>
      </c>
      <c r="E30" t="n" s="8">
        <v>2.0</v>
      </c>
      <c r="F30" t="n" s="8">
        <v>1765.0</v>
      </c>
      <c r="G30" t="s" s="8">
        <v>53</v>
      </c>
      <c r="H30" t="s" s="8">
        <v>102</v>
      </c>
      <c r="I30" t="s" s="8">
        <v>103</v>
      </c>
    </row>
    <row r="31" ht="16.0" customHeight="true">
      <c r="A31" t="n" s="7">
        <v>5.9919241E7</v>
      </c>
      <c r="B31" t="s" s="8">
        <v>54</v>
      </c>
      <c r="C31" t="n" s="8">
        <f>IF(false,"120921548", "120921548")</f>
      </c>
      <c r="D31" t="s" s="8">
        <v>104</v>
      </c>
      <c r="E31" t="n" s="8">
        <v>3.0</v>
      </c>
      <c r="F31" t="n" s="8">
        <v>1866.0</v>
      </c>
      <c r="G31" t="s" s="8">
        <v>53</v>
      </c>
      <c r="H31" t="s" s="8">
        <v>102</v>
      </c>
      <c r="I31" t="s" s="8">
        <v>105</v>
      </c>
    </row>
    <row r="32" ht="16.0" customHeight="true">
      <c r="A32" t="n" s="7">
        <v>5.991344E7</v>
      </c>
      <c r="B32" t="s" s="8">
        <v>54</v>
      </c>
      <c r="C32" t="n" s="8">
        <f>IF(false,"120921906", "120921906")</f>
      </c>
      <c r="D32" t="s" s="8">
        <v>106</v>
      </c>
      <c r="E32" t="n" s="8">
        <v>1.0</v>
      </c>
      <c r="F32" t="n" s="8">
        <v>448.0</v>
      </c>
      <c r="G32" t="s" s="8">
        <v>53</v>
      </c>
      <c r="H32" t="s" s="8">
        <v>102</v>
      </c>
      <c r="I32" t="s" s="8">
        <v>107</v>
      </c>
    </row>
    <row r="33" ht="16.0" customHeight="true">
      <c r="A33" t="n" s="7">
        <v>5.9873145E7</v>
      </c>
      <c r="B33" t="s" s="8">
        <v>54</v>
      </c>
      <c r="C33" t="n" s="8">
        <f>IF(false,"2152400592", "2152400592")</f>
      </c>
      <c r="D33" t="s" s="8">
        <v>108</v>
      </c>
      <c r="E33" t="n" s="8">
        <v>1.0</v>
      </c>
      <c r="F33" t="n" s="8">
        <v>2111.0</v>
      </c>
      <c r="G33" t="s" s="8">
        <v>53</v>
      </c>
      <c r="H33" t="s" s="8">
        <v>102</v>
      </c>
      <c r="I33" t="s" s="8">
        <v>109</v>
      </c>
    </row>
    <row r="34" ht="16.0" customHeight="true">
      <c r="A34" t="n" s="7">
        <v>5.9881182E7</v>
      </c>
      <c r="B34" t="s" s="8">
        <v>54</v>
      </c>
      <c r="C34" t="n" s="8">
        <f>IF(false,"120922750", "120922750")</f>
      </c>
      <c r="D34" t="s" s="8">
        <v>110</v>
      </c>
      <c r="E34" t="n" s="8">
        <v>1.0</v>
      </c>
      <c r="F34" t="n" s="8">
        <v>957.0</v>
      </c>
      <c r="G34" t="s" s="8">
        <v>53</v>
      </c>
      <c r="H34" t="s" s="8">
        <v>102</v>
      </c>
      <c r="I34" t="s" s="8">
        <v>111</v>
      </c>
    </row>
    <row r="35" ht="16.0" customHeight="true">
      <c r="A35" t="n" s="7">
        <v>5.9851213E7</v>
      </c>
      <c r="B35" t="s" s="8">
        <v>61</v>
      </c>
      <c r="C35" t="n" s="8">
        <f>IF(false,"2152400606", "2152400606")</f>
      </c>
      <c r="D35" t="s" s="8">
        <v>112</v>
      </c>
      <c r="E35" t="n" s="8">
        <v>1.0</v>
      </c>
      <c r="F35" t="n" s="8">
        <v>371.0</v>
      </c>
      <c r="G35" t="s" s="8">
        <v>53</v>
      </c>
      <c r="H35" t="s" s="8">
        <v>102</v>
      </c>
      <c r="I35" t="s" s="8">
        <v>113</v>
      </c>
    </row>
    <row r="36" ht="16.0" customHeight="true">
      <c r="A36" t="n" s="7">
        <v>5.9392603E7</v>
      </c>
      <c r="B36" t="s" s="8">
        <v>89</v>
      </c>
      <c r="C36" t="n" s="8">
        <f>IF(false,"005-1359", "005-1359")</f>
      </c>
      <c r="D36" t="s" s="8">
        <v>114</v>
      </c>
      <c r="E36" t="n" s="8">
        <v>1.0</v>
      </c>
      <c r="F36" t="n" s="8">
        <v>939.0</v>
      </c>
      <c r="G36" t="s" s="8">
        <v>53</v>
      </c>
      <c r="H36" t="s" s="8">
        <v>102</v>
      </c>
      <c r="I36" t="s" s="8">
        <v>115</v>
      </c>
    </row>
    <row r="37" ht="16.0" customHeight="true">
      <c r="A37" t="n" s="7">
        <v>5.9841883E7</v>
      </c>
      <c r="B37" t="s" s="8">
        <v>61</v>
      </c>
      <c r="C37" t="n" s="8">
        <f>IF(false,"2152400592", "2152400592")</f>
      </c>
      <c r="D37" t="s" s="8">
        <v>108</v>
      </c>
      <c r="E37" t="n" s="8">
        <v>1.0</v>
      </c>
      <c r="F37" t="n" s="8">
        <v>1749.0</v>
      </c>
      <c r="G37" t="s" s="8">
        <v>53</v>
      </c>
      <c r="H37" t="s" s="8">
        <v>102</v>
      </c>
      <c r="I37" t="s" s="8">
        <v>116</v>
      </c>
    </row>
    <row r="38" ht="16.0" customHeight="true">
      <c r="A38" t="n" s="7">
        <v>5.9865452E7</v>
      </c>
      <c r="B38" t="s" s="8">
        <v>61</v>
      </c>
      <c r="C38" t="n" s="8">
        <f>IF(false,"005-1512", "005-1512")</f>
      </c>
      <c r="D38" t="s" s="8">
        <v>64</v>
      </c>
      <c r="E38" t="n" s="8">
        <v>1.0</v>
      </c>
      <c r="F38" t="n" s="8">
        <v>879.0</v>
      </c>
      <c r="G38" t="s" s="8">
        <v>53</v>
      </c>
      <c r="H38" t="s" s="8">
        <v>102</v>
      </c>
      <c r="I38" t="s" s="8">
        <v>117</v>
      </c>
    </row>
    <row r="39" ht="16.0" customHeight="true">
      <c r="A39" t="n" s="7">
        <v>5.9722066E7</v>
      </c>
      <c r="B39" t="s" s="8">
        <v>61</v>
      </c>
      <c r="C39" t="n" s="8">
        <f>IF(false,"002-899", "002-899")</f>
      </c>
      <c r="D39" t="s" s="8">
        <v>118</v>
      </c>
      <c r="E39" t="n" s="8">
        <v>2.0</v>
      </c>
      <c r="F39" t="n" s="8">
        <v>910.0</v>
      </c>
      <c r="G39" t="s" s="8">
        <v>53</v>
      </c>
      <c r="H39" t="s" s="8">
        <v>102</v>
      </c>
      <c r="I39" t="s" s="8">
        <v>119</v>
      </c>
    </row>
    <row r="40" ht="16.0" customHeight="true">
      <c r="A40" t="n" s="7">
        <v>5.9711803E7</v>
      </c>
      <c r="B40" t="s" s="8">
        <v>61</v>
      </c>
      <c r="C40" t="n" s="8">
        <f>IF(false,"120922947", "120922947")</f>
      </c>
      <c r="D40" t="s" s="8">
        <v>94</v>
      </c>
      <c r="E40" t="n" s="8">
        <v>1.0</v>
      </c>
      <c r="F40" t="n" s="8">
        <v>2053.0</v>
      </c>
      <c r="G40" t="s" s="8">
        <v>53</v>
      </c>
      <c r="H40" t="s" s="8">
        <v>102</v>
      </c>
      <c r="I40" t="s" s="8">
        <v>120</v>
      </c>
    </row>
    <row r="41" ht="16.0" customHeight="true">
      <c r="A41" t="n" s="7">
        <v>5.9681351E7</v>
      </c>
      <c r="B41" t="s" s="8">
        <v>51</v>
      </c>
      <c r="C41" t="n" s="8">
        <f>IF(false,"120922947", "120922947")</f>
      </c>
      <c r="D41" t="s" s="8">
        <v>94</v>
      </c>
      <c r="E41" t="n" s="8">
        <v>1.0</v>
      </c>
      <c r="F41" t="n" s="8">
        <v>1800.0</v>
      </c>
      <c r="G41" t="s" s="8">
        <v>53</v>
      </c>
      <c r="H41" t="s" s="8">
        <v>102</v>
      </c>
      <c r="I41" t="s" s="8">
        <v>121</v>
      </c>
    </row>
    <row r="42" ht="16.0" customHeight="true">
      <c r="A42" t="n" s="7">
        <v>5.9676057E7</v>
      </c>
      <c r="B42" t="s" s="8">
        <v>51</v>
      </c>
      <c r="C42" t="n" s="8">
        <f>IF(false,"2152400592", "2152400592")</f>
      </c>
      <c r="D42" t="s" s="8">
        <v>108</v>
      </c>
      <c r="E42" t="n" s="8">
        <v>1.0</v>
      </c>
      <c r="F42" t="n" s="8">
        <v>1805.0</v>
      </c>
      <c r="G42" t="s" s="8">
        <v>53</v>
      </c>
      <c r="H42" t="s" s="8">
        <v>102</v>
      </c>
      <c r="I42" t="s" s="8">
        <v>122</v>
      </c>
    </row>
    <row r="43" ht="16.0" customHeight="true">
      <c r="A43" t="n" s="7">
        <v>6.0000853E7</v>
      </c>
      <c r="B43" t="s" s="8">
        <v>54</v>
      </c>
      <c r="C43" t="n" s="8">
        <f>IF(false,"005-1080", "005-1080")</f>
      </c>
      <c r="D43" t="s" s="8">
        <v>123</v>
      </c>
      <c r="E43" t="n" s="8">
        <v>1.0</v>
      </c>
      <c r="F43" t="n" s="8">
        <v>812.0</v>
      </c>
      <c r="G43" t="s" s="8">
        <v>53</v>
      </c>
      <c r="H43" t="s" s="8">
        <v>102</v>
      </c>
      <c r="I43" t="s" s="8">
        <v>124</v>
      </c>
    </row>
    <row r="44" ht="16.0" customHeight="true">
      <c r="A44" t="n" s="7">
        <v>5.961422E7</v>
      </c>
      <c r="B44" t="s" s="8">
        <v>51</v>
      </c>
      <c r="C44" t="n" s="8">
        <f>IF(false,"120922944", "120922944")</f>
      </c>
      <c r="D44" t="s" s="8">
        <v>96</v>
      </c>
      <c r="E44" t="n" s="8">
        <v>1.0</v>
      </c>
      <c r="F44" t="n" s="8">
        <v>1999.0</v>
      </c>
      <c r="G44" t="s" s="8">
        <v>53</v>
      </c>
      <c r="H44" t="s" s="8">
        <v>102</v>
      </c>
      <c r="I44" t="s" s="8">
        <v>125</v>
      </c>
    </row>
    <row r="45" ht="16.0" customHeight="true">
      <c r="A45" t="n" s="7">
        <v>5.987063E7</v>
      </c>
      <c r="B45" t="s" s="8">
        <v>54</v>
      </c>
      <c r="C45" t="n" s="8">
        <f>IF(false,"005-1520", "005-1520")</f>
      </c>
      <c r="D45" t="s" s="8">
        <v>126</v>
      </c>
      <c r="E45" t="n" s="8">
        <v>2.0</v>
      </c>
      <c r="F45" t="n" s="8">
        <v>1918.0</v>
      </c>
      <c r="G45" t="s" s="8">
        <v>53</v>
      </c>
      <c r="H45" t="s" s="8">
        <v>102</v>
      </c>
      <c r="I45" t="s" s="8">
        <v>127</v>
      </c>
    </row>
    <row r="46" ht="16.0" customHeight="true">
      <c r="A46" t="n" s="7">
        <v>5.9937038E7</v>
      </c>
      <c r="B46" t="s" s="8">
        <v>54</v>
      </c>
      <c r="C46" t="n" s="8">
        <f>IF(false,"120921900", "120921900")</f>
      </c>
      <c r="D46" t="s" s="8">
        <v>78</v>
      </c>
      <c r="E46" t="n" s="8">
        <v>2.0</v>
      </c>
      <c r="F46" t="n" s="8">
        <v>1944.0</v>
      </c>
      <c r="G46" t="s" s="8">
        <v>53</v>
      </c>
      <c r="H46" t="s" s="8">
        <v>102</v>
      </c>
      <c r="I46" t="s" s="8">
        <v>128</v>
      </c>
    </row>
    <row r="47" ht="16.0" customHeight="true">
      <c r="A47" t="n" s="7">
        <v>6.0025594E7</v>
      </c>
      <c r="B47" t="s" s="8">
        <v>54</v>
      </c>
      <c r="C47" t="n" s="8">
        <f>IF(false,"005-1515", "005-1515")</f>
      </c>
      <c r="D47" t="s" s="8">
        <v>101</v>
      </c>
      <c r="E47" t="n" s="8">
        <v>1.0</v>
      </c>
      <c r="F47" t="n" s="8">
        <v>723.0</v>
      </c>
      <c r="G47" t="s" s="8">
        <v>53</v>
      </c>
      <c r="H47" t="s" s="8">
        <v>102</v>
      </c>
      <c r="I47" t="s" s="8">
        <v>129</v>
      </c>
    </row>
    <row r="48" ht="16.0" customHeight="true">
      <c r="A48" t="n" s="7">
        <v>5.9665594E7</v>
      </c>
      <c r="B48" t="s" s="8">
        <v>51</v>
      </c>
      <c r="C48" t="n" s="8">
        <f>IF(false,"2152400606", "2152400606")</f>
      </c>
      <c r="D48" t="s" s="8">
        <v>112</v>
      </c>
      <c r="E48" t="n" s="8">
        <v>1.0</v>
      </c>
      <c r="F48" t="n" s="8">
        <v>680.0</v>
      </c>
      <c r="G48" t="s" s="8">
        <v>53</v>
      </c>
      <c r="H48" t="s" s="8">
        <v>102</v>
      </c>
      <c r="I48" t="s" s="8">
        <v>130</v>
      </c>
    </row>
    <row r="49" ht="16.0" customHeight="true">
      <c r="A49" t="n" s="7">
        <v>5.9788665E7</v>
      </c>
      <c r="B49" t="s" s="8">
        <v>61</v>
      </c>
      <c r="C49" t="n" s="8">
        <f>IF(false,"120923156", "120923156")</f>
      </c>
      <c r="D49" t="s" s="8">
        <v>131</v>
      </c>
      <c r="E49" t="n" s="8">
        <v>1.0</v>
      </c>
      <c r="F49" t="n" s="8">
        <v>2349.0</v>
      </c>
      <c r="G49" t="s" s="8">
        <v>53</v>
      </c>
      <c r="H49" t="s" s="8">
        <v>102</v>
      </c>
      <c r="I49" t="s" s="8">
        <v>132</v>
      </c>
    </row>
    <row r="50" ht="16.0" customHeight="true">
      <c r="A50" t="n" s="7">
        <v>5.991458E7</v>
      </c>
      <c r="B50" t="s" s="8">
        <v>54</v>
      </c>
      <c r="C50" t="n" s="8">
        <f>IF(false,"005-1111", "005-1111")</f>
      </c>
      <c r="D50" t="s" s="8">
        <v>133</v>
      </c>
      <c r="E50" t="n" s="8">
        <v>1.0</v>
      </c>
      <c r="F50" t="n" s="8">
        <v>1200.0</v>
      </c>
      <c r="G50" t="s" s="8">
        <v>53</v>
      </c>
      <c r="H50" t="s" s="8">
        <v>102</v>
      </c>
      <c r="I50" t="s" s="8">
        <v>134</v>
      </c>
    </row>
    <row r="51" ht="16.0" customHeight="true">
      <c r="A51" t="n" s="7">
        <v>6.0023586E7</v>
      </c>
      <c r="B51" t="s" s="8">
        <v>54</v>
      </c>
      <c r="C51" t="n" s="8">
        <f>IF(false,"120923166", "120923166")</f>
      </c>
      <c r="D51" t="s" s="8">
        <v>135</v>
      </c>
      <c r="E51" t="n" s="8">
        <v>1.0</v>
      </c>
      <c r="F51" t="n" s="8">
        <v>1949.0</v>
      </c>
      <c r="G51" t="s" s="8">
        <v>53</v>
      </c>
      <c r="H51" t="s" s="8">
        <v>102</v>
      </c>
      <c r="I51" t="s" s="8">
        <v>136</v>
      </c>
    </row>
    <row r="52" ht="16.0" customHeight="true">
      <c r="A52" t="n" s="7">
        <v>5.9939368E7</v>
      </c>
      <c r="B52" t="s" s="8">
        <v>54</v>
      </c>
      <c r="C52" t="n" s="8">
        <f>IF(false,"005-1412", "005-1412")</f>
      </c>
      <c r="D52" t="s" s="8">
        <v>137</v>
      </c>
      <c r="E52" t="n" s="8">
        <v>1.0</v>
      </c>
      <c r="F52" t="n" s="8">
        <v>593.0</v>
      </c>
      <c r="G52" t="s" s="8">
        <v>53</v>
      </c>
      <c r="H52" t="s" s="8">
        <v>102</v>
      </c>
      <c r="I52" t="s" s="8">
        <v>138</v>
      </c>
    </row>
    <row r="53" ht="16.0" customHeight="true">
      <c r="A53" t="n" s="7">
        <v>5.9814384E7</v>
      </c>
      <c r="B53" t="s" s="8">
        <v>61</v>
      </c>
      <c r="C53" t="n" s="8">
        <f>IF(false,"120922454", "120922454")</f>
      </c>
      <c r="D53" t="s" s="8">
        <v>139</v>
      </c>
      <c r="E53" t="n" s="8">
        <v>1.0</v>
      </c>
      <c r="F53" t="n" s="8">
        <v>239.0</v>
      </c>
      <c r="G53" t="s" s="8">
        <v>53</v>
      </c>
      <c r="H53" t="s" s="8">
        <v>102</v>
      </c>
      <c r="I53" t="s" s="8">
        <v>140</v>
      </c>
    </row>
    <row r="54" ht="16.0" customHeight="true">
      <c r="A54" t="n" s="7">
        <v>5.9674751E7</v>
      </c>
      <c r="B54" t="s" s="8">
        <v>51</v>
      </c>
      <c r="C54" t="n" s="8">
        <f>IF(false,"120922876", "120922876")</f>
      </c>
      <c r="D54" t="s" s="8">
        <v>141</v>
      </c>
      <c r="E54" t="n" s="8">
        <v>1.0</v>
      </c>
      <c r="F54" t="n" s="8">
        <v>2213.0</v>
      </c>
      <c r="G54" t="s" s="8">
        <v>53</v>
      </c>
      <c r="H54" t="s" s="8">
        <v>102</v>
      </c>
      <c r="I54" t="s" s="8">
        <v>142</v>
      </c>
    </row>
    <row r="55" ht="16.0" customHeight="true">
      <c r="A55" t="n" s="7">
        <v>5.9674751E7</v>
      </c>
      <c r="B55" t="s" s="8">
        <v>51</v>
      </c>
      <c r="C55" t="n" s="8">
        <f>IF(false,"120923139", "120923139")</f>
      </c>
      <c r="D55" t="s" s="8">
        <v>143</v>
      </c>
      <c r="E55" t="n" s="8">
        <v>1.0</v>
      </c>
      <c r="F55" t="n" s="8">
        <v>2213.0</v>
      </c>
      <c r="G55" t="s" s="8">
        <v>53</v>
      </c>
      <c r="H55" t="s" s="8">
        <v>102</v>
      </c>
      <c r="I55" t="s" s="8">
        <v>142</v>
      </c>
    </row>
    <row r="56" ht="16.0" customHeight="true">
      <c r="A56" t="n" s="7">
        <v>5.9674751E7</v>
      </c>
      <c r="B56" t="s" s="8">
        <v>51</v>
      </c>
      <c r="C56" t="n" s="8">
        <f>IF(false,"120923163", "120923163")</f>
      </c>
      <c r="D56" t="s" s="8">
        <v>144</v>
      </c>
      <c r="E56" t="n" s="8">
        <v>1.0</v>
      </c>
      <c r="F56" t="n" s="8">
        <v>1424.0</v>
      </c>
      <c r="G56" t="s" s="8">
        <v>53</v>
      </c>
      <c r="H56" t="s" s="8">
        <v>102</v>
      </c>
      <c r="I56" t="s" s="8">
        <v>142</v>
      </c>
    </row>
    <row r="57" ht="16.0" customHeight="true">
      <c r="A57" t="n" s="7">
        <v>5.9996433E7</v>
      </c>
      <c r="B57" t="s" s="8">
        <v>54</v>
      </c>
      <c r="C57" t="n" s="8">
        <f>IF(false,"005-1512", "005-1512")</f>
      </c>
      <c r="D57" t="s" s="8">
        <v>64</v>
      </c>
      <c r="E57" t="n" s="8">
        <v>3.0</v>
      </c>
      <c r="F57" t="n" s="8">
        <v>2205.0</v>
      </c>
      <c r="G57" t="s" s="8">
        <v>53</v>
      </c>
      <c r="H57" t="s" s="8">
        <v>102</v>
      </c>
      <c r="I57" t="s" s="8">
        <v>145</v>
      </c>
    </row>
    <row r="58" ht="16.0" customHeight="true">
      <c r="A58" t="n" s="7">
        <v>6.0042898E7</v>
      </c>
      <c r="B58" t="s" s="8">
        <v>54</v>
      </c>
      <c r="C58" t="n" s="8">
        <f>IF(false,"005-1413", "005-1413")</f>
      </c>
      <c r="D58" t="s" s="8">
        <v>73</v>
      </c>
      <c r="E58" t="n" s="8">
        <v>1.0</v>
      </c>
      <c r="F58" t="n" s="8">
        <v>458.0</v>
      </c>
      <c r="G58" t="s" s="8">
        <v>53</v>
      </c>
      <c r="H58" t="s" s="8">
        <v>102</v>
      </c>
      <c r="I58" t="s" s="8">
        <v>146</v>
      </c>
    </row>
    <row r="59" ht="16.0" customHeight="true">
      <c r="A59" t="n" s="7">
        <v>5.9977649E7</v>
      </c>
      <c r="B59" t="s" s="8">
        <v>54</v>
      </c>
      <c r="C59" t="n" s="8">
        <f>IF(false,"002-101", "002-101")</f>
      </c>
      <c r="D59" t="s" s="8">
        <v>52</v>
      </c>
      <c r="E59" t="n" s="8">
        <v>1.0</v>
      </c>
      <c r="F59" t="n" s="8">
        <v>957.0</v>
      </c>
      <c r="G59" t="s" s="8">
        <v>53</v>
      </c>
      <c r="H59" t="s" s="8">
        <v>102</v>
      </c>
      <c r="I59" t="s" s="8">
        <v>147</v>
      </c>
    </row>
    <row r="60" ht="16.0" customHeight="true">
      <c r="A60" t="n" s="7">
        <v>5.9647423E7</v>
      </c>
      <c r="B60" t="s" s="8">
        <v>51</v>
      </c>
      <c r="C60" t="n" s="8">
        <f>IF(false,"120921856", "120921856")</f>
      </c>
      <c r="D60" t="s" s="8">
        <v>148</v>
      </c>
      <c r="E60" t="n" s="8">
        <v>1.0</v>
      </c>
      <c r="F60" t="n" s="8">
        <v>797.0</v>
      </c>
      <c r="G60" t="s" s="8">
        <v>53</v>
      </c>
      <c r="H60" t="s" s="8">
        <v>102</v>
      </c>
      <c r="I60" t="s" s="8">
        <v>149</v>
      </c>
    </row>
    <row r="61" ht="16.0" customHeight="true">
      <c r="A61" t="n" s="7">
        <v>5.9788899E7</v>
      </c>
      <c r="B61" t="s" s="8">
        <v>61</v>
      </c>
      <c r="C61" t="n" s="8">
        <f>IF(false,"120922598", "120922598")</f>
      </c>
      <c r="D61" t="s" s="8">
        <v>87</v>
      </c>
      <c r="E61" t="n" s="8">
        <v>1.0</v>
      </c>
      <c r="F61" t="n" s="8">
        <v>627.0</v>
      </c>
      <c r="G61" t="s" s="8">
        <v>53</v>
      </c>
      <c r="H61" t="s" s="8">
        <v>102</v>
      </c>
      <c r="I61" t="s" s="8">
        <v>150</v>
      </c>
    </row>
    <row r="62" ht="16.0" customHeight="true">
      <c r="A62" t="n" s="7">
        <v>5.9859739E7</v>
      </c>
      <c r="B62" t="s" s="8">
        <v>61</v>
      </c>
      <c r="C62" t="n" s="8">
        <f>IF(false,"120923143", "120923143")</f>
      </c>
      <c r="D62" t="s" s="8">
        <v>151</v>
      </c>
      <c r="E62" t="n" s="8">
        <v>2.0</v>
      </c>
      <c r="F62" t="n" s="8">
        <v>1481.0</v>
      </c>
      <c r="G62" t="s" s="8">
        <v>53</v>
      </c>
      <c r="H62" t="s" s="8">
        <v>102</v>
      </c>
      <c r="I62" t="s" s="8">
        <v>152</v>
      </c>
    </row>
    <row r="63" ht="16.0" customHeight="true">
      <c r="A63" t="n" s="7">
        <v>5.9715589E7</v>
      </c>
      <c r="B63" t="s" s="8">
        <v>61</v>
      </c>
      <c r="C63" t="n" s="8">
        <f>IF(false,"2152400397", "2152400397")</f>
      </c>
      <c r="D63" t="s" s="8">
        <v>153</v>
      </c>
      <c r="E63" t="n" s="8">
        <v>1.0</v>
      </c>
      <c r="F63" t="n" s="8">
        <v>659.0</v>
      </c>
      <c r="G63" t="s" s="8">
        <v>53</v>
      </c>
      <c r="H63" t="s" s="8">
        <v>102</v>
      </c>
      <c r="I63" t="s" s="8">
        <v>154</v>
      </c>
    </row>
    <row r="64" ht="16.0" customHeight="true">
      <c r="A64" t="n" s="7">
        <v>5.9914831E7</v>
      </c>
      <c r="B64" t="s" s="8">
        <v>54</v>
      </c>
      <c r="C64" t="n" s="8">
        <f>IF(false,"120922760", "120922760")</f>
      </c>
      <c r="D64" t="s" s="8">
        <v>155</v>
      </c>
      <c r="E64" t="n" s="8">
        <v>2.0</v>
      </c>
      <c r="F64" t="n" s="8">
        <v>2550.0</v>
      </c>
      <c r="G64" t="s" s="8">
        <v>53</v>
      </c>
      <c r="H64" t="s" s="8">
        <v>102</v>
      </c>
      <c r="I64" t="s" s="8">
        <v>156</v>
      </c>
    </row>
    <row r="65" ht="16.0" customHeight="true">
      <c r="A65" t="n" s="7">
        <v>5.985453E7</v>
      </c>
      <c r="B65" t="s" s="8">
        <v>61</v>
      </c>
      <c r="C65" t="n" s="8">
        <f>IF(false,"005-1114", "005-1114")</f>
      </c>
      <c r="D65" t="s" s="8">
        <v>157</v>
      </c>
      <c r="E65" t="n" s="8">
        <v>1.0</v>
      </c>
      <c r="F65" t="n" s="8">
        <v>1679.0</v>
      </c>
      <c r="G65" t="s" s="8">
        <v>53</v>
      </c>
      <c r="H65" t="s" s="8">
        <v>102</v>
      </c>
      <c r="I65" t="s" s="8">
        <v>158</v>
      </c>
    </row>
    <row r="66" ht="16.0" customHeight="true">
      <c r="A66" t="n" s="7">
        <v>6.0048656E7</v>
      </c>
      <c r="B66" t="s" s="8">
        <v>54</v>
      </c>
      <c r="C66" t="n" s="8">
        <f>IF(false,"120922767", "120922767")</f>
      </c>
      <c r="D66" t="s" s="8">
        <v>159</v>
      </c>
      <c r="E66" t="n" s="8">
        <v>1.0</v>
      </c>
      <c r="F66" t="n" s="8">
        <v>1274.0</v>
      </c>
      <c r="G66" t="s" s="8">
        <v>53</v>
      </c>
      <c r="H66" t="s" s="8">
        <v>102</v>
      </c>
      <c r="I66" t="s" s="8">
        <v>160</v>
      </c>
    </row>
    <row r="67" ht="16.0" customHeight="true">
      <c r="A67" t="n" s="7">
        <v>5.9409384E7</v>
      </c>
      <c r="B67" t="s" s="8">
        <v>89</v>
      </c>
      <c r="C67" t="n" s="8">
        <f>IF(false,"120923112", "120923112")</f>
      </c>
      <c r="D67" t="s" s="8">
        <v>161</v>
      </c>
      <c r="E67" t="n" s="8">
        <v>1.0</v>
      </c>
      <c r="F67" t="n" s="8">
        <v>896.0</v>
      </c>
      <c r="G67" t="s" s="8">
        <v>53</v>
      </c>
      <c r="H67" t="s" s="8">
        <v>102</v>
      </c>
      <c r="I67" t="s" s="8">
        <v>162</v>
      </c>
    </row>
    <row r="68" ht="16.0" customHeight="true">
      <c r="A68" t="n" s="7">
        <v>5.8208526E7</v>
      </c>
      <c r="B68" t="s" s="8">
        <v>163</v>
      </c>
      <c r="C68" t="n" s="8">
        <f>IF(false,"120921202", "120921202")</f>
      </c>
      <c r="D68" t="s" s="8">
        <v>164</v>
      </c>
      <c r="E68" t="n" s="8">
        <v>2.0</v>
      </c>
      <c r="F68" t="n" s="8">
        <v>3598.0</v>
      </c>
      <c r="G68" t="s" s="8">
        <v>53</v>
      </c>
      <c r="H68" t="s" s="8">
        <v>102</v>
      </c>
      <c r="I68" t="s" s="8">
        <v>165</v>
      </c>
    </row>
    <row r="69" ht="16.0" customHeight="true">
      <c r="A69" t="n" s="7">
        <v>5.9829864E7</v>
      </c>
      <c r="B69" t="s" s="8">
        <v>61</v>
      </c>
      <c r="C69" t="n" s="8">
        <f>IF(false,"2152400592", "2152400592")</f>
      </c>
      <c r="D69" t="s" s="8">
        <v>108</v>
      </c>
      <c r="E69" t="n" s="8">
        <v>1.0</v>
      </c>
      <c r="F69" t="n" s="8">
        <v>2129.0</v>
      </c>
      <c r="G69" t="s" s="8">
        <v>53</v>
      </c>
      <c r="H69" t="s" s="8">
        <v>102</v>
      </c>
      <c r="I69" t="s" s="8">
        <v>166</v>
      </c>
    </row>
    <row r="70" ht="16.0" customHeight="true">
      <c r="A70" t="n" s="7">
        <v>6.0124706E7</v>
      </c>
      <c r="B70" t="s" s="8">
        <v>102</v>
      </c>
      <c r="C70" t="n" s="8">
        <f>IF(false,"120923176", "120923176")</f>
      </c>
      <c r="D70" t="s" s="8">
        <v>167</v>
      </c>
      <c r="E70" t="n" s="8">
        <v>1.0</v>
      </c>
      <c r="F70" t="n" s="8">
        <v>2399.0</v>
      </c>
      <c r="G70" t="s" s="8">
        <v>53</v>
      </c>
      <c r="H70" t="s" s="8">
        <v>102</v>
      </c>
      <c r="I70" t="s" s="8">
        <v>168</v>
      </c>
    </row>
    <row r="71" ht="16.0" customHeight="true">
      <c r="A71" t="n" s="7">
        <v>5.9516366E7</v>
      </c>
      <c r="B71" t="s" s="8">
        <v>89</v>
      </c>
      <c r="C71" t="n" s="8">
        <f>IF(false,"120922092", "120922092")</f>
      </c>
      <c r="D71" t="s" s="8">
        <v>69</v>
      </c>
      <c r="E71" t="n" s="8">
        <v>2.0</v>
      </c>
      <c r="F71" t="n" s="8">
        <v>738.0</v>
      </c>
      <c r="G71" t="s" s="8">
        <v>53</v>
      </c>
      <c r="H71" t="s" s="8">
        <v>102</v>
      </c>
      <c r="I71" t="s" s="8">
        <v>169</v>
      </c>
    </row>
    <row r="72" ht="16.0" customHeight="true">
      <c r="A72" t="n" s="7">
        <v>5.933639E7</v>
      </c>
      <c r="B72" t="s" s="8">
        <v>66</v>
      </c>
      <c r="C72" t="n" s="8">
        <f>IF(false,"120922387", "120922387")</f>
      </c>
      <c r="D72" t="s" s="8">
        <v>170</v>
      </c>
      <c r="E72" t="n" s="8">
        <v>1.0</v>
      </c>
      <c r="F72" t="n" s="8">
        <v>266.0</v>
      </c>
      <c r="G72" t="s" s="8">
        <v>53</v>
      </c>
      <c r="H72" t="s" s="8">
        <v>102</v>
      </c>
      <c r="I72" t="s" s="8">
        <v>171</v>
      </c>
    </row>
    <row r="73" ht="16.0" customHeight="true">
      <c r="A73" t="n" s="7">
        <v>5.9668922E7</v>
      </c>
      <c r="B73" t="s" s="8">
        <v>51</v>
      </c>
      <c r="C73" t="n" s="8">
        <f>IF(false,"120923142", "120923142")</f>
      </c>
      <c r="D73" t="s" s="8">
        <v>172</v>
      </c>
      <c r="E73" t="n" s="8">
        <v>2.0</v>
      </c>
      <c r="F73" t="n" s="8">
        <v>1598.0</v>
      </c>
      <c r="G73" t="s" s="8">
        <v>53</v>
      </c>
      <c r="H73" t="s" s="8">
        <v>102</v>
      </c>
      <c r="I73" t="s" s="8">
        <v>173</v>
      </c>
    </row>
    <row r="74" ht="16.0" customHeight="true">
      <c r="A74" t="n" s="7">
        <v>5.96558E7</v>
      </c>
      <c r="B74" t="s" s="8">
        <v>51</v>
      </c>
      <c r="C74" t="n" s="8">
        <f>IF(false,"120922947", "120922947")</f>
      </c>
      <c r="D74" t="s" s="8">
        <v>94</v>
      </c>
      <c r="E74" t="n" s="8">
        <v>1.0</v>
      </c>
      <c r="F74" t="n" s="8">
        <v>2099.0</v>
      </c>
      <c r="G74" t="s" s="8">
        <v>53</v>
      </c>
      <c r="H74" t="s" s="8">
        <v>102</v>
      </c>
      <c r="I74" t="s" s="8">
        <v>174</v>
      </c>
    </row>
    <row r="75" ht="16.0" customHeight="true">
      <c r="A75" t="n" s="7">
        <v>5.9825426E7</v>
      </c>
      <c r="B75" t="s" s="8">
        <v>61</v>
      </c>
      <c r="C75" t="n" s="8">
        <f>IF(false,"120921900", "120921900")</f>
      </c>
      <c r="D75" t="s" s="8">
        <v>78</v>
      </c>
      <c r="E75" t="n" s="8">
        <v>1.0</v>
      </c>
      <c r="F75" t="n" s="8">
        <v>1176.0</v>
      </c>
      <c r="G75" t="s" s="8">
        <v>53</v>
      </c>
      <c r="H75" t="s" s="8">
        <v>102</v>
      </c>
      <c r="I75" t="s" s="8">
        <v>175</v>
      </c>
    </row>
    <row r="76" ht="16.0" customHeight="true">
      <c r="A76" t="n" s="7">
        <v>5.9007535E7</v>
      </c>
      <c r="B76" t="s" s="8">
        <v>176</v>
      </c>
      <c r="C76" t="n" s="8">
        <f>IF(false,"120923138", "120923138")</f>
      </c>
      <c r="D76" t="s" s="8">
        <v>177</v>
      </c>
      <c r="E76" t="n" s="8">
        <v>1.0</v>
      </c>
      <c r="F76" t="n" s="8">
        <v>3499.0</v>
      </c>
      <c r="G76" t="s" s="8">
        <v>53</v>
      </c>
      <c r="H76" t="s" s="8">
        <v>102</v>
      </c>
      <c r="I76" t="s" s="8">
        <v>178</v>
      </c>
    </row>
    <row r="77" ht="16.0" customHeight="true">
      <c r="A77" t="n" s="7">
        <v>5.921285E7</v>
      </c>
      <c r="B77" t="s" s="8">
        <v>66</v>
      </c>
      <c r="C77" t="n" s="8">
        <f>IF(false,"002-102", "002-102")</f>
      </c>
      <c r="D77" t="s" s="8">
        <v>179</v>
      </c>
      <c r="E77" t="n" s="8">
        <v>1.0</v>
      </c>
      <c r="F77" t="n" s="8">
        <v>898.0</v>
      </c>
      <c r="G77" t="s" s="8">
        <v>53</v>
      </c>
      <c r="H77" t="s" s="8">
        <v>102</v>
      </c>
      <c r="I77" t="s" s="8">
        <v>180</v>
      </c>
    </row>
    <row r="78" ht="16.0" customHeight="true">
      <c r="A78" t="n" s="7">
        <v>5.9113863E7</v>
      </c>
      <c r="B78" t="s" s="8">
        <v>86</v>
      </c>
      <c r="C78" t="n" s="8">
        <f>IF(false,"120922943", "120922943")</f>
      </c>
      <c r="D78" t="s" s="8">
        <v>181</v>
      </c>
      <c r="E78" t="n" s="8">
        <v>1.0</v>
      </c>
      <c r="F78" t="n" s="8">
        <v>1209.0</v>
      </c>
      <c r="G78" t="s" s="8">
        <v>53</v>
      </c>
      <c r="H78" t="s" s="8">
        <v>102</v>
      </c>
      <c r="I78" t="s" s="8">
        <v>182</v>
      </c>
    </row>
    <row r="79" ht="16.0" customHeight="true">
      <c r="A79" t="n" s="7">
        <v>5.9883813E7</v>
      </c>
      <c r="B79" t="s" s="8">
        <v>54</v>
      </c>
      <c r="C79" t="n" s="8">
        <f>IF(false,"002-934", "002-934")</f>
      </c>
      <c r="D79" t="s" s="8">
        <v>183</v>
      </c>
      <c r="E79" t="n" s="8">
        <v>2.0</v>
      </c>
      <c r="F79" t="n" s="8">
        <v>972.0</v>
      </c>
      <c r="G79" t="s" s="8">
        <v>53</v>
      </c>
      <c r="H79" t="s" s="8">
        <v>102</v>
      </c>
      <c r="I79" t="s" s="8">
        <v>184</v>
      </c>
    </row>
    <row r="80" ht="16.0" customHeight="true">
      <c r="A80" t="n" s="7">
        <v>5.9159539E7</v>
      </c>
      <c r="B80" t="s" s="8">
        <v>86</v>
      </c>
      <c r="C80" t="n" s="8">
        <f>IF(false,"120922955", "120922955")</f>
      </c>
      <c r="D80" t="s" s="8">
        <v>92</v>
      </c>
      <c r="E80" t="n" s="8">
        <v>1.0</v>
      </c>
      <c r="F80" t="n" s="8">
        <v>1337.0</v>
      </c>
      <c r="G80" t="s" s="8">
        <v>53</v>
      </c>
      <c r="H80" t="s" s="8">
        <v>102</v>
      </c>
      <c r="I80" t="s" s="8">
        <v>185</v>
      </c>
    </row>
    <row r="81" ht="16.0" customHeight="true">
      <c r="A81" t="n" s="7">
        <v>5.9852591E7</v>
      </c>
      <c r="B81" t="s" s="8">
        <v>61</v>
      </c>
      <c r="C81" t="n" s="8">
        <f>IF(false,"002-101", "002-101")</f>
      </c>
      <c r="D81" t="s" s="8">
        <v>52</v>
      </c>
      <c r="E81" t="n" s="8">
        <v>1.0</v>
      </c>
      <c r="F81" t="n" s="8">
        <v>1279.0</v>
      </c>
      <c r="G81" t="s" s="8">
        <v>53</v>
      </c>
      <c r="H81" t="s" s="8">
        <v>102</v>
      </c>
      <c r="I81" t="s" s="8">
        <v>186</v>
      </c>
    </row>
    <row r="82" ht="16.0" customHeight="true">
      <c r="A82" t="n" s="7">
        <v>5.9039695E7</v>
      </c>
      <c r="B82" t="s" s="8">
        <v>86</v>
      </c>
      <c r="C82" t="n" s="8">
        <f>IF(false,"120923164", "120923164")</f>
      </c>
      <c r="D82" t="s" s="8">
        <v>187</v>
      </c>
      <c r="E82" t="n" s="8">
        <v>1.0</v>
      </c>
      <c r="F82" t="n" s="8">
        <v>2569.0</v>
      </c>
      <c r="G82" t="s" s="8">
        <v>53</v>
      </c>
      <c r="H82" t="s" s="8">
        <v>102</v>
      </c>
      <c r="I82" t="s" s="8">
        <v>188</v>
      </c>
    </row>
    <row r="83" ht="16.0" customHeight="true">
      <c r="A83" t="n" s="7">
        <v>5.9162797E7</v>
      </c>
      <c r="B83" t="s" s="8">
        <v>86</v>
      </c>
      <c r="C83" t="n" s="8">
        <f>IF(false,"2152400576", "2152400576")</f>
      </c>
      <c r="D83" t="s" s="8">
        <v>189</v>
      </c>
      <c r="E83" t="n" s="8">
        <v>1.0</v>
      </c>
      <c r="F83" t="n" s="8">
        <v>488.0</v>
      </c>
      <c r="G83" t="s" s="8">
        <v>53</v>
      </c>
      <c r="H83" t="s" s="8">
        <v>102</v>
      </c>
      <c r="I83" t="s" s="8">
        <v>190</v>
      </c>
    </row>
    <row r="84" ht="16.0" customHeight="true">
      <c r="A84" t="n" s="7">
        <v>5.9282118E7</v>
      </c>
      <c r="B84" t="s" s="8">
        <v>66</v>
      </c>
      <c r="C84" t="n" s="8">
        <f>IF(false,"005-1512", "005-1512")</f>
      </c>
      <c r="D84" t="s" s="8">
        <v>64</v>
      </c>
      <c r="E84" t="n" s="8">
        <v>2.0</v>
      </c>
      <c r="F84" t="n" s="8">
        <v>1858.0</v>
      </c>
      <c r="G84" t="s" s="8">
        <v>53</v>
      </c>
      <c r="H84" t="s" s="8">
        <v>102</v>
      </c>
      <c r="I84" t="s" s="8">
        <v>191</v>
      </c>
    </row>
    <row r="85" ht="16.0" customHeight="true">
      <c r="A85" t="n" s="7">
        <v>5.953932E7</v>
      </c>
      <c r="B85" t="s" s="8">
        <v>89</v>
      </c>
      <c r="C85" t="n" s="8">
        <f>IF(false,"120921718", "120921718")</f>
      </c>
      <c r="D85" t="s" s="8">
        <v>192</v>
      </c>
      <c r="E85" t="n" s="8">
        <v>1.0</v>
      </c>
      <c r="F85" t="n" s="8">
        <v>443.0</v>
      </c>
      <c r="G85" t="s" s="8">
        <v>53</v>
      </c>
      <c r="H85" t="s" s="8">
        <v>102</v>
      </c>
      <c r="I85" t="s" s="8">
        <v>193</v>
      </c>
    </row>
    <row r="86" ht="16.0" customHeight="true">
      <c r="A86" t="n" s="7">
        <v>5.9649659E7</v>
      </c>
      <c r="B86" t="s" s="8">
        <v>51</v>
      </c>
      <c r="C86" t="n" s="8">
        <f>IF(false,"2152400398", "2152400398")</f>
      </c>
      <c r="D86" t="s" s="8">
        <v>90</v>
      </c>
      <c r="E86" t="n" s="8">
        <v>1.0</v>
      </c>
      <c r="F86" t="n" s="8">
        <v>659.0</v>
      </c>
      <c r="G86" t="s" s="8">
        <v>53</v>
      </c>
      <c r="H86" t="s" s="8">
        <v>102</v>
      </c>
      <c r="I86" t="s" s="8">
        <v>194</v>
      </c>
    </row>
    <row r="87" ht="16.0" customHeight="true">
      <c r="A87" t="n" s="7">
        <v>5.9544133E7</v>
      </c>
      <c r="B87" t="s" s="8">
        <v>89</v>
      </c>
      <c r="C87" t="n" s="8">
        <f>IF(false,"120921956", "120921956")</f>
      </c>
      <c r="D87" t="s" s="8">
        <v>195</v>
      </c>
      <c r="E87" t="n" s="8">
        <v>2.0</v>
      </c>
      <c r="F87" t="n" s="8">
        <v>5160.0</v>
      </c>
      <c r="G87" t="s" s="8">
        <v>53</v>
      </c>
      <c r="H87" t="s" s="8">
        <v>102</v>
      </c>
      <c r="I87" t="s" s="8">
        <v>196</v>
      </c>
    </row>
    <row r="88" ht="16.0" customHeight="true">
      <c r="A88" t="n" s="7">
        <v>6.0058198E7</v>
      </c>
      <c r="B88" t="s" s="8">
        <v>54</v>
      </c>
      <c r="C88" t="n" s="8">
        <f>IF(false,"120922351", "120922351")</f>
      </c>
      <c r="D88" t="s" s="8">
        <v>197</v>
      </c>
      <c r="E88" t="n" s="8">
        <v>1.0</v>
      </c>
      <c r="F88" t="n" s="8">
        <v>859.0</v>
      </c>
      <c r="G88" t="s" s="8">
        <v>53</v>
      </c>
      <c r="H88" t="s" s="8">
        <v>198</v>
      </c>
      <c r="I88" t="s" s="8">
        <v>199</v>
      </c>
    </row>
    <row r="89" ht="16.0" customHeight="true">
      <c r="A89" t="n" s="7">
        <v>6.0060786E7</v>
      </c>
      <c r="B89" t="s" s="8">
        <v>54</v>
      </c>
      <c r="C89" t="n" s="8">
        <f>IF(false,"120921428", "120921428")</f>
      </c>
      <c r="D89" t="s" s="8">
        <v>200</v>
      </c>
      <c r="E89" t="n" s="8">
        <v>1.0</v>
      </c>
      <c r="F89" t="n" s="8">
        <v>623.0</v>
      </c>
      <c r="G89" t="s" s="8">
        <v>53</v>
      </c>
      <c r="H89" t="s" s="8">
        <v>198</v>
      </c>
      <c r="I89" t="s" s="8">
        <v>201</v>
      </c>
    </row>
    <row r="90" ht="16.0" customHeight="true">
      <c r="A90" t="n" s="7">
        <v>6.0059265E7</v>
      </c>
      <c r="B90" t="s" s="8">
        <v>54</v>
      </c>
      <c r="C90" t="n" s="8">
        <f>IF(false,"005-1517", "005-1517")</f>
      </c>
      <c r="D90" t="s" s="8">
        <v>202</v>
      </c>
      <c r="E90" t="n" s="8">
        <v>7.0</v>
      </c>
      <c r="F90" t="n" s="8">
        <v>4564.0</v>
      </c>
      <c r="G90" t="s" s="8">
        <v>53</v>
      </c>
      <c r="H90" t="s" s="8">
        <v>198</v>
      </c>
      <c r="I90" t="s" s="8">
        <v>203</v>
      </c>
    </row>
    <row r="91" ht="16.0" customHeight="true">
      <c r="A91" t="n" s="7">
        <v>6.005457E7</v>
      </c>
      <c r="B91" t="s" s="8">
        <v>54</v>
      </c>
      <c r="C91" t="n" s="8">
        <f>IF(false,"002-899", "002-899")</f>
      </c>
      <c r="D91" t="s" s="8">
        <v>118</v>
      </c>
      <c r="E91" t="n" s="8">
        <v>1.0</v>
      </c>
      <c r="F91" t="n" s="8">
        <v>393.0</v>
      </c>
      <c r="G91" t="s" s="8">
        <v>53</v>
      </c>
      <c r="H91" t="s" s="8">
        <v>198</v>
      </c>
      <c r="I91" t="s" s="8">
        <v>204</v>
      </c>
    </row>
    <row r="92" ht="16.0" customHeight="true">
      <c r="A92" t="n" s="7">
        <v>6.008503E7</v>
      </c>
      <c r="B92" t="s" s="8">
        <v>102</v>
      </c>
      <c r="C92" t="n" s="8">
        <f>IF(false,"120921544", "120921544")</f>
      </c>
      <c r="D92" t="s" s="8">
        <v>205</v>
      </c>
      <c r="E92" t="n" s="8">
        <v>1.0</v>
      </c>
      <c r="F92" t="n" s="8">
        <v>899.0</v>
      </c>
      <c r="G92" t="s" s="8">
        <v>53</v>
      </c>
      <c r="H92" t="s" s="8">
        <v>198</v>
      </c>
      <c r="I92" t="s" s="8">
        <v>206</v>
      </c>
    </row>
    <row r="93" ht="16.0" customHeight="true">
      <c r="A93" t="n" s="7">
        <v>5.9991279E7</v>
      </c>
      <c r="B93" t="s" s="8">
        <v>54</v>
      </c>
      <c r="C93" t="n" s="8">
        <f>IF(false,"120922351", "120922351")</f>
      </c>
      <c r="D93" t="s" s="8">
        <v>197</v>
      </c>
      <c r="E93" t="n" s="8">
        <v>1.0</v>
      </c>
      <c r="F93" t="n" s="8">
        <v>859.0</v>
      </c>
      <c r="G93" t="s" s="8">
        <v>53</v>
      </c>
      <c r="H93" t="s" s="8">
        <v>198</v>
      </c>
      <c r="I93" t="s" s="8">
        <v>207</v>
      </c>
    </row>
    <row r="94" ht="16.0" customHeight="true">
      <c r="A94" t="n" s="7">
        <v>5.9911929E7</v>
      </c>
      <c r="B94" t="s" s="8">
        <v>54</v>
      </c>
      <c r="C94" t="n" s="8">
        <f>IF(false,"005-1515", "005-1515")</f>
      </c>
      <c r="D94" t="s" s="8">
        <v>101</v>
      </c>
      <c r="E94" t="n" s="8">
        <v>5.0</v>
      </c>
      <c r="F94" t="n" s="8">
        <v>3620.0</v>
      </c>
      <c r="G94" t="s" s="8">
        <v>53</v>
      </c>
      <c r="H94" t="s" s="8">
        <v>198</v>
      </c>
      <c r="I94" t="s" s="8">
        <v>208</v>
      </c>
    </row>
    <row r="95" ht="16.0" customHeight="true">
      <c r="A95" t="n" s="7">
        <v>5.9940265E7</v>
      </c>
      <c r="B95" t="s" s="8">
        <v>54</v>
      </c>
      <c r="C95" t="n" s="8">
        <f>IF(false,"2152400580", "2152400580")</f>
      </c>
      <c r="D95" t="s" s="8">
        <v>209</v>
      </c>
      <c r="E95" t="n" s="8">
        <v>1.0</v>
      </c>
      <c r="F95" t="n" s="8">
        <v>1613.0</v>
      </c>
      <c r="G95" t="s" s="8">
        <v>53</v>
      </c>
      <c r="H95" t="s" s="8">
        <v>198</v>
      </c>
      <c r="I95" t="s" s="8">
        <v>210</v>
      </c>
    </row>
    <row r="96" ht="16.0" customHeight="true">
      <c r="A96" t="n" s="7">
        <v>6.0082022E7</v>
      </c>
      <c r="B96" t="s" s="8">
        <v>102</v>
      </c>
      <c r="C96" t="n" s="8">
        <f>IF(false,"005-1080", "005-1080")</f>
      </c>
      <c r="D96" t="s" s="8">
        <v>123</v>
      </c>
      <c r="E96" t="n" s="8">
        <v>1.0</v>
      </c>
      <c r="F96" t="n" s="8">
        <v>812.0</v>
      </c>
      <c r="G96" t="s" s="8">
        <v>53</v>
      </c>
      <c r="H96" t="s" s="8">
        <v>198</v>
      </c>
      <c r="I96" t="s" s="8">
        <v>211</v>
      </c>
    </row>
    <row r="97" ht="16.0" customHeight="true">
      <c r="A97" t="n" s="7">
        <v>6.0042932E7</v>
      </c>
      <c r="B97" t="s" s="8">
        <v>54</v>
      </c>
      <c r="C97" t="n" s="8">
        <f>IF(false,"120922393", "120922393")</f>
      </c>
      <c r="D97" t="s" s="8">
        <v>212</v>
      </c>
      <c r="E97" t="n" s="8">
        <v>1.0</v>
      </c>
      <c r="F97" t="n" s="8">
        <v>399.0</v>
      </c>
      <c r="G97" t="s" s="8">
        <v>53</v>
      </c>
      <c r="H97" t="s" s="8">
        <v>198</v>
      </c>
      <c r="I97" t="s" s="8">
        <v>213</v>
      </c>
    </row>
    <row r="98" ht="16.0" customHeight="true">
      <c r="A98" t="n" s="7">
        <v>6.0045905E7</v>
      </c>
      <c r="B98" t="s" s="8">
        <v>54</v>
      </c>
      <c r="C98" t="n" s="8">
        <f>IF(false,"120921902", "120921902")</f>
      </c>
      <c r="D98" t="s" s="8">
        <v>76</v>
      </c>
      <c r="E98" t="n" s="8">
        <v>4.0</v>
      </c>
      <c r="F98" t="n" s="8">
        <v>2248.0</v>
      </c>
      <c r="G98" t="s" s="8">
        <v>53</v>
      </c>
      <c r="H98" t="s" s="8">
        <v>198</v>
      </c>
      <c r="I98" t="s" s="8">
        <v>214</v>
      </c>
    </row>
    <row r="99" ht="16.0" customHeight="true">
      <c r="A99" t="n" s="7">
        <v>5.9917777E7</v>
      </c>
      <c r="B99" t="s" s="8">
        <v>54</v>
      </c>
      <c r="C99" t="n" s="8">
        <f>IF(false,"005-1515", "005-1515")</f>
      </c>
      <c r="D99" t="s" s="8">
        <v>101</v>
      </c>
      <c r="E99" t="n" s="8">
        <v>4.0</v>
      </c>
      <c r="F99" t="n" s="8">
        <v>2900.0</v>
      </c>
      <c r="G99" t="s" s="8">
        <v>53</v>
      </c>
      <c r="H99" t="s" s="8">
        <v>198</v>
      </c>
      <c r="I99" t="s" s="8">
        <v>215</v>
      </c>
    </row>
    <row r="100" ht="16.0" customHeight="true">
      <c r="A100" t="n" s="7">
        <v>5.9916715E7</v>
      </c>
      <c r="B100" t="s" s="8">
        <v>54</v>
      </c>
      <c r="C100" t="n" s="8">
        <f>IF(false,"120922351", "120922351")</f>
      </c>
      <c r="D100" t="s" s="8">
        <v>197</v>
      </c>
      <c r="E100" t="n" s="8">
        <v>1.0</v>
      </c>
      <c r="F100" t="n" s="8">
        <v>644.0</v>
      </c>
      <c r="G100" t="s" s="8">
        <v>53</v>
      </c>
      <c r="H100" t="s" s="8">
        <v>198</v>
      </c>
      <c r="I100" t="s" s="8">
        <v>216</v>
      </c>
    </row>
    <row r="101" ht="16.0" customHeight="true">
      <c r="A101" t="n" s="7">
        <v>6.0027417E7</v>
      </c>
      <c r="B101" t="s" s="8">
        <v>54</v>
      </c>
      <c r="C101" t="n" s="8">
        <f>IF(false,"005-1515", "005-1515")</f>
      </c>
      <c r="D101" t="s" s="8">
        <v>101</v>
      </c>
      <c r="E101" t="n" s="8">
        <v>2.0</v>
      </c>
      <c r="F101" t="n" s="8">
        <v>1300.0</v>
      </c>
      <c r="G101" t="s" s="8">
        <v>53</v>
      </c>
      <c r="H101" t="s" s="8">
        <v>198</v>
      </c>
      <c r="I101" t="s" s="8">
        <v>217</v>
      </c>
    </row>
    <row r="102" ht="16.0" customHeight="true">
      <c r="A102" t="n" s="7">
        <v>5.9992166E7</v>
      </c>
      <c r="B102" t="s" s="8">
        <v>54</v>
      </c>
      <c r="C102" t="n" s="8">
        <f>IF(false,"005-1358", "005-1358")</f>
      </c>
      <c r="D102" t="s" s="8">
        <v>218</v>
      </c>
      <c r="E102" t="n" s="8">
        <v>1.0</v>
      </c>
      <c r="F102" t="n" s="8">
        <v>969.0</v>
      </c>
      <c r="G102" t="s" s="8">
        <v>53</v>
      </c>
      <c r="H102" t="s" s="8">
        <v>198</v>
      </c>
      <c r="I102" t="s" s="8">
        <v>219</v>
      </c>
    </row>
    <row r="103" ht="16.0" customHeight="true">
      <c r="A103" t="n" s="7">
        <v>5.9827421E7</v>
      </c>
      <c r="B103" t="s" s="8">
        <v>61</v>
      </c>
      <c r="C103" t="n" s="8">
        <f>IF(false,"120923160", "120923160")</f>
      </c>
      <c r="D103" t="s" s="8">
        <v>220</v>
      </c>
      <c r="E103" t="n" s="8">
        <v>1.0</v>
      </c>
      <c r="F103" t="n" s="8">
        <v>4929.0</v>
      </c>
      <c r="G103" t="s" s="8">
        <v>53</v>
      </c>
      <c r="H103" t="s" s="8">
        <v>198</v>
      </c>
      <c r="I103" t="s" s="8">
        <v>221</v>
      </c>
    </row>
    <row r="104" ht="16.0" customHeight="true">
      <c r="A104" t="n" s="7">
        <v>6.007711E7</v>
      </c>
      <c r="B104" t="s" s="8">
        <v>102</v>
      </c>
      <c r="C104" t="n" s="8">
        <f>IF(false,"120922876", "120922876")</f>
      </c>
      <c r="D104" t="s" s="8">
        <v>141</v>
      </c>
      <c r="E104" t="n" s="8">
        <v>1.0</v>
      </c>
      <c r="F104" t="n" s="8">
        <v>2329.0</v>
      </c>
      <c r="G104" t="s" s="8">
        <v>53</v>
      </c>
      <c r="H104" t="s" s="8">
        <v>198</v>
      </c>
      <c r="I104" t="s" s="8">
        <v>222</v>
      </c>
    </row>
    <row r="105" ht="16.0" customHeight="true">
      <c r="A105" t="n" s="7">
        <v>5.9983555E7</v>
      </c>
      <c r="B105" t="s" s="8">
        <v>54</v>
      </c>
      <c r="C105" t="n" s="8">
        <f>IF(false,"005-1515", "005-1515")</f>
      </c>
      <c r="D105" t="s" s="8">
        <v>101</v>
      </c>
      <c r="E105" t="n" s="8">
        <v>1.0</v>
      </c>
      <c r="F105" t="n" s="8">
        <v>966.0</v>
      </c>
      <c r="G105" t="s" s="8">
        <v>53</v>
      </c>
      <c r="H105" t="s" s="8">
        <v>198</v>
      </c>
      <c r="I105" t="s" s="8">
        <v>223</v>
      </c>
    </row>
    <row r="106" ht="16.0" customHeight="true">
      <c r="A106" t="n" s="7">
        <v>5.9855127E7</v>
      </c>
      <c r="B106" t="s" s="8">
        <v>61</v>
      </c>
      <c r="C106" t="n" s="8">
        <f>IF(false,"2152400606", "2152400606")</f>
      </c>
      <c r="D106" t="s" s="8">
        <v>112</v>
      </c>
      <c r="E106" t="n" s="8">
        <v>1.0</v>
      </c>
      <c r="F106" t="n" s="8">
        <v>680.0</v>
      </c>
      <c r="G106" t="s" s="8">
        <v>53</v>
      </c>
      <c r="H106" t="s" s="8">
        <v>198</v>
      </c>
      <c r="I106" t="s" s="8">
        <v>224</v>
      </c>
    </row>
    <row r="107" ht="16.0" customHeight="true">
      <c r="A107" t="n" s="7">
        <v>5.9685081E7</v>
      </c>
      <c r="B107" t="s" s="8">
        <v>51</v>
      </c>
      <c r="C107" t="n" s="8">
        <f>IF(false,"2152400566", "2152400566")</f>
      </c>
      <c r="D107" t="s" s="8">
        <v>225</v>
      </c>
      <c r="E107" t="n" s="8">
        <v>1.0</v>
      </c>
      <c r="F107" t="n" s="8">
        <v>1059.0</v>
      </c>
      <c r="G107" t="s" s="8">
        <v>53</v>
      </c>
      <c r="H107" t="s" s="8">
        <v>198</v>
      </c>
      <c r="I107" t="s" s="8">
        <v>226</v>
      </c>
    </row>
    <row r="108" ht="16.0" customHeight="true">
      <c r="A108" t="n" s="7">
        <v>6.0148306E7</v>
      </c>
      <c r="B108" t="s" s="8">
        <v>102</v>
      </c>
      <c r="C108" t="n" s="8">
        <f>IF(false,"005-1413", "005-1413")</f>
      </c>
      <c r="D108" t="s" s="8">
        <v>73</v>
      </c>
      <c r="E108" t="n" s="8">
        <v>1.0</v>
      </c>
      <c r="F108" t="n" s="8">
        <v>574.0</v>
      </c>
      <c r="G108" t="s" s="8">
        <v>53</v>
      </c>
      <c r="H108" t="s" s="8">
        <v>198</v>
      </c>
      <c r="I108" t="s" s="8">
        <v>227</v>
      </c>
    </row>
    <row r="109" ht="16.0" customHeight="true">
      <c r="A109" t="n" s="7">
        <v>6.0004308E7</v>
      </c>
      <c r="B109" t="s" s="8">
        <v>54</v>
      </c>
      <c r="C109" t="n" s="8">
        <f>IF(false,"120923174", "120923174")</f>
      </c>
      <c r="D109" t="s" s="8">
        <v>228</v>
      </c>
      <c r="E109" t="n" s="8">
        <v>1.0</v>
      </c>
      <c r="F109" t="n" s="8">
        <v>1669.0</v>
      </c>
      <c r="G109" t="s" s="8">
        <v>53</v>
      </c>
      <c r="H109" t="s" s="8">
        <v>198</v>
      </c>
      <c r="I109" t="s" s="8">
        <v>229</v>
      </c>
    </row>
    <row r="110" ht="16.0" customHeight="true">
      <c r="A110" t="n" s="7">
        <v>5.9840669E7</v>
      </c>
      <c r="B110" t="s" s="8">
        <v>61</v>
      </c>
      <c r="C110" t="n" s="8">
        <f>IF(false,"005-1565", "005-1565")</f>
      </c>
      <c r="D110" t="s" s="8">
        <v>230</v>
      </c>
      <c r="E110" t="n" s="8">
        <v>2.0</v>
      </c>
      <c r="F110" t="n" s="8">
        <v>706.0</v>
      </c>
      <c r="G110" t="s" s="8">
        <v>53</v>
      </c>
      <c r="H110" t="s" s="8">
        <v>198</v>
      </c>
      <c r="I110" t="s" s="8">
        <v>231</v>
      </c>
    </row>
    <row r="111" ht="16.0" customHeight="true">
      <c r="A111" t="n" s="7">
        <v>5.98388E7</v>
      </c>
      <c r="B111" t="s" s="8">
        <v>61</v>
      </c>
      <c r="C111" t="n" s="8">
        <f>IF(false,"120921546", "120921546")</f>
      </c>
      <c r="D111" t="s" s="8">
        <v>232</v>
      </c>
      <c r="E111" t="n" s="8">
        <v>1.0</v>
      </c>
      <c r="F111" t="n" s="8">
        <v>829.0</v>
      </c>
      <c r="G111" t="s" s="8">
        <v>53</v>
      </c>
      <c r="H111" t="s" s="8">
        <v>198</v>
      </c>
      <c r="I111" t="s" s="8">
        <v>233</v>
      </c>
    </row>
    <row r="112" ht="16.0" customHeight="true">
      <c r="A112" t="n" s="7">
        <v>5.9707692E7</v>
      </c>
      <c r="B112" t="s" s="8">
        <v>61</v>
      </c>
      <c r="C112" t="n" s="8">
        <f>IF(false,"120921995", "120921995")</f>
      </c>
      <c r="D112" t="s" s="8">
        <v>80</v>
      </c>
      <c r="E112" t="n" s="8">
        <v>1.0</v>
      </c>
      <c r="F112" t="n" s="8">
        <v>988.0</v>
      </c>
      <c r="G112" t="s" s="8">
        <v>53</v>
      </c>
      <c r="H112" t="s" s="8">
        <v>198</v>
      </c>
      <c r="I112" t="s" s="8">
        <v>234</v>
      </c>
    </row>
    <row r="113" ht="16.0" customHeight="true">
      <c r="A113" t="n" s="7">
        <v>6.0131628E7</v>
      </c>
      <c r="B113" t="s" s="8">
        <v>102</v>
      </c>
      <c r="C113" t="n" s="8">
        <f>IF(false,"120923178", "120923178")</f>
      </c>
      <c r="D113" t="s" s="8">
        <v>235</v>
      </c>
      <c r="E113" t="n" s="8">
        <v>1.0</v>
      </c>
      <c r="F113" t="n" s="8">
        <v>2318.0</v>
      </c>
      <c r="G113" t="s" s="8">
        <v>53</v>
      </c>
      <c r="H113" t="s" s="8">
        <v>198</v>
      </c>
      <c r="I113" t="s" s="8">
        <v>236</v>
      </c>
    </row>
    <row r="114" ht="16.0" customHeight="true">
      <c r="A114" t="n" s="7">
        <v>6.0131628E7</v>
      </c>
      <c r="B114" t="s" s="8">
        <v>102</v>
      </c>
      <c r="C114" t="n" s="8">
        <f>IF(false,"120923169", "120923169")</f>
      </c>
      <c r="D114" t="s" s="8">
        <v>237</v>
      </c>
      <c r="E114" t="n" s="8">
        <v>1.0</v>
      </c>
      <c r="F114" t="n" s="8">
        <v>1520.0</v>
      </c>
      <c r="G114" t="s" s="8">
        <v>53</v>
      </c>
      <c r="H114" t="s" s="8">
        <v>198</v>
      </c>
      <c r="I114" t="s" s="8">
        <v>236</v>
      </c>
    </row>
    <row r="115" ht="16.0" customHeight="true">
      <c r="A115" t="n" s="7">
        <v>6.0140353E7</v>
      </c>
      <c r="B115" t="s" s="8">
        <v>102</v>
      </c>
      <c r="C115" t="n" s="8">
        <f>IF(false,"120921957", "120921957")</f>
      </c>
      <c r="D115" t="s" s="8">
        <v>238</v>
      </c>
      <c r="E115" t="n" s="8">
        <v>1.0</v>
      </c>
      <c r="F115" t="n" s="8">
        <v>576.0</v>
      </c>
      <c r="G115" t="s" s="8">
        <v>53</v>
      </c>
      <c r="H115" t="s" s="8">
        <v>198</v>
      </c>
      <c r="I115" t="s" s="8">
        <v>239</v>
      </c>
    </row>
    <row r="116" ht="16.0" customHeight="true">
      <c r="A116" t="n" s="7">
        <v>5.9985077E7</v>
      </c>
      <c r="B116" t="s" s="8">
        <v>54</v>
      </c>
      <c r="C116" t="n" s="8">
        <f>IF(false,"2152400596", "2152400596")</f>
      </c>
      <c r="D116" t="s" s="8">
        <v>240</v>
      </c>
      <c r="E116" t="n" s="8">
        <v>1.0</v>
      </c>
      <c r="F116" t="n" s="8">
        <v>2399.0</v>
      </c>
      <c r="G116" t="s" s="8">
        <v>53</v>
      </c>
      <c r="H116" t="s" s="8">
        <v>198</v>
      </c>
      <c r="I116" t="s" s="8">
        <v>241</v>
      </c>
    </row>
    <row r="117" ht="16.0" customHeight="true">
      <c r="A117" t="n" s="7">
        <v>5.9958743E7</v>
      </c>
      <c r="B117" t="s" s="8">
        <v>54</v>
      </c>
      <c r="C117" t="n" s="8">
        <f>IF(false,"002-899", "002-899")</f>
      </c>
      <c r="D117" t="s" s="8">
        <v>118</v>
      </c>
      <c r="E117" t="n" s="8">
        <v>2.0</v>
      </c>
      <c r="F117" t="n" s="8">
        <v>684.0</v>
      </c>
      <c r="G117" t="s" s="8">
        <v>53</v>
      </c>
      <c r="H117" t="s" s="8">
        <v>198</v>
      </c>
      <c r="I117" t="s" s="8">
        <v>242</v>
      </c>
    </row>
    <row r="118" ht="16.0" customHeight="true">
      <c r="A118" t="n" s="7">
        <v>6.0047093E7</v>
      </c>
      <c r="B118" t="s" s="8">
        <v>54</v>
      </c>
      <c r="C118" t="n" s="8">
        <f>IF(false,"005-1081", "005-1081")</f>
      </c>
      <c r="D118" t="s" s="8">
        <v>243</v>
      </c>
      <c r="E118" t="n" s="8">
        <v>1.0</v>
      </c>
      <c r="F118" t="n" s="8">
        <v>717.0</v>
      </c>
      <c r="G118" t="s" s="8">
        <v>53</v>
      </c>
      <c r="H118" t="s" s="8">
        <v>198</v>
      </c>
      <c r="I118" t="s" s="8">
        <v>244</v>
      </c>
    </row>
    <row r="119" ht="16.0" customHeight="true">
      <c r="A119" t="n" s="7">
        <v>6.0047093E7</v>
      </c>
      <c r="B119" t="s" s="8">
        <v>54</v>
      </c>
      <c r="C119" t="n" s="8">
        <f>IF(false,"120922092", "120922092")</f>
      </c>
      <c r="D119" t="s" s="8">
        <v>69</v>
      </c>
      <c r="E119" t="n" s="8">
        <v>1.0</v>
      </c>
      <c r="F119" t="n" s="8">
        <v>282.0</v>
      </c>
      <c r="G119" t="s" s="8">
        <v>53</v>
      </c>
      <c r="H119" t="s" s="8">
        <v>198</v>
      </c>
      <c r="I119" t="s" s="8">
        <v>244</v>
      </c>
    </row>
    <row r="120" ht="16.0" customHeight="true">
      <c r="A120" t="n" s="7">
        <v>6.0028744E7</v>
      </c>
      <c r="B120" t="s" s="8">
        <v>54</v>
      </c>
      <c r="C120" t="n" s="8">
        <f>IF(false,"005-1515", "005-1515")</f>
      </c>
      <c r="D120" t="s" s="8">
        <v>101</v>
      </c>
      <c r="E120" t="n" s="8">
        <v>5.0</v>
      </c>
      <c r="F120" t="n" s="8">
        <v>3255.0</v>
      </c>
      <c r="G120" t="s" s="8">
        <v>53</v>
      </c>
      <c r="H120" t="s" s="8">
        <v>198</v>
      </c>
      <c r="I120" t="s" s="8">
        <v>245</v>
      </c>
    </row>
    <row r="121" ht="16.0" customHeight="true">
      <c r="A121" t="n" s="7">
        <v>6.006852E7</v>
      </c>
      <c r="B121" t="s" s="8">
        <v>102</v>
      </c>
      <c r="C121" t="n" s="8">
        <f>IF(false,"120922757", "120922757")</f>
      </c>
      <c r="D121" t="s" s="8">
        <v>246</v>
      </c>
      <c r="E121" t="n" s="8">
        <v>1.0</v>
      </c>
      <c r="F121" t="n" s="8">
        <v>1029.0</v>
      </c>
      <c r="G121" t="s" s="8">
        <v>53</v>
      </c>
      <c r="H121" t="s" s="8">
        <v>198</v>
      </c>
      <c r="I121" t="s" s="8">
        <v>247</v>
      </c>
    </row>
    <row r="122" ht="16.0" customHeight="true">
      <c r="A122" t="n" s="7">
        <v>6.0047299E7</v>
      </c>
      <c r="B122" t="s" s="8">
        <v>54</v>
      </c>
      <c r="C122" t="n" s="8">
        <f>IF(false,"120921506", "120921506")</f>
      </c>
      <c r="D122" t="s" s="8">
        <v>248</v>
      </c>
      <c r="E122" t="n" s="8">
        <v>2.0</v>
      </c>
      <c r="F122" t="n" s="8">
        <v>1396.0</v>
      </c>
      <c r="G122" t="s" s="8">
        <v>53</v>
      </c>
      <c r="H122" t="s" s="8">
        <v>198</v>
      </c>
      <c r="I122" t="s" s="8">
        <v>249</v>
      </c>
    </row>
    <row r="123" ht="16.0" customHeight="true">
      <c r="A123" t="n" s="7">
        <v>6.0046043E7</v>
      </c>
      <c r="B123" t="s" s="8">
        <v>54</v>
      </c>
      <c r="C123" t="n" s="8">
        <f>IF(false,"120923134", "120923134")</f>
      </c>
      <c r="D123" t="s" s="8">
        <v>250</v>
      </c>
      <c r="E123" t="n" s="8">
        <v>1.0</v>
      </c>
      <c r="F123" t="n" s="8">
        <v>6918.0</v>
      </c>
      <c r="G123" t="s" s="8">
        <v>53</v>
      </c>
      <c r="H123" t="s" s="8">
        <v>198</v>
      </c>
      <c r="I123" t="s" s="8">
        <v>251</v>
      </c>
    </row>
    <row r="124" ht="16.0" customHeight="true">
      <c r="A124" t="n" s="7">
        <v>5.9921144E7</v>
      </c>
      <c r="B124" t="s" s="8">
        <v>54</v>
      </c>
      <c r="C124" t="n" s="8">
        <f>IF(false,"120923144", "120923144")</f>
      </c>
      <c r="D124" t="s" s="8">
        <v>252</v>
      </c>
      <c r="E124" t="n" s="8">
        <v>2.0</v>
      </c>
      <c r="F124" t="n" s="8">
        <v>1324.0</v>
      </c>
      <c r="G124" t="s" s="8">
        <v>53</v>
      </c>
      <c r="H124" t="s" s="8">
        <v>198</v>
      </c>
      <c r="I124" t="s" s="8">
        <v>253</v>
      </c>
    </row>
    <row r="125" ht="16.0" customHeight="true">
      <c r="A125" t="n" s="7">
        <v>5.9568741E7</v>
      </c>
      <c r="B125" t="s" s="8">
        <v>51</v>
      </c>
      <c r="C125" t="n" s="8">
        <f>IF(false,"120921956", "120921956")</f>
      </c>
      <c r="D125" t="s" s="8">
        <v>195</v>
      </c>
      <c r="E125" t="n" s="8">
        <v>1.0</v>
      </c>
      <c r="F125" t="n" s="8">
        <v>2699.0</v>
      </c>
      <c r="G125" t="s" s="8">
        <v>53</v>
      </c>
      <c r="H125" t="s" s="8">
        <v>198</v>
      </c>
      <c r="I125" t="s" s="8">
        <v>254</v>
      </c>
    </row>
    <row r="126" ht="16.0" customHeight="true">
      <c r="A126" t="n" s="7">
        <v>5.9554076E7</v>
      </c>
      <c r="B126" t="s" s="8">
        <v>51</v>
      </c>
      <c r="C126" t="n" s="8">
        <f>IF(false,"120921743", "120921743")</f>
      </c>
      <c r="D126" t="s" s="8">
        <v>255</v>
      </c>
      <c r="E126" t="n" s="8">
        <v>1.0</v>
      </c>
      <c r="F126" t="n" s="8">
        <v>989.0</v>
      </c>
      <c r="G126" t="s" s="8">
        <v>53</v>
      </c>
      <c r="H126" t="s" s="8">
        <v>198</v>
      </c>
      <c r="I126" t="s" s="8">
        <v>256</v>
      </c>
    </row>
    <row r="127" ht="16.0" customHeight="true">
      <c r="A127" t="n" s="7">
        <v>6.015862E7</v>
      </c>
      <c r="B127" t="s" s="8">
        <v>102</v>
      </c>
      <c r="C127" t="n" s="8">
        <f>IF(false,"005-1520", "005-1520")</f>
      </c>
      <c r="D127" t="s" s="8">
        <v>126</v>
      </c>
      <c r="E127" t="n" s="8">
        <v>2.0</v>
      </c>
      <c r="F127" t="n" s="8">
        <v>2214.0</v>
      </c>
      <c r="G127" t="s" s="8">
        <v>53</v>
      </c>
      <c r="H127" t="s" s="8">
        <v>198</v>
      </c>
      <c r="I127" t="s" s="8">
        <v>257</v>
      </c>
    </row>
    <row r="128" ht="16.0" customHeight="true">
      <c r="A128" t="n" s="7">
        <v>6.0106254E7</v>
      </c>
      <c r="B128" t="s" s="8">
        <v>102</v>
      </c>
      <c r="C128" t="n" s="8">
        <f>IF(false,"005-1270", "005-1270")</f>
      </c>
      <c r="D128" t="s" s="8">
        <v>258</v>
      </c>
      <c r="E128" t="n" s="8">
        <v>2.0</v>
      </c>
      <c r="F128" t="n" s="8">
        <v>1808.0</v>
      </c>
      <c r="G128" t="s" s="8">
        <v>53</v>
      </c>
      <c r="H128" t="s" s="8">
        <v>198</v>
      </c>
      <c r="I128" t="s" s="8">
        <v>259</v>
      </c>
    </row>
    <row r="129" ht="16.0" customHeight="true">
      <c r="A129" t="n" s="7">
        <v>5.9924672E7</v>
      </c>
      <c r="B129" t="s" s="8">
        <v>54</v>
      </c>
      <c r="C129" t="n" s="8">
        <f>IF(false,"2152400566", "2152400566")</f>
      </c>
      <c r="D129" t="s" s="8">
        <v>225</v>
      </c>
      <c r="E129" t="n" s="8">
        <v>1.0</v>
      </c>
      <c r="F129" t="n" s="8">
        <v>1339.0</v>
      </c>
      <c r="G129" t="s" s="8">
        <v>53</v>
      </c>
      <c r="H129" t="s" s="8">
        <v>198</v>
      </c>
      <c r="I129" t="s" s="8">
        <v>260</v>
      </c>
    </row>
    <row r="130" ht="16.0" customHeight="true">
      <c r="A130" t="n" s="7">
        <v>5.922356E7</v>
      </c>
      <c r="B130" t="s" s="8">
        <v>66</v>
      </c>
      <c r="C130" t="n" s="8">
        <f>IF(false,"005-1268", "005-1268")</f>
      </c>
      <c r="D130" t="s" s="8">
        <v>261</v>
      </c>
      <c r="E130" t="n" s="8">
        <v>1.0</v>
      </c>
      <c r="F130" t="n" s="8">
        <v>541.0</v>
      </c>
      <c r="G130" t="s" s="8">
        <v>53</v>
      </c>
      <c r="H130" t="s" s="8">
        <v>198</v>
      </c>
      <c r="I130" t="s" s="8">
        <v>262</v>
      </c>
    </row>
    <row r="131" ht="16.0" customHeight="true">
      <c r="A131" t="n" s="7">
        <v>5.9922E7</v>
      </c>
      <c r="B131" t="s" s="8">
        <v>54</v>
      </c>
      <c r="C131" t="n" s="8">
        <f>IF(false,"120923144", "120923144")</f>
      </c>
      <c r="D131" t="s" s="8">
        <v>252</v>
      </c>
      <c r="E131" t="n" s="8">
        <v>1.0</v>
      </c>
      <c r="F131" t="n" s="8">
        <v>541.0</v>
      </c>
      <c r="G131" t="s" s="8">
        <v>53</v>
      </c>
      <c r="H131" t="s" s="8">
        <v>198</v>
      </c>
      <c r="I131" t="s" s="8">
        <v>263</v>
      </c>
    </row>
    <row r="132" ht="16.0" customHeight="true">
      <c r="A132" t="n" s="7">
        <v>6.0038464E7</v>
      </c>
      <c r="B132" t="s" s="8">
        <v>54</v>
      </c>
      <c r="C132" t="n" s="8">
        <f>IF(false,"120921899", "120921899")</f>
      </c>
      <c r="D132" t="s" s="8">
        <v>264</v>
      </c>
      <c r="E132" t="n" s="8">
        <v>1.0</v>
      </c>
      <c r="F132" t="n" s="8">
        <v>1278.0</v>
      </c>
      <c r="G132" t="s" s="8">
        <v>53</v>
      </c>
      <c r="H132" t="s" s="8">
        <v>198</v>
      </c>
      <c r="I132" t="s" s="8">
        <v>265</v>
      </c>
    </row>
    <row r="133" ht="16.0" customHeight="true">
      <c r="A133" t="n" s="7">
        <v>6.0172489E7</v>
      </c>
      <c r="B133" t="s" s="8">
        <v>102</v>
      </c>
      <c r="C133" t="n" s="8">
        <f>IF(false,"120922960", "120922960")</f>
      </c>
      <c r="D133" t="s" s="8">
        <v>266</v>
      </c>
      <c r="E133" t="n" s="8">
        <v>1.0</v>
      </c>
      <c r="F133" t="n" s="8">
        <v>321.0</v>
      </c>
      <c r="G133" t="s" s="8">
        <v>53</v>
      </c>
      <c r="H133" t="s" s="8">
        <v>198</v>
      </c>
      <c r="I133" t="s" s="8">
        <v>267</v>
      </c>
    </row>
    <row r="134" ht="16.0" customHeight="true">
      <c r="A134" t="n" s="7">
        <v>5.9295114E7</v>
      </c>
      <c r="B134" t="s" s="8">
        <v>66</v>
      </c>
      <c r="C134" t="n" s="8">
        <f>IF(false,"2152400398", "2152400398")</f>
      </c>
      <c r="D134" t="s" s="8">
        <v>90</v>
      </c>
      <c r="E134" t="n" s="8">
        <v>1.0</v>
      </c>
      <c r="F134" t="n" s="8">
        <v>669.0</v>
      </c>
      <c r="G134" t="s" s="8">
        <v>53</v>
      </c>
      <c r="H134" t="s" s="8">
        <v>198</v>
      </c>
      <c r="I134" t="s" s="8">
        <v>268</v>
      </c>
    </row>
    <row r="135" ht="16.0" customHeight="true">
      <c r="A135" t="n" s="7">
        <v>5.9853958E7</v>
      </c>
      <c r="B135" t="s" s="8">
        <v>61</v>
      </c>
      <c r="C135" t="n" s="8">
        <f>IF(false,"2152400580", "2152400580")</f>
      </c>
      <c r="D135" t="s" s="8">
        <v>209</v>
      </c>
      <c r="E135" t="n" s="8">
        <v>1.0</v>
      </c>
      <c r="F135" t="n" s="8">
        <v>2469.0</v>
      </c>
      <c r="G135" t="s" s="8">
        <v>53</v>
      </c>
      <c r="H135" t="s" s="8">
        <v>198</v>
      </c>
      <c r="I135" t="s" s="8">
        <v>269</v>
      </c>
    </row>
    <row r="136" ht="16.0" customHeight="true">
      <c r="A136" t="n" s="7">
        <v>6.0024743E7</v>
      </c>
      <c r="B136" t="s" s="8">
        <v>54</v>
      </c>
      <c r="C136" t="n" s="8">
        <f>IF(false,"005-1515", "005-1515")</f>
      </c>
      <c r="D136" t="s" s="8">
        <v>101</v>
      </c>
      <c r="E136" t="n" s="8">
        <v>1.0</v>
      </c>
      <c r="F136" t="n" s="8">
        <v>966.0</v>
      </c>
      <c r="G136" t="s" s="8">
        <v>53</v>
      </c>
      <c r="H136" t="s" s="8">
        <v>198</v>
      </c>
      <c r="I136" t="s" s="8">
        <v>270</v>
      </c>
    </row>
    <row r="137" ht="16.0" customHeight="true">
      <c r="A137" t="n" s="7">
        <v>5.9891441E7</v>
      </c>
      <c r="B137" t="s" s="8">
        <v>54</v>
      </c>
      <c r="C137" t="n" s="8">
        <f>IF(false,"2152400582", "2152400582")</f>
      </c>
      <c r="D137" t="s" s="8">
        <v>271</v>
      </c>
      <c r="E137" t="n" s="8">
        <v>1.0</v>
      </c>
      <c r="F137" t="n" s="8">
        <v>1399.0</v>
      </c>
      <c r="G137" t="s" s="8">
        <v>53</v>
      </c>
      <c r="H137" t="s" s="8">
        <v>198</v>
      </c>
      <c r="I137" t="s" s="8">
        <v>272</v>
      </c>
    </row>
    <row r="138" ht="16.0" customHeight="true">
      <c r="A138" t="n" s="7">
        <v>5.991248E7</v>
      </c>
      <c r="B138" t="s" s="8">
        <v>54</v>
      </c>
      <c r="C138" t="n" s="8">
        <f>IF(false,"120922351", "120922351")</f>
      </c>
      <c r="D138" t="s" s="8">
        <v>197</v>
      </c>
      <c r="E138" t="n" s="8">
        <v>1.0</v>
      </c>
      <c r="F138" t="n" s="8">
        <v>859.0</v>
      </c>
      <c r="G138" t="s" s="8">
        <v>53</v>
      </c>
      <c r="H138" t="s" s="8">
        <v>198</v>
      </c>
      <c r="I138" t="s" s="8">
        <v>273</v>
      </c>
    </row>
    <row r="139" ht="16.0" customHeight="true">
      <c r="A139" t="n" s="7">
        <v>5.9846693E7</v>
      </c>
      <c r="B139" t="s" s="8">
        <v>61</v>
      </c>
      <c r="C139" t="n" s="8">
        <f>IF(false,"2152400606", "2152400606")</f>
      </c>
      <c r="D139" t="s" s="8">
        <v>112</v>
      </c>
      <c r="E139" t="n" s="8">
        <v>1.0</v>
      </c>
      <c r="F139" t="n" s="8">
        <v>1.0</v>
      </c>
      <c r="G139" t="s" s="8">
        <v>53</v>
      </c>
      <c r="H139" t="s" s="8">
        <v>198</v>
      </c>
      <c r="I139" t="s" s="8">
        <v>274</v>
      </c>
    </row>
    <row r="140" ht="16.0" customHeight="true">
      <c r="A140" t="n" s="7">
        <v>5.9788309E7</v>
      </c>
      <c r="B140" t="s" s="8">
        <v>61</v>
      </c>
      <c r="C140" t="n" s="8">
        <f>IF(false,"120923140", "120923140")</f>
      </c>
      <c r="D140" t="s" s="8">
        <v>275</v>
      </c>
      <c r="E140" t="n" s="8">
        <v>1.0</v>
      </c>
      <c r="F140" t="n" s="8">
        <v>2599.0</v>
      </c>
      <c r="G140" t="s" s="8">
        <v>53</v>
      </c>
      <c r="H140" t="s" s="8">
        <v>198</v>
      </c>
      <c r="I140" t="s" s="8">
        <v>276</v>
      </c>
    </row>
    <row r="141" ht="16.0" customHeight="true">
      <c r="A141" t="n" s="7">
        <v>6.0041296E7</v>
      </c>
      <c r="B141" t="s" s="8">
        <v>54</v>
      </c>
      <c r="C141" t="n" s="8">
        <f>IF(false,"002-931", "002-931")</f>
      </c>
      <c r="D141" t="s" s="8">
        <v>277</v>
      </c>
      <c r="E141" t="n" s="8">
        <v>3.0</v>
      </c>
      <c r="F141" t="n" s="8">
        <v>1332.0</v>
      </c>
      <c r="G141" t="s" s="8">
        <v>53</v>
      </c>
      <c r="H141" t="s" s="8">
        <v>198</v>
      </c>
      <c r="I141" t="s" s="8">
        <v>278</v>
      </c>
    </row>
    <row r="142" ht="16.0" customHeight="true">
      <c r="A142" t="n" s="7">
        <v>6.0178093E7</v>
      </c>
      <c r="B142" t="s" s="8">
        <v>102</v>
      </c>
      <c r="C142" t="n" s="8">
        <f>IF(false,"120922351", "120922351")</f>
      </c>
      <c r="D142" t="s" s="8">
        <v>197</v>
      </c>
      <c r="E142" t="n" s="8">
        <v>1.0</v>
      </c>
      <c r="F142" t="n" s="8">
        <v>859.0</v>
      </c>
      <c r="G142" t="s" s="8">
        <v>53</v>
      </c>
      <c r="H142" t="s" s="8">
        <v>50</v>
      </c>
      <c r="I142" t="s" s="8">
        <v>279</v>
      </c>
    </row>
    <row r="143" ht="16.0" customHeight="true">
      <c r="A143" t="n" s="7">
        <v>6.0181715E7</v>
      </c>
      <c r="B143" t="s" s="8">
        <v>198</v>
      </c>
      <c r="C143" t="n" s="8">
        <f>IF(false,"120922351", "120922351")</f>
      </c>
      <c r="D143" t="s" s="8">
        <v>197</v>
      </c>
      <c r="E143" t="n" s="8">
        <v>1.0</v>
      </c>
      <c r="F143" t="n" s="8">
        <v>859.0</v>
      </c>
      <c r="G143" t="s" s="8">
        <v>53</v>
      </c>
      <c r="H143" t="s" s="8">
        <v>50</v>
      </c>
      <c r="I143" t="s" s="8">
        <v>280</v>
      </c>
    </row>
    <row r="144" ht="16.0" customHeight="true">
      <c r="A144" t="n" s="7">
        <v>6.015494E7</v>
      </c>
      <c r="B144" t="s" s="8">
        <v>102</v>
      </c>
      <c r="C144" t="n" s="8">
        <f>IF(false,"002-934", "002-934")</f>
      </c>
      <c r="D144" t="s" s="8">
        <v>183</v>
      </c>
      <c r="E144" t="n" s="8">
        <v>1.0</v>
      </c>
      <c r="F144" t="n" s="8">
        <v>435.0</v>
      </c>
      <c r="G144" t="s" s="8">
        <v>53</v>
      </c>
      <c r="H144" t="s" s="8">
        <v>50</v>
      </c>
      <c r="I144" t="s" s="8">
        <v>281</v>
      </c>
    </row>
    <row r="145" ht="16.0" customHeight="true">
      <c r="A145" t="n" s="7">
        <v>6.0147507E7</v>
      </c>
      <c r="B145" t="s" s="8">
        <v>102</v>
      </c>
      <c r="C145" t="n" s="8">
        <f>IF(false,"120922765", "120922765")</f>
      </c>
      <c r="D145" t="s" s="8">
        <v>282</v>
      </c>
      <c r="E145" t="n" s="8">
        <v>1.0</v>
      </c>
      <c r="F145" t="n" s="8">
        <v>1689.0</v>
      </c>
      <c r="G145" t="s" s="8">
        <v>53</v>
      </c>
      <c r="H145" t="s" s="8">
        <v>50</v>
      </c>
      <c r="I145" t="s" s="8">
        <v>283</v>
      </c>
    </row>
    <row r="146" ht="16.0" customHeight="true">
      <c r="A146" t="n" s="7">
        <v>6.0173196E7</v>
      </c>
      <c r="B146" t="s" s="8">
        <v>102</v>
      </c>
      <c r="C146" t="n" s="8">
        <f>IF(false,"005-1520", "005-1520")</f>
      </c>
      <c r="D146" t="s" s="8">
        <v>126</v>
      </c>
      <c r="E146" t="n" s="8">
        <v>2.0</v>
      </c>
      <c r="F146" t="n" s="8">
        <v>2272.0</v>
      </c>
      <c r="G146" t="s" s="8">
        <v>53</v>
      </c>
      <c r="H146" t="s" s="8">
        <v>50</v>
      </c>
      <c r="I146" t="s" s="8">
        <v>284</v>
      </c>
    </row>
    <row r="147" ht="16.0" customHeight="true">
      <c r="A147" t="n" s="7">
        <v>6.027949E7</v>
      </c>
      <c r="B147" t="s" s="8">
        <v>198</v>
      </c>
      <c r="C147" t="n" s="8">
        <f>IF(false,"120921718", "120921718")</f>
      </c>
      <c r="D147" t="s" s="8">
        <v>192</v>
      </c>
      <c r="E147" t="n" s="8">
        <v>1.0</v>
      </c>
      <c r="F147" t="n" s="8">
        <v>1342.0</v>
      </c>
      <c r="G147" t="s" s="8">
        <v>53</v>
      </c>
      <c r="H147" t="s" s="8">
        <v>50</v>
      </c>
      <c r="I147" t="s" s="8">
        <v>285</v>
      </c>
    </row>
    <row r="148" ht="16.0" customHeight="true">
      <c r="A148" t="n" s="7">
        <v>6.0221851E7</v>
      </c>
      <c r="B148" t="s" s="8">
        <v>198</v>
      </c>
      <c r="C148" t="n" s="8">
        <f>IF(false,"2152400398", "2152400398")</f>
      </c>
      <c r="D148" t="s" s="8">
        <v>90</v>
      </c>
      <c r="E148" t="n" s="8">
        <v>1.0</v>
      </c>
      <c r="F148" t="n" s="8">
        <v>538.0</v>
      </c>
      <c r="G148" t="s" s="8">
        <v>53</v>
      </c>
      <c r="H148" t="s" s="8">
        <v>50</v>
      </c>
      <c r="I148" t="s" s="8">
        <v>286</v>
      </c>
    </row>
    <row r="149" ht="16.0" customHeight="true">
      <c r="A149" t="n" s="7">
        <v>6.020129E7</v>
      </c>
      <c r="B149" t="s" s="8">
        <v>198</v>
      </c>
      <c r="C149" t="n" s="8">
        <f>IF(false,"120921898", "120921898")</f>
      </c>
      <c r="D149" t="s" s="8">
        <v>287</v>
      </c>
      <c r="E149" t="n" s="8">
        <v>2.0</v>
      </c>
      <c r="F149" t="n" s="8">
        <v>2300.0</v>
      </c>
      <c r="G149" t="s" s="8">
        <v>53</v>
      </c>
      <c r="H149" t="s" s="8">
        <v>50</v>
      </c>
      <c r="I149" t="s" s="8">
        <v>288</v>
      </c>
    </row>
    <row r="150" ht="16.0" customHeight="true">
      <c r="A150" t="n" s="7">
        <v>6.0201746E7</v>
      </c>
      <c r="B150" t="s" s="8">
        <v>198</v>
      </c>
      <c r="C150" t="n" s="8">
        <f>IF(false,"120922353", "120922353")</f>
      </c>
      <c r="D150" t="s" s="8">
        <v>289</v>
      </c>
      <c r="E150" t="n" s="8">
        <v>1.0</v>
      </c>
      <c r="F150" t="n" s="8">
        <v>773.0</v>
      </c>
      <c r="G150" t="s" s="8">
        <v>53</v>
      </c>
      <c r="H150" t="s" s="8">
        <v>50</v>
      </c>
      <c r="I150" t="s" s="8">
        <v>290</v>
      </c>
    </row>
    <row r="151" ht="16.0" customHeight="true">
      <c r="A151" t="n" s="7">
        <v>6.0198787E7</v>
      </c>
      <c r="B151" t="s" s="8">
        <v>198</v>
      </c>
      <c r="C151" t="n" s="8">
        <f>IF(false,"120923143", "120923143")</f>
      </c>
      <c r="D151" t="s" s="8">
        <v>151</v>
      </c>
      <c r="E151" t="n" s="8">
        <v>1.0</v>
      </c>
      <c r="F151" t="n" s="8">
        <v>718.0</v>
      </c>
      <c r="G151" t="s" s="8">
        <v>53</v>
      </c>
      <c r="H151" t="s" s="8">
        <v>50</v>
      </c>
      <c r="I151" t="s" s="8">
        <v>291</v>
      </c>
    </row>
    <row r="152" ht="16.0" customHeight="true">
      <c r="A152" t="n" s="7">
        <v>6.0193511E7</v>
      </c>
      <c r="B152" t="s" s="8">
        <v>198</v>
      </c>
      <c r="C152" t="n" s="8">
        <f>IF(false,"120923169", "120923169")</f>
      </c>
      <c r="D152" t="s" s="8">
        <v>237</v>
      </c>
      <c r="E152" t="n" s="8">
        <v>1.0</v>
      </c>
      <c r="F152" t="n" s="8">
        <v>1899.0</v>
      </c>
      <c r="G152" t="s" s="8">
        <v>53</v>
      </c>
      <c r="H152" t="s" s="8">
        <v>50</v>
      </c>
      <c r="I152" t="s" s="8">
        <v>292</v>
      </c>
    </row>
    <row r="153" ht="16.0" customHeight="true">
      <c r="A153" t="n" s="7">
        <v>6.019834E7</v>
      </c>
      <c r="B153" t="s" s="8">
        <v>198</v>
      </c>
      <c r="C153" t="n" s="8">
        <f>IF(false,"005-1521", "005-1521")</f>
      </c>
      <c r="D153" t="s" s="8">
        <v>293</v>
      </c>
      <c r="E153" t="n" s="8">
        <v>1.0</v>
      </c>
      <c r="F153" t="n" s="8">
        <v>776.0</v>
      </c>
      <c r="G153" t="s" s="8">
        <v>53</v>
      </c>
      <c r="H153" t="s" s="8">
        <v>50</v>
      </c>
      <c r="I153" t="s" s="8">
        <v>294</v>
      </c>
    </row>
    <row r="154" ht="16.0" customHeight="true">
      <c r="A154" t="n" s="7">
        <v>6.0279753E7</v>
      </c>
      <c r="B154" t="s" s="8">
        <v>198</v>
      </c>
      <c r="C154" t="n" s="8">
        <f>IF(false,"005-1249", "005-1249")</f>
      </c>
      <c r="D154" t="s" s="8">
        <v>295</v>
      </c>
      <c r="E154" t="n" s="8">
        <v>1.0</v>
      </c>
      <c r="F154" t="n" s="8">
        <v>1689.0</v>
      </c>
      <c r="G154" t="s" s="8">
        <v>53</v>
      </c>
      <c r="H154" t="s" s="8">
        <v>50</v>
      </c>
      <c r="I154" t="s" s="8">
        <v>296</v>
      </c>
    </row>
    <row r="155" ht="16.0" customHeight="true">
      <c r="A155" t="n" s="7">
        <v>6.0201829E7</v>
      </c>
      <c r="B155" t="s" s="8">
        <v>198</v>
      </c>
      <c r="C155" t="n" s="8">
        <f>IF(false,"005-1250", "005-1250")</f>
      </c>
      <c r="D155" t="s" s="8">
        <v>297</v>
      </c>
      <c r="E155" t="n" s="8">
        <v>1.0</v>
      </c>
      <c r="F155" t="n" s="8">
        <v>1386.0</v>
      </c>
      <c r="G155" t="s" s="8">
        <v>53</v>
      </c>
      <c r="H155" t="s" s="8">
        <v>50</v>
      </c>
      <c r="I155" t="s" s="8">
        <v>298</v>
      </c>
    </row>
    <row r="156" ht="16.0" customHeight="true">
      <c r="A156" t="n" s="7">
        <v>6.0120535E7</v>
      </c>
      <c r="B156" t="s" s="8">
        <v>102</v>
      </c>
      <c r="C156" t="n" s="8">
        <f>IF(false,"120922351", "120922351")</f>
      </c>
      <c r="D156" t="s" s="8">
        <v>197</v>
      </c>
      <c r="E156" t="n" s="8">
        <v>1.0</v>
      </c>
      <c r="F156" t="n" s="8">
        <v>755.0</v>
      </c>
      <c r="G156" t="s" s="8">
        <v>53</v>
      </c>
      <c r="H156" t="s" s="8">
        <v>50</v>
      </c>
      <c r="I156" t="s" s="8">
        <v>299</v>
      </c>
    </row>
    <row r="157" ht="16.0" customHeight="true">
      <c r="A157" t="n" s="7">
        <v>6.0090169E7</v>
      </c>
      <c r="B157" t="s" s="8">
        <v>102</v>
      </c>
      <c r="C157" t="n" s="8">
        <f>IF(false,"120923175", "120923175")</f>
      </c>
      <c r="D157" t="s" s="8">
        <v>300</v>
      </c>
      <c r="E157" t="n" s="8">
        <v>1.0</v>
      </c>
      <c r="F157" t="n" s="8">
        <v>3399.0</v>
      </c>
      <c r="G157" t="s" s="8">
        <v>53</v>
      </c>
      <c r="H157" t="s" s="8">
        <v>50</v>
      </c>
      <c r="I157" t="s" s="8">
        <v>301</v>
      </c>
    </row>
    <row r="158" ht="16.0" customHeight="true">
      <c r="A158" t="n" s="7">
        <v>6.0086438E7</v>
      </c>
      <c r="B158" t="s" s="8">
        <v>102</v>
      </c>
      <c r="C158" t="n" s="8">
        <f>IF(false,"120923150", "120923150")</f>
      </c>
      <c r="D158" t="s" s="8">
        <v>302</v>
      </c>
      <c r="E158" t="n" s="8">
        <v>1.0</v>
      </c>
      <c r="F158" t="n" s="8">
        <v>1672.0</v>
      </c>
      <c r="G158" t="s" s="8">
        <v>53</v>
      </c>
      <c r="H158" t="s" s="8">
        <v>50</v>
      </c>
      <c r="I158" t="s" s="8">
        <v>303</v>
      </c>
    </row>
    <row r="159" ht="16.0" customHeight="true">
      <c r="A159" t="n" s="7">
        <v>6.0133333E7</v>
      </c>
      <c r="B159" t="s" s="8">
        <v>102</v>
      </c>
      <c r="C159" t="n" s="8">
        <f>IF(false,"005-1515", "005-1515")</f>
      </c>
      <c r="D159" t="s" s="8">
        <v>101</v>
      </c>
      <c r="E159" t="n" s="8">
        <v>1.0</v>
      </c>
      <c r="F159" t="n" s="8">
        <v>866.0</v>
      </c>
      <c r="G159" t="s" s="8">
        <v>53</v>
      </c>
      <c r="H159" t="s" s="8">
        <v>50</v>
      </c>
      <c r="I159" t="s" s="8">
        <v>304</v>
      </c>
    </row>
    <row r="160" ht="16.0" customHeight="true">
      <c r="A160" t="n" s="7">
        <v>6.0076255E7</v>
      </c>
      <c r="B160" t="s" s="8">
        <v>102</v>
      </c>
      <c r="C160" t="n" s="8">
        <f>IF(false,"120922986", "120922986")</f>
      </c>
      <c r="D160" t="s" s="8">
        <v>305</v>
      </c>
      <c r="E160" t="n" s="8">
        <v>1.0</v>
      </c>
      <c r="F160" t="n" s="8">
        <v>1589.0</v>
      </c>
      <c r="G160" t="s" s="8">
        <v>53</v>
      </c>
      <c r="H160" t="s" s="8">
        <v>50</v>
      </c>
      <c r="I160" t="s" s="8">
        <v>306</v>
      </c>
    </row>
    <row r="161" ht="16.0" customHeight="true">
      <c r="A161" t="n" s="7">
        <v>6.0044764E7</v>
      </c>
      <c r="B161" t="s" s="8">
        <v>54</v>
      </c>
      <c r="C161" t="n" s="8">
        <f>IF(false,"005-1518", "005-1518")</f>
      </c>
      <c r="D161" t="s" s="8">
        <v>307</v>
      </c>
      <c r="E161" t="n" s="8">
        <v>2.0</v>
      </c>
      <c r="F161" t="n" s="8">
        <v>1916.0</v>
      </c>
      <c r="G161" t="s" s="8">
        <v>53</v>
      </c>
      <c r="H161" t="s" s="8">
        <v>50</v>
      </c>
      <c r="I161" t="s" s="8">
        <v>308</v>
      </c>
    </row>
    <row r="162" ht="16.0" customHeight="true">
      <c r="A162" t="n" s="7">
        <v>5.9998888E7</v>
      </c>
      <c r="B162" t="s" s="8">
        <v>54</v>
      </c>
      <c r="C162" t="n" s="8">
        <f>IF(false,"120922131", "120922131")</f>
      </c>
      <c r="D162" t="s" s="8">
        <v>309</v>
      </c>
      <c r="E162" t="n" s="8">
        <v>1.0</v>
      </c>
      <c r="F162" t="n" s="8">
        <v>882.0</v>
      </c>
      <c r="G162" t="s" s="8">
        <v>53</v>
      </c>
      <c r="H162" t="s" s="8">
        <v>50</v>
      </c>
      <c r="I162" t="s" s="8">
        <v>310</v>
      </c>
    </row>
    <row r="163" ht="16.0" customHeight="true">
      <c r="A163" t="n" s="7">
        <v>6.0038882E7</v>
      </c>
      <c r="B163" t="s" s="8">
        <v>54</v>
      </c>
      <c r="C163" t="n" s="8">
        <f>IF(false,"120921900", "120921900")</f>
      </c>
      <c r="D163" t="s" s="8">
        <v>78</v>
      </c>
      <c r="E163" t="n" s="8">
        <v>1.0</v>
      </c>
      <c r="F163" t="n" s="8">
        <v>1278.0</v>
      </c>
      <c r="G163" t="s" s="8">
        <v>53</v>
      </c>
      <c r="H163" t="s" s="8">
        <v>50</v>
      </c>
      <c r="I163" t="s" s="8">
        <v>311</v>
      </c>
    </row>
    <row r="164" ht="16.0" customHeight="true">
      <c r="A164" t="n" s="7">
        <v>6.0063068E7</v>
      </c>
      <c r="B164" t="s" s="8">
        <v>102</v>
      </c>
      <c r="C164" t="n" s="8">
        <f>IF(false,"2152400398", "2152400398")</f>
      </c>
      <c r="D164" t="s" s="8">
        <v>90</v>
      </c>
      <c r="E164" t="n" s="8">
        <v>1.0</v>
      </c>
      <c r="F164" t="n" s="8">
        <v>659.0</v>
      </c>
      <c r="G164" t="s" s="8">
        <v>53</v>
      </c>
      <c r="H164" t="s" s="8">
        <v>50</v>
      </c>
      <c r="I164" t="s" s="8">
        <v>312</v>
      </c>
    </row>
    <row r="165" ht="16.0" customHeight="true">
      <c r="A165" t="n" s="7">
        <v>5.9926785E7</v>
      </c>
      <c r="B165" t="s" s="8">
        <v>54</v>
      </c>
      <c r="C165" t="n" s="8">
        <f>IF(false,"005-1080", "005-1080")</f>
      </c>
      <c r="D165" t="s" s="8">
        <v>123</v>
      </c>
      <c r="E165" t="n" s="8">
        <v>3.0</v>
      </c>
      <c r="F165" t="n" s="8">
        <v>1827.0</v>
      </c>
      <c r="G165" t="s" s="8">
        <v>53</v>
      </c>
      <c r="H165" t="s" s="8">
        <v>50</v>
      </c>
      <c r="I165" t="s" s="8">
        <v>313</v>
      </c>
    </row>
    <row r="166" ht="16.0" customHeight="true">
      <c r="A166" t="n" s="7">
        <v>5.9122752E7</v>
      </c>
      <c r="B166" t="s" s="8">
        <v>86</v>
      </c>
      <c r="C166" t="n" s="8">
        <f>IF(false,"120922955", "120922955")</f>
      </c>
      <c r="D166" t="s" s="8">
        <v>92</v>
      </c>
      <c r="E166" t="n" s="8">
        <v>1.0</v>
      </c>
      <c r="F166" t="n" s="8">
        <v>1580.0</v>
      </c>
      <c r="G166" t="s" s="8">
        <v>53</v>
      </c>
      <c r="H166" t="s" s="8">
        <v>50</v>
      </c>
      <c r="I166" t="s" s="8">
        <v>314</v>
      </c>
    </row>
    <row r="167" ht="16.0" customHeight="true">
      <c r="A167" t="n" s="7">
        <v>6.019996E7</v>
      </c>
      <c r="B167" t="s" s="8">
        <v>198</v>
      </c>
      <c r="C167" t="n" s="8">
        <f>IF(false,"005-1373", "005-1373")</f>
      </c>
      <c r="D167" t="s" s="8">
        <v>315</v>
      </c>
      <c r="E167" t="n" s="8">
        <v>2.0</v>
      </c>
      <c r="F167" t="n" s="8">
        <v>1398.0</v>
      </c>
      <c r="G167" t="s" s="8">
        <v>53</v>
      </c>
      <c r="H167" t="s" s="8">
        <v>50</v>
      </c>
      <c r="I167" t="s" s="8">
        <v>316</v>
      </c>
    </row>
    <row r="168" ht="16.0" customHeight="true">
      <c r="A168" t="n" s="7">
        <v>6.0066135E7</v>
      </c>
      <c r="B168" t="s" s="8">
        <v>102</v>
      </c>
      <c r="C168" t="n" s="8">
        <f>IF(false,"120921957", "120921957")</f>
      </c>
      <c r="D168" t="s" s="8">
        <v>238</v>
      </c>
      <c r="E168" t="n" s="8">
        <v>1.0</v>
      </c>
      <c r="F168" t="n" s="8">
        <v>1029.0</v>
      </c>
      <c r="G168" t="s" s="8">
        <v>53</v>
      </c>
      <c r="H168" t="s" s="8">
        <v>50</v>
      </c>
      <c r="I168" t="s" s="8">
        <v>317</v>
      </c>
    </row>
    <row r="169" ht="16.0" customHeight="true"/>
    <row r="170" ht="16.0" customHeight="true">
      <c r="A170" t="s" s="1">
        <v>37</v>
      </c>
      <c r="B170" s="1"/>
      <c r="C170" s="1"/>
      <c r="D170" s="1"/>
      <c r="E170" s="1"/>
      <c r="F170" t="n" s="8">
        <v>233325.0</v>
      </c>
      <c r="G170" s="2"/>
    </row>
    <row r="171" ht="16.0" customHeight="true"/>
    <row r="172" ht="16.0" customHeight="true">
      <c r="A172" t="s" s="1">
        <v>36</v>
      </c>
    </row>
    <row r="173" ht="34.0" customHeight="true">
      <c r="A173" t="s" s="9">
        <v>38</v>
      </c>
      <c r="B173" t="s" s="9">
        <v>0</v>
      </c>
      <c r="C173" t="s" s="9">
        <v>43</v>
      </c>
      <c r="D173" t="s" s="9">
        <v>1</v>
      </c>
      <c r="E173" t="s" s="9">
        <v>2</v>
      </c>
      <c r="F173" t="s" s="9">
        <v>39</v>
      </c>
      <c r="G173" t="s" s="9">
        <v>5</v>
      </c>
      <c r="H173" t="s" s="9">
        <v>3</v>
      </c>
      <c r="I173" t="s" s="9">
        <v>4</v>
      </c>
    </row>
    <row r="174" ht="16.0" customHeight="true">
      <c r="A174" t="n" s="8">
        <v>5.9334668E7</v>
      </c>
      <c r="B174" t="s" s="8">
        <v>66</v>
      </c>
      <c r="C174" t="n" s="8">
        <f>IF(false,"005-1359", "005-1359")</f>
      </c>
      <c r="D174" t="s" s="8">
        <v>114</v>
      </c>
      <c r="E174" t="n" s="8">
        <v>4.0</v>
      </c>
      <c r="F174" t="n" s="8">
        <v>-2748.0</v>
      </c>
      <c r="G174" t="s" s="8">
        <v>318</v>
      </c>
      <c r="H174" t="s" s="8">
        <v>54</v>
      </c>
      <c r="I174" t="s" s="8">
        <v>319</v>
      </c>
    </row>
    <row r="175" ht="16.0" customHeight="true">
      <c r="A175" t="n" s="8">
        <v>6.0048656E7</v>
      </c>
      <c r="B175" t="s" s="8">
        <v>54</v>
      </c>
      <c r="C175" t="n" s="8">
        <f>IF(false,"120922767", "120922767")</f>
      </c>
      <c r="D175" t="s" s="8">
        <v>159</v>
      </c>
      <c r="E175" t="n" s="8">
        <v>1.0</v>
      </c>
      <c r="F175" t="n" s="8">
        <v>-1274.0</v>
      </c>
      <c r="G175" t="s" s="8">
        <v>318</v>
      </c>
      <c r="H175" t="s" s="8">
        <v>198</v>
      </c>
      <c r="I175" t="s" s="8">
        <v>320</v>
      </c>
    </row>
    <row r="176" ht="16.0" customHeight="true"/>
    <row r="177" ht="16.0" customHeight="true">
      <c r="A177" t="s" s="1">
        <v>37</v>
      </c>
      <c r="F177" t="n" s="8">
        <v>-4022.0</v>
      </c>
      <c r="G177" s="2"/>
      <c r="H177" s="0"/>
      <c r="I177" s="0"/>
    </row>
    <row r="178" ht="16.0" customHeight="true">
      <c r="A178" s="1"/>
      <c r="B178" s="1"/>
      <c r="C178" s="1"/>
      <c r="D178" s="1"/>
      <c r="E178" s="1"/>
      <c r="F178" s="1"/>
      <c r="G178" s="1"/>
      <c r="H178" s="1"/>
      <c r="I178" s="1"/>
    </row>
    <row r="179" ht="16.0" customHeight="true">
      <c r="A179" t="s" s="1">
        <v>40</v>
      </c>
    </row>
    <row r="180" ht="34.0" customHeight="true">
      <c r="A180" t="s" s="9">
        <v>47</v>
      </c>
      <c r="B180" t="s" s="9">
        <v>48</v>
      </c>
      <c r="C180" s="9"/>
      <c r="D180" s="9"/>
      <c r="E180" s="9"/>
      <c r="F180" t="s" s="9">
        <v>39</v>
      </c>
      <c r="G180" t="s" s="9">
        <v>5</v>
      </c>
      <c r="H180" t="s" s="9">
        <v>3</v>
      </c>
      <c r="I180" t="s" s="9">
        <v>4</v>
      </c>
    </row>
    <row r="181" ht="16.0" customHeight="true"/>
    <row r="182" ht="16.0" customHeight="true">
      <c r="A182" t="s" s="1">
        <v>37</v>
      </c>
      <c r="F182" t="n" s="8">
        <v>0.0</v>
      </c>
      <c r="G182" s="2"/>
      <c r="H182" s="0"/>
      <c r="I182" s="0"/>
    </row>
    <row r="183" ht="16.0" customHeight="true">
      <c r="A183" s="1"/>
      <c r="B183" s="1"/>
      <c r="C183" s="1"/>
      <c r="D183" s="1"/>
      <c r="E183" s="1"/>
      <c r="F183" s="1"/>
      <c r="G183" s="1"/>
      <c r="H183" s="1"/>
      <c r="I18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