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<sst xmlns="http://schemas.openxmlformats.org/spreadsheetml/2006/main" count="3228" uniqueCount="502">
  <si>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</si>
  <si>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</si>
  <si>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</si>
  <si>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</si>
  <si>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</si>
  <si>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</si>
  <si>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</si>
  <si>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</si>
  <si>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</si>
  <si>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</si>
  <si>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</si>
  <si>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</si>
  <si>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</si>
  <si>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</si>
  <si>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</si>
  <si>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</si>
  <si>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</si>
  <si>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</si>
  <si>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</si>
  <si>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</si>
  <si>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</si>
  <si>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</si>
  <si>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</si>
  <si>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</si>
  <si>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</si>
  <si>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</si>
  <si>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</si>
  <si>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</si>
  <si>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</si>
  <si>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</si>
  <si>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</si>
  <si>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</si>
  <si>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</si>
  <si>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</si>
  <si>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</si>
  <si>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</si>
  <si>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</si>
  <si>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</si>
  <si>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</si>
  <si>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</si>
  <si>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</si>
  <si>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</si>
  <si>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</si>
  <si>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</si>
  <si>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</si>
  <si>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</si>
  <si>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</si>
  <si>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</si>
  <si>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</si>
  <si>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</si>
  <si>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05.07.2021</t>
  </si>
  <si>
    <t>28.06.2021</t>
  </si>
  <si>
    <t>Joonies трусики Premium Soft L (9-14 кг), 44 шт.</t>
  </si>
  <si>
    <t>Платёж покупателя</t>
  </si>
  <si>
    <t>01.07.2021</t>
  </si>
  <si>
    <t>60d9688b954f6b1c2a8e9d1d</t>
  </si>
  <si>
    <t>Merries подгузники XL (12-20 кг), 44 шт.</t>
  </si>
  <si>
    <t>60da270c5a3951b53426a50e</t>
  </si>
  <si>
    <t>30.06.2021</t>
  </si>
  <si>
    <t>Набор Esthetic House CP-1 Intense nourishing v2.0 mini</t>
  </si>
  <si>
    <t>60dc1a9fc3080f5cd9b4cf67</t>
  </si>
  <si>
    <t>Смесь Kabrita 3 GOLD для комфортного пищеварения, старше 12 месяцев, 800 г</t>
  </si>
  <si>
    <t>60d9a9c18927ca155766aad8</t>
  </si>
  <si>
    <t>Jigott Collagen Healing Cream Ночной омолаживающий лечебный крем для лица с коллагеном, 100 г</t>
  </si>
  <si>
    <t>60db8bb69066f4104ca2bb0c</t>
  </si>
  <si>
    <t>29.06.2021</t>
  </si>
  <si>
    <t>Joonies подгузники Premium Soft M (6-11 кг), 58 шт.</t>
  </si>
  <si>
    <t>60dab8379066f42f79e62c54</t>
  </si>
  <si>
    <t>Laurier ночные тонкие гигиенические прокладки с крылышками 30 см, 6 капель, 10 шт</t>
  </si>
  <si>
    <t>60dacfca04e943eac867222c</t>
  </si>
  <si>
    <t>Pigeon Бутылочка Перистальтик Плюс с широким горлом PP, 160 мл, с рождения, бесцветный</t>
  </si>
  <si>
    <t>60d9fbc7739901699482938e</t>
  </si>
  <si>
    <t>Freedom тампоны normal, 3 капли, 10 шт.</t>
  </si>
  <si>
    <t>60dc69817153b38ec72dfb51</t>
  </si>
  <si>
    <t>60dc975020d51d4850bda6fc</t>
  </si>
  <si>
    <t>Esthetic House маска-филлер CP-1 3 Seconds Hair Ringer (Hair Fill-up Ampoule), 13 мл, 20 шт.</t>
  </si>
  <si>
    <t>60da3bb3dff13b1cb912c479</t>
  </si>
  <si>
    <t>60dce80d94d5273c9e2a48b2</t>
  </si>
  <si>
    <t>27.06.2021</t>
  </si>
  <si>
    <t>Pigeon Ножницы 15122 белый</t>
  </si>
  <si>
    <t>60d848fd954f6b0bb9f843b0</t>
  </si>
  <si>
    <t>Biore увлажняющая сыворотка для умывания и снятия макияжа, 210 мл</t>
  </si>
  <si>
    <t>60d852960fe9955692864d30</t>
  </si>
  <si>
    <t>Ёkitto трусики XXL (15+ кг) 34 шт.</t>
  </si>
  <si>
    <t>60da1ca8dff13b273412c4f8</t>
  </si>
  <si>
    <t>Satisfyer Стимулятор Traveler, aubergine/rosegold</t>
  </si>
  <si>
    <t>60d870bdc3080f0521b4cdd8</t>
  </si>
  <si>
    <t>Крем-гель для душа Lion Жемчужный поцелуй, 750 мл</t>
  </si>
  <si>
    <t>60d8887e9066f40a9ee62c1d</t>
  </si>
  <si>
    <t>60d888d2dff13b186a526849</t>
  </si>
  <si>
    <t>21.06.2021</t>
  </si>
  <si>
    <t>YokoSun трусики Eco L (9-14 кг), 44 шт.</t>
  </si>
  <si>
    <t>60ddd2354f5c6e4563f49ddb</t>
  </si>
  <si>
    <t>Pigeon Бутылочка Перистальтик Плюс с широким горлом PP, 240 мл, с 3 месяцев, бесцветный</t>
  </si>
  <si>
    <t>60dcc2d1fbacea37c85e1e3e</t>
  </si>
  <si>
    <t>20.06.2021</t>
  </si>
  <si>
    <t>ReEn кондиционер для волос Baekdanhyang парфюмированный, 500 мл</t>
  </si>
  <si>
    <t>60dddabe792ab14d44c28942</t>
  </si>
  <si>
    <t>Стиральный порошок Burti Oxi универсальный, картонная пачка, 5.7 кг</t>
  </si>
  <si>
    <t>60dddb152fe09806fb0ddb0a</t>
  </si>
  <si>
    <t>Merries подгузники L (9-14 кг), 64 шт.</t>
  </si>
  <si>
    <t>60db2c4ebed21e2d708250c8</t>
  </si>
  <si>
    <t>60dc653e2af6cd77c7e7488a</t>
  </si>
  <si>
    <t>22.06.2021</t>
  </si>
  <si>
    <t>Satisfyer Вибромассажер из силикона с вакуумно-волновой клиторальной стимуляцией Pro G-Spot Rabbit 22 см, белый</t>
  </si>
  <si>
    <t>60ddebcbf78dba241f1b0862</t>
  </si>
  <si>
    <t>60ddee31c5311b37f3cbc798</t>
  </si>
  <si>
    <t>Vivienne Sabo Тушь для ресниц Cabaret Premiere, 02 синий</t>
  </si>
  <si>
    <t>60d8ac477399016090d93a07</t>
  </si>
  <si>
    <t>26.06.2021</t>
  </si>
  <si>
    <t>60ddfb1099d6ef1aa15dcd00</t>
  </si>
  <si>
    <t>Гель для душа WINS Без запаха, сменный блок, 400 мл</t>
  </si>
  <si>
    <t>60ddfec13b3176478629a9b9</t>
  </si>
  <si>
    <t>60ddafe3b9f8ed69cad7411c</t>
  </si>
  <si>
    <t>60d8c5e4bed21e18b523a04e</t>
  </si>
  <si>
    <t>Merries подгузники L (9-14 кг), 54 шт.</t>
  </si>
  <si>
    <t>60de0c85bed21e0da675dd08</t>
  </si>
  <si>
    <t>60de0cfb954f6b9185322e7f</t>
  </si>
  <si>
    <t>60de0d04f78dba2c8b0053f1</t>
  </si>
  <si>
    <t>J:ON Альгинатная маска против акне и для контроля жирности кожи лица Anti-Acne &amp; Sebum Control Modeling Pack, 250 г</t>
  </si>
  <si>
    <t>60de18482af6cd547cc82b36</t>
  </si>
  <si>
    <t>Takeshi подгузники бамбуковые Kid's NB (0-5 кг) 82 шт, 82 шт.</t>
  </si>
  <si>
    <t>02.07.2021</t>
  </si>
  <si>
    <t>60ddebfc792ab12f12c28944</t>
  </si>
  <si>
    <t>60dd6c4d4f5c6e439ecd2523</t>
  </si>
  <si>
    <t>60d968a6863e4e0dd862a719</t>
  </si>
  <si>
    <t>YokoSun трусики XXL (15-23 кг) 28 шт.</t>
  </si>
  <si>
    <t>60dd7c7d792ab137df8624a1</t>
  </si>
  <si>
    <t>Esthetic House шампунь для волос протеиновый CP-1 Bright Complex Intense Nourishing, 500 мл</t>
  </si>
  <si>
    <t>60dce3818927ca1d14fdcb4d</t>
  </si>
  <si>
    <t>Esthetic House кондиционер для волос CP-1 Bright Complex Intense Nourishing Vers 2.0, 500 мл</t>
  </si>
  <si>
    <t>Протеин QNT Prime Whey 2000гр, кофе латте</t>
  </si>
  <si>
    <t>60da57e62fe0983f9c2a356b</t>
  </si>
  <si>
    <t>Esthetic House кондиционер-ополаскиватель для волос CP-1 Raspberry Treatment Vinegar с малиновым уксусом, 500 мл</t>
  </si>
  <si>
    <t>60d9fa8732da8382ef086e09</t>
  </si>
  <si>
    <t>60ddb662f78dba3f96f027c4</t>
  </si>
  <si>
    <t>60db19b15a3951fe1d26a57f</t>
  </si>
  <si>
    <t>Lion Средство для выведения пятен Fight, 425 мл</t>
  </si>
  <si>
    <t>60dcd627c3080f83a9b4ceb5</t>
  </si>
  <si>
    <t>JAPAN GALS Маска Витамин С + Наноколлаген 30 шт</t>
  </si>
  <si>
    <t>60dca6c38927caab60fdcc52</t>
  </si>
  <si>
    <t>Jigott Argan Oil Rich Cream Насыщенный крем для лица с аргановым маслом, 70 мл</t>
  </si>
  <si>
    <t>60db8ccf954f6b1f95f84332</t>
  </si>
  <si>
    <t>60db7ed35a3951909226a5a2</t>
  </si>
  <si>
    <t>60dc551203c378c40c04c2a1</t>
  </si>
  <si>
    <t>Joonies трусики Comfort L (9-14 кг), 44 шт.</t>
  </si>
  <si>
    <t>60dc56b5f988016b34e2ccc4</t>
  </si>
  <si>
    <t>60dab4c803c378d4db6ae912</t>
  </si>
  <si>
    <t>Manuoki подгузники UltraThin S (3-6 кг) 64 шт.</t>
  </si>
  <si>
    <t>60d9d49ff78dba201bb6d6bc</t>
  </si>
  <si>
    <t>Минерально-витаминный комплекс Optimum Nutrition Opti-Men (150 таблеток)</t>
  </si>
  <si>
    <t>60dd645d7399015cca913b14</t>
  </si>
  <si>
    <t>Satisfyer Вибратор силиконовый Yummy Sunshine 22.5 см, желтый</t>
  </si>
  <si>
    <t>60db645a20d51d357ebda6e0</t>
  </si>
  <si>
    <t>Missha BB крем Perfect Cover, SPF 42, 20 мл, оттенок: 21 light beige</t>
  </si>
  <si>
    <t>60ddf5bdc5311b6447cbc79c</t>
  </si>
  <si>
    <t>60dae0ca7153b3d9b12dfb73</t>
  </si>
  <si>
    <t>Missha BB крем Perfect Cover, SPF 42, 20 мл, оттенок: 23 natural beige</t>
  </si>
  <si>
    <t>60ddfe11c5311b0fd7cbc766</t>
  </si>
  <si>
    <t>60dc3d83739901449c913acd</t>
  </si>
  <si>
    <t>Goo.N подгузники Ultra M (6-11 кг), 80 шт.</t>
  </si>
  <si>
    <t>Goo.N трусики Ultra M (7-12 кг) 74 шт.</t>
  </si>
  <si>
    <t>Lactoflorene Холестерол Комплекс для снижения холестерина порошок пакетики 3,6 г х 20 шт</t>
  </si>
  <si>
    <t>60db1eaedbdc3147531fb5b5</t>
  </si>
  <si>
    <t>Palmbaby подгузники Традиционные S (3-7 кг), 72 шт.</t>
  </si>
  <si>
    <t>60dd9832c5311b6b08884f10</t>
  </si>
  <si>
    <t>Набор Esthetic House CP-1 Intense nourishing v2.0, шампунь, 500 мл и кондиционер, 500 мл</t>
  </si>
  <si>
    <t>60db63eec3080f3d09b4cf48</t>
  </si>
  <si>
    <t>60da891103c378cb796ae92e</t>
  </si>
  <si>
    <t>Satisfyer Стимулятор Curvy 2+, белый</t>
  </si>
  <si>
    <t>60db03ff4f5c6e687ff0f2f8</t>
  </si>
  <si>
    <t>Satisfyer Вибратор для пар Double Joy (J2008-16), purple</t>
  </si>
  <si>
    <t>60d96275c5311b104d700320</t>
  </si>
  <si>
    <t>60dcbc2adbdc3118d688c6c0</t>
  </si>
  <si>
    <t>60da07b320d51d75ce7a234d</t>
  </si>
  <si>
    <t>Крем-гель для душа Lion Рисовое молочко, 750 мл</t>
  </si>
  <si>
    <t>60de40568927cab92b2ef829</t>
  </si>
  <si>
    <t>Goo.N подгузники Ultra L (9-14 кг), 68 шт.</t>
  </si>
  <si>
    <t>60daf97c954f6bf28f8e9e0c</t>
  </si>
  <si>
    <t>LG H&amp;H салфетки Tech Romantic Flower, картонная пачка, 36 шт.</t>
  </si>
  <si>
    <t>60da089e7153b3240e2dfa82</t>
  </si>
  <si>
    <t>Satisfyer Стимулятор Number One Air Pulse (Next Gen), розовое золото</t>
  </si>
  <si>
    <t>60def4bff4c0cb4a8a409231</t>
  </si>
  <si>
    <t>60dc5fadc5311b4f09136120</t>
  </si>
  <si>
    <t>Joonies трусики Premium Soft M (6-11 кг), 56 шт.</t>
  </si>
  <si>
    <t>60df0060dbdc317e791cd085</t>
  </si>
  <si>
    <t>60dc792dc5311b14de136211</t>
  </si>
  <si>
    <t>Joonies трусики Premium Soft XL (12-17 кг), 152 шт.</t>
  </si>
  <si>
    <t>60df1a2703c3784cc7b5295b</t>
  </si>
  <si>
    <t>Goo.N подгузники M (6-11 кг), 64 шт.</t>
  </si>
  <si>
    <t>60dd97027153b321480de397</t>
  </si>
  <si>
    <t>60df1f250fe9956f147d765f</t>
  </si>
  <si>
    <t>Joonies трусики Premium Soft XL (12-17 кг), 38 шт.</t>
  </si>
  <si>
    <t>60df3ab94f5c6e54b6d73854</t>
  </si>
  <si>
    <t>60df3abff78dba139900543d</t>
  </si>
  <si>
    <t>60df3fcb83b1f214796aa948</t>
  </si>
  <si>
    <t>Joonies трусики Comfort XL (12-17 кг), 38 шт.</t>
  </si>
  <si>
    <t>60df44513620c21eef5218da</t>
  </si>
  <si>
    <t>Гель для стирки Kao Attack Bio EX, 0.77 кг, дой-пак</t>
  </si>
  <si>
    <t>60df4df8c3080f218b3614f6</t>
  </si>
  <si>
    <t>Joonies подгузники Premium Soft S (4-8 кг) 64 шт.</t>
  </si>
  <si>
    <t>60df5c8c20d51d4cf19b70f0</t>
  </si>
  <si>
    <t>Joonies подгузники Premium Soft NB (0-5 кг) 24 шт.</t>
  </si>
  <si>
    <t>YokoSun подгузники L (9-13 кг), 54 шт.</t>
  </si>
  <si>
    <t>60df5c9e2fe0982ccd575a90</t>
  </si>
  <si>
    <t>60df5ca9863e4e5e0198ffc6</t>
  </si>
  <si>
    <t>23.06.2021</t>
  </si>
  <si>
    <t>60df5cc094d52713dee948cd</t>
  </si>
  <si>
    <t>60df5d32f4c0cb6f05409279</t>
  </si>
  <si>
    <t>60df629cf4c0cb0c73409279</t>
  </si>
  <si>
    <t>60df65614f5c6e0ea9d7376c</t>
  </si>
  <si>
    <t>Esthetic House Гидрогелевые патчи для век с экстрактом красного вина Red Wine Hydrogel Eye Patch, 60 шт.</t>
  </si>
  <si>
    <t>60df6beab9f8ed7c331a01de</t>
  </si>
  <si>
    <t>60dc1516954f6b8d368e9d22</t>
  </si>
  <si>
    <t>Vivienne Sabo Тушь для ресниц Adultere, 01 черная</t>
  </si>
  <si>
    <t>03.07.2021</t>
  </si>
  <si>
    <t>60dd795a0fe9951d5c7b7b18</t>
  </si>
  <si>
    <t>60dc40afdbdc311bfc88c78d</t>
  </si>
  <si>
    <t>60dc02b9c3080fb2e3b4ce0f</t>
  </si>
  <si>
    <t>60dc6e4199d6ef4ac9b876bf</t>
  </si>
  <si>
    <t>60dc217604e9430fb8827d03</t>
  </si>
  <si>
    <t>60de11345a395189e98a4b65</t>
  </si>
  <si>
    <t>60dd951204e9433e5f433cdb</t>
  </si>
  <si>
    <t>Satisfyer Стимулятор Pro2 Air Pulse (Next Gen), белый/розовый</t>
  </si>
  <si>
    <t>60dc82808927ca99cafdcc65</t>
  </si>
  <si>
    <t>60deac479066f42bae928c8d</t>
  </si>
  <si>
    <t>Joonies трусики Premium Soft XXL (15-20 кг), 28 шт.</t>
  </si>
  <si>
    <t>60ddc7abf988012a24f34042</t>
  </si>
  <si>
    <t>60db78ee04e9431dc0827b84</t>
  </si>
  <si>
    <t>60dde6ae5a3951cfe9d1fdc1</t>
  </si>
  <si>
    <t>60db86c9c5311b2eb513613a</t>
  </si>
  <si>
    <t>Vivienne Sabo Тушь для ресниц Cabaret Waterproof, black</t>
  </si>
  <si>
    <t>60deadbc3b3176043bb747b7</t>
  </si>
  <si>
    <t>60de1ac3bed21e5bdf75dca5</t>
  </si>
  <si>
    <t>60df2971954f6b3157322dec</t>
  </si>
  <si>
    <t>60de2b6f20d51d1da19b7145</t>
  </si>
  <si>
    <t>60de8d0a94d5273fc5e94774</t>
  </si>
  <si>
    <t>60deb75c9066f44f78928c93</t>
  </si>
  <si>
    <t>60dc5ec18927ca2a86fdcbbd</t>
  </si>
  <si>
    <t>Biore мусс для умывания с увлажняющим эффектом, 150 мл</t>
  </si>
  <si>
    <t>60dc417003c3787fae04c2cc</t>
  </si>
  <si>
    <t>60df147483b1f2191f6aa8cd</t>
  </si>
  <si>
    <t>60df1b0c5a39513bc58a4b9c</t>
  </si>
  <si>
    <t>60dc270f7153b3fae72dfb87</t>
  </si>
  <si>
    <t>60dc44362fe0982ed4bcf14e</t>
  </si>
  <si>
    <t>60dd70aef78dba30db296c58</t>
  </si>
  <si>
    <t>60def3be73990160a681a1f0</t>
  </si>
  <si>
    <t>Funs Порошок стиральный "2 в 1", концентрированный, с кондиционирующим эффектом, 900 г</t>
  </si>
  <si>
    <t>60db4d338927ca2b5166aacf</t>
  </si>
  <si>
    <t>Goo.N трусики Ultra XL (12-20 кг), 50 шт.</t>
  </si>
  <si>
    <t>60db15dd0fe9953796864dea</t>
  </si>
  <si>
    <t>60debc4094d5279215e94751</t>
  </si>
  <si>
    <t>YokoSun подгузники Premium L (9-13 кг) 54 шт.</t>
  </si>
  <si>
    <t>60daba70bed21e62ccd3b85d</t>
  </si>
  <si>
    <t>La'dor Набор бессиликоновый увлажняющий Шампунь + Кондиционер, 530мл + 530мл (10889+10612)</t>
  </si>
  <si>
    <t>60dc6b5d0fe9951f047b7b6a</t>
  </si>
  <si>
    <t>Joonies трусики Comfort XL (12-17 кг), 38 шт., 2 уп.</t>
  </si>
  <si>
    <t>60dc6f2d3620c20d585bd315</t>
  </si>
  <si>
    <t>60dacf1e3620c26b46ad7021</t>
  </si>
  <si>
    <t>60df69c53b31763dfdb74790</t>
  </si>
  <si>
    <t>60dd3f91f988015f7ae2cd27</t>
  </si>
  <si>
    <t>60dc70b09066f414a5a2bbad</t>
  </si>
  <si>
    <t>Deoproce гель Hyaluronic Cooling, SPF 50, 50 г, 1 шт</t>
  </si>
  <si>
    <t>60df2e52bed21e6f6b75dd1a</t>
  </si>
  <si>
    <t>Satisfyer Стимулятор Curvy 2+, розовый</t>
  </si>
  <si>
    <t>60e01ff87399016ecf81a204</t>
  </si>
  <si>
    <t>60e03381f98801a7804bea01</t>
  </si>
  <si>
    <t>Гейнер Optimum Nutrition Serious Mass (5.44 кг) шоколад</t>
  </si>
  <si>
    <t>60e0483c3b31765b7eb74811</t>
  </si>
  <si>
    <t>60e04d7a32da83054bfc29cf</t>
  </si>
  <si>
    <t>60e05fd1739901262381a15c</t>
  </si>
  <si>
    <t>60df304d04e9430fb6b8d7e2</t>
  </si>
  <si>
    <t>60db28df99d6ef5360b8764f</t>
  </si>
  <si>
    <t>Satisfyer Вакуумно-волновой стимулятор Love Breeze, розовый</t>
  </si>
  <si>
    <t>60db2ced9066f418a2a2bb73</t>
  </si>
  <si>
    <t>60e074d75a395160c78a4a42</t>
  </si>
  <si>
    <t>60e0751fc3080f1be83614a9</t>
  </si>
  <si>
    <t>60e0770e83b1f24c6a6aa8e6</t>
  </si>
  <si>
    <t>60e07c28c5311b7fb5038015</t>
  </si>
  <si>
    <t>60e0827dbed21e76e875ddc6</t>
  </si>
  <si>
    <t>Гель для душа Holika Holika с алоэ вера Aloe 92% Shower Gel, 250 мл</t>
  </si>
  <si>
    <t>60e08347b9f8ed917c1a024c</t>
  </si>
  <si>
    <t>Lec пенящийся спрей для комнаты с антибактериальным эффектом, аромат розы, 380 мл</t>
  </si>
  <si>
    <t>60e0880e4f5c6e67f2d737d1</t>
  </si>
  <si>
    <t>60db4bc8dbdc31c76a88c6cc</t>
  </si>
  <si>
    <t>Трубка газоотводная Windi для новорожденных, 10 шт.</t>
  </si>
  <si>
    <t>60dc6c7c8927ca0bf1fdcbe3</t>
  </si>
  <si>
    <t>60e09f88dbdc31f8a41ccf8d</t>
  </si>
  <si>
    <t>60e0ab499066f46e89928d15</t>
  </si>
  <si>
    <t>60e0ad5cf9880124a84be8b7</t>
  </si>
  <si>
    <t>60e0ad8204e943bbccb8d7b7</t>
  </si>
  <si>
    <t>Протеин Optimum Nutrition 100% Whey Gold Standard (2100-2353 г) мокко-капучино</t>
  </si>
  <si>
    <t>60e0adb6b9f8ed850d1a013d</t>
  </si>
  <si>
    <t>60e0b4525a3951644a8a4bce</t>
  </si>
  <si>
    <t>60db6f21954f6b3ddff84239</t>
  </si>
  <si>
    <t>YokoSun подгузники Premium M (5-10 кг) 62 шт.</t>
  </si>
  <si>
    <t>04.07.2021</t>
  </si>
  <si>
    <t>60e01bf7dbdc3101d91ccf8d</t>
  </si>
  <si>
    <t>Esthetic House шампунь для волос протеиновый CP-1 Bright Complex Intense Nourishing, 100 мл</t>
  </si>
  <si>
    <t>60e01cf67153b397a4d2878f</t>
  </si>
  <si>
    <t>60dc32f7fbacea72045e1ec7</t>
  </si>
  <si>
    <t>Гель для душа Biore Мягкая свежесть, 480 мл</t>
  </si>
  <si>
    <t>60e043c52af6cd49bfc82b43</t>
  </si>
  <si>
    <t>60dfe26cc3080f6bab3613ce</t>
  </si>
  <si>
    <t>60e04510b9f8ed4fdb1a021c</t>
  </si>
  <si>
    <t>60dfe6c4c3080fcee0361462</t>
  </si>
  <si>
    <t>YokoSun трусики Premium L (9-14 кг) 44 шт.</t>
  </si>
  <si>
    <t>60e062fc32da839011fc29bc</t>
  </si>
  <si>
    <t>60e05ba4792ab110e63a393a</t>
  </si>
  <si>
    <t>Смесь БИБИКОЛЬ Нэнни Классика, с рождения до 1 года, 400 г</t>
  </si>
  <si>
    <t>60de282ff988015e854be873</t>
  </si>
  <si>
    <t>60dff5cd83b1f236386aa8ce</t>
  </si>
  <si>
    <t>60df089af4c0cb1f9c4091a5</t>
  </si>
  <si>
    <t>60dd6ac6954f6b726f8e9d20</t>
  </si>
  <si>
    <t>60df6d662af6cd5ef6c82aa0</t>
  </si>
  <si>
    <t>Joonies подгузники Premium Soft L (9-14 кг), 42 шт.</t>
  </si>
  <si>
    <t>60ddd417739901569f56f40f</t>
  </si>
  <si>
    <t>60ddc69c4f5c6e060cf49e5b</t>
  </si>
  <si>
    <t>60ddbeb7c3080fb127eae089</t>
  </si>
  <si>
    <t>Протеин Optimum Nutrition 100% Whey Gold Standard (2100-2353 г) клубника-банан</t>
  </si>
  <si>
    <t>60dd90f532da836d1dea416b</t>
  </si>
  <si>
    <t>60df2a06fbacea37c95a482f</t>
  </si>
  <si>
    <t>60dd32f8f4c0cb6b3f45209e</t>
  </si>
  <si>
    <t>60dced5bf78dba3465296b96</t>
  </si>
  <si>
    <t>Biore гель для снятия макияжа, 170 г</t>
  </si>
  <si>
    <t>60de03e2f9880145304be8b3</t>
  </si>
  <si>
    <t>60dd74f44f5c6e09bbcd255d</t>
  </si>
  <si>
    <t>60dd62b8f4c0cb5abf452128</t>
  </si>
  <si>
    <t>60e06eb38927ca0b5f2ef7e6</t>
  </si>
  <si>
    <t>60df709632da83cce6fc28e5</t>
  </si>
  <si>
    <t>60e05971954f6b7711322ec5</t>
  </si>
  <si>
    <t>60e063d832da83672cfc29c6</t>
  </si>
  <si>
    <t>60dfecce5a395172ba8a4a5c</t>
  </si>
  <si>
    <t>60e0882d7153b31952d287d1</t>
  </si>
  <si>
    <t>Japan Gals маска Placenta + Коллаген, 7 шт.</t>
  </si>
  <si>
    <t>60e074ca94d527c424e94874</t>
  </si>
  <si>
    <t>60de263e3b3176319ab74787</t>
  </si>
  <si>
    <t>Vivienne Sabo карандаш Brow Arcade, оттенок 03 Темно-коричневый</t>
  </si>
  <si>
    <t>60e0a2ec9066f44c1c928c87</t>
  </si>
  <si>
    <t>Biore мицеллярная вода, запасной блок, 290 мл</t>
  </si>
  <si>
    <t>60e067d8954f6b1ceb322eef</t>
  </si>
  <si>
    <t>60dde35cdff13b1170537d12</t>
  </si>
  <si>
    <t>Manuoki подгузники UltraThin M (6-11 кг) 56 шт.</t>
  </si>
  <si>
    <t>60e098a72af6cd1064c82b07</t>
  </si>
  <si>
    <t>60dcea816a86437a6fbc129c</t>
  </si>
  <si>
    <t>Goo.N подгузники S (4-8 кг), 84 шт.</t>
  </si>
  <si>
    <t>60dcbd4a2af6cd3d2fe74806</t>
  </si>
  <si>
    <t>60de7c4a7153b366a7d286c1</t>
  </si>
  <si>
    <t>60dff68c32da83d8bafc29aa</t>
  </si>
  <si>
    <t>Смесь Kabrita 2 GOLD для комфортного пищеварения, 6-12 месяцев, 800 г</t>
  </si>
  <si>
    <t>60dded4532da83cc5f6bedd6</t>
  </si>
  <si>
    <t>60dc2eaddff13b0f50774c0c</t>
  </si>
  <si>
    <t>60def48cc3080f01bc3614df</t>
  </si>
  <si>
    <t>60dbeba2bed21e2cc3980ec2</t>
  </si>
  <si>
    <t>60dce13583b1f27572c43eb4</t>
  </si>
  <si>
    <t>60dc08a77153b3d157fe76d9</t>
  </si>
  <si>
    <t>60dfef6094d5273155e9479e</t>
  </si>
  <si>
    <t>60dc0240792ab1794f86248f</t>
  </si>
  <si>
    <t>60dc1ee703c378bfec04c27f</t>
  </si>
  <si>
    <t>60dc25fbc3080f0df6b4cf38</t>
  </si>
  <si>
    <t>60defdb232da83b8c3fc2a20</t>
  </si>
  <si>
    <t>60e189b199d6ef7dc285d1c1</t>
  </si>
  <si>
    <t>60e01963dbdc3102a41cd087</t>
  </si>
  <si>
    <t>60e19c47bed21e440475dca5</t>
  </si>
  <si>
    <t>60e19c59dbdc3122741cd0b1</t>
  </si>
  <si>
    <t>60e1b158c3080f2fc13614ce</t>
  </si>
  <si>
    <t>Минерально-витаминный комплекс Optimum Nutrition Opti-Men (240 таблеток)</t>
  </si>
  <si>
    <t>60e1bd4a4f5c6e0889d737ae</t>
  </si>
  <si>
    <t>Goo.N трусики XL (12-20 кг) 38 шт.</t>
  </si>
  <si>
    <t>60e1bf0d4f5c6e5724d737f5</t>
  </si>
  <si>
    <t>60e1edefb9f8ed87071a01b6</t>
  </si>
  <si>
    <t>60e1ee2603c378d016b52a19</t>
  </si>
  <si>
    <t>60e1f12b2af6cd6a83c82a89</t>
  </si>
  <si>
    <t>60e1f1504f5c6e5aa5d73764</t>
  </si>
  <si>
    <t>60dcaf8b4f5c6e07b4cd25f8</t>
  </si>
  <si>
    <t>60e2012ef9880155a74be9e7</t>
  </si>
  <si>
    <t>Гейнер Optimum Nutrition Serious Mass (5.44 кг) клубника</t>
  </si>
  <si>
    <t>60e20189fbacea23965a4838</t>
  </si>
  <si>
    <t>Пенка Lion Kirei Kirei Розовый персик, 250 мл, 325 г</t>
  </si>
  <si>
    <t>60dcc185fbacea13bf5e1e89</t>
  </si>
  <si>
    <t>Масло IQ BEAUTY Premium обогащенное для кутикулы, 12.5 мл</t>
  </si>
  <si>
    <t>60dcc460b9f8ed5c661fe6b8</t>
  </si>
  <si>
    <t>AURAMI Ароматизатор для автомобиля Egoiste BLС-10 100 мл</t>
  </si>
  <si>
    <t>60dcc8e8954f6b94498e9d1d</t>
  </si>
  <si>
    <t>60dcd8dcdbdc31e70b88c6b9</t>
  </si>
  <si>
    <t>Vivienne Sabo Тушь для ресниц Cabaret Premiere, 05 коричневый</t>
  </si>
  <si>
    <t>60e1a089863e4e169498ff7e</t>
  </si>
  <si>
    <t>YokoSun подгузники S (3-6 кг), 82 шт.</t>
  </si>
  <si>
    <t>60e1932fdbdc310ada1cd0b2</t>
  </si>
  <si>
    <t>Стиральный порошок Lion Top Platinum Clear, 0.9 кг</t>
  </si>
  <si>
    <t>60e05ccd20d51d1d3c9b71db</t>
  </si>
  <si>
    <t>60e02f843b31763388b747d6</t>
  </si>
  <si>
    <t>60e0a478dbdc3138d01cd0b8</t>
  </si>
  <si>
    <t>Набор NAGARA Уголь древесный для устранения запаха в холодильнике, 160 г., 2шт</t>
  </si>
  <si>
    <t>60e05ecd3b31766670b74815</t>
  </si>
  <si>
    <t>60e0a87494d5271700e9477b</t>
  </si>
  <si>
    <t>60e09b24f78dba6d2300546b</t>
  </si>
  <si>
    <t>Vivienne Sabo карандаш Brow Arcade, оттенок 04 Серо-коричневый</t>
  </si>
  <si>
    <t>60e08219c3080f709b36144c</t>
  </si>
  <si>
    <t>60e044550fe99566417d75fe</t>
  </si>
  <si>
    <t>60e001f2dff13b0363c42740</t>
  </si>
  <si>
    <t>YokoSun подгузники M (5-10 кг), 62 шт.</t>
  </si>
  <si>
    <t>60e0880e04e94390feb8d75e</t>
  </si>
  <si>
    <t>60e126d8f4c0cb4e52409181</t>
  </si>
  <si>
    <t>Гель для тела Holika Holika универсальный несмываемый с алоэ вера Aloe 99% Soothing Gel, 55 мл</t>
  </si>
  <si>
    <t>60e0a307f98801d8744be87f</t>
  </si>
  <si>
    <t>60e15bb0f78dba65f7005379</t>
  </si>
  <si>
    <t>60e0e54003c3789361b5298e</t>
  </si>
  <si>
    <t>60e0a87ef4c0cb7da8409186</t>
  </si>
  <si>
    <t>60e165cac3080f0ca13614c7</t>
  </si>
  <si>
    <t>YokoSun трусики Premium XL (12-20 кг) 38 шт.</t>
  </si>
  <si>
    <t>60e0674273990139b981a19c</t>
  </si>
  <si>
    <t>60e029cd2fe0981d96575ac5</t>
  </si>
  <si>
    <t>60dfe4c099d6ef335985d1a5</t>
  </si>
  <si>
    <t>60df26d7fbacea6e035a4884</t>
  </si>
  <si>
    <t>Протеин QNT Prime Whey 908гр, тройная ягода</t>
  </si>
  <si>
    <t>60df2b4bc5311b2b9703805e</t>
  </si>
  <si>
    <t>60df30645a395120f08a4ad6</t>
  </si>
  <si>
    <t>60e0aeb483b1f25b976aa8dd</t>
  </si>
  <si>
    <t>Satisfyer Стимулятор Love Triangle, черный</t>
  </si>
  <si>
    <t>60e1cad8c3080f22b13614c8</t>
  </si>
  <si>
    <t>COSRX диски для лица One Step Moisture Up Pad увлажняющие 70 шт.</t>
  </si>
  <si>
    <t>60defd629066f43005928d41</t>
  </si>
  <si>
    <t>60e14747f98801318d4be90a</t>
  </si>
  <si>
    <t>60e15c92792ab1377f3a38e3</t>
  </si>
  <si>
    <t>60dedfcdc5311b7d93038070</t>
  </si>
  <si>
    <t>60e1bb616a864318dfdecdea</t>
  </si>
  <si>
    <t>60e082215a3951e4688a4a1f</t>
  </si>
  <si>
    <t>Vivienne Sabo Тушь для ресниц Cabaret Premiere, 04 фиолетовый</t>
  </si>
  <si>
    <t>60e157a68927ca86c52ef8d4</t>
  </si>
  <si>
    <t>Goo.N подгузники (0-5 кг), 90 шт.</t>
  </si>
  <si>
    <t>60e09b79dbdc31a2b91cd0cd</t>
  </si>
  <si>
    <t>60e043c08927ca1a552ef862</t>
  </si>
  <si>
    <t>60e021fc5a3951b21e8a4b04</t>
  </si>
  <si>
    <t>60e012d34f5c6e3096d73829</t>
  </si>
  <si>
    <t>60e00d08792ab12c003a3957</t>
  </si>
  <si>
    <t>Гель для стирки Kao Attack Bio EX, 0.88 кг, бутылка</t>
  </si>
  <si>
    <t>60e1a1a8c5311b3a580380b1</t>
  </si>
  <si>
    <t>60e04c4c32da831110fc297b</t>
  </si>
  <si>
    <t>60e03a5a32da83a251fc2a55</t>
  </si>
  <si>
    <t>Petitfee Гидрогелевые патчи для век Gold Hydrogel Eye Patch, 60 шт.</t>
  </si>
  <si>
    <t>60e0bf864f5c6e4705d737c6</t>
  </si>
  <si>
    <t>Deoproce Тонер Hydro Soothing Aloe Vera, 380 мл</t>
  </si>
  <si>
    <t>60e0bce0f78dba20e40053fa</t>
  </si>
  <si>
    <t>60e065b3954f6bb79d322e15</t>
  </si>
  <si>
    <t>60e20fb7c3080f73e5361496</t>
  </si>
  <si>
    <t>60e15f2c3620c25c2d521878</t>
  </si>
  <si>
    <t>60df64537399015f6c81a134</t>
  </si>
  <si>
    <t>Vivienne Sabo Тушь для ресниц Cabaret, в коробке, 01 черный</t>
  </si>
  <si>
    <t>60e1c152954f6ba17b322dff</t>
  </si>
  <si>
    <t>60e1baf520d51d33489b7121</t>
  </si>
  <si>
    <t>Гель для душа Biore Ангельская роза, 480 мл</t>
  </si>
  <si>
    <t>60e191a0dff13b74ebc427f0</t>
  </si>
  <si>
    <t>YokoSun подгузники Premium NB (0-5 кг) 36 шт.</t>
  </si>
  <si>
    <t>60e1dd5f94d5273fcde9470b</t>
  </si>
  <si>
    <t>Vivienne Sabo карандаш Brow Arcade, оттенок 02 коричневый</t>
  </si>
  <si>
    <t>60e05608792ab166a63a39c1</t>
  </si>
  <si>
    <t>60e1dcd8863e4e39d098fef9</t>
  </si>
  <si>
    <t>La'dor Пилинг для кожи головы Scalp Scaling Spa Ampoule, 15 мл</t>
  </si>
  <si>
    <t>60e1b851fbacea04835a4804</t>
  </si>
  <si>
    <t>60e1b6fc3b31761a1cb747e1</t>
  </si>
  <si>
    <t>Nagara поглотитель запаха Бамбуковый уголь и Зеленый чай</t>
  </si>
  <si>
    <t>60e039e494d5279ae7e946f6</t>
  </si>
  <si>
    <t>60e1546e792ab112343a394e</t>
  </si>
  <si>
    <t>Гель для душа Biore Персиковый соблазн, 480 мл</t>
  </si>
  <si>
    <t>60df49393b317628d9b7483b</t>
  </si>
  <si>
    <t>60df438303c37876e3b52afa</t>
  </si>
  <si>
    <t>60df32cd7153b3d0c0d287fd</t>
  </si>
  <si>
    <t>60df27a97153b309f8d287f8</t>
  </si>
  <si>
    <t>60def451f78dba5c4300548c</t>
  </si>
  <si>
    <t>Возврат платежа покупателя</t>
  </si>
  <si>
    <t>60dd4be104e9432e66827b75</t>
  </si>
  <si>
    <t>24.06.2021</t>
  </si>
  <si>
    <t>Sayuri Гигиенические прокладки ультратонкие, с крылышками, 3 капли Super Soft, 24 см, 10 шт</t>
  </si>
  <si>
    <t>60dd5548b9f8edc1ba1fe64e</t>
  </si>
  <si>
    <t>Ёkitto трусики L (9-14 кг) 44 шт.</t>
  </si>
  <si>
    <t>60dda76b7153b370ff0de405</t>
  </si>
  <si>
    <t>60ddc6ecc5311b1a8f884f02</t>
  </si>
  <si>
    <t>Аминокислотный комплекс Optimum Nutrition Superior Amino 2222 (320 таблеток)</t>
  </si>
  <si>
    <t>60ddcaaaf78dba3cfcf027ac</t>
  </si>
  <si>
    <t>60dded884f5c6e53c7881683</t>
  </si>
  <si>
    <t>11.06.2021</t>
  </si>
  <si>
    <t>Зубная паста Lion Zact Whitening, 100 г</t>
  </si>
  <si>
    <t>60dec5935a39511f838a4a6c</t>
  </si>
  <si>
    <t>09.06.2021</t>
  </si>
  <si>
    <t>Satisfyer Стимулятор Penguin Air Pulse, черный/белый</t>
  </si>
  <si>
    <t>60deeeb3f78dba1ceb005382</t>
  </si>
  <si>
    <t>60df0a6694d52704eae94850</t>
  </si>
  <si>
    <t>I'm Sorry for My Skin Успокаивающая тканевая маска с охлаждающим действием S.O.S. Jelly Mask Soothing, 33 мл х 1 шт</t>
  </si>
  <si>
    <t>60df3c1af988015fbe4be907</t>
  </si>
  <si>
    <t>60df4c9d03c37841f0b529c9</t>
  </si>
  <si>
    <t>60e00cdcbed21e6b4e75dd60</t>
  </si>
  <si>
    <t>Стиральный порошок FUNS Clean с ферментом яичного белка, картонная пачка, 0.9 кг</t>
  </si>
  <si>
    <t>60e0698283b1f2656c6aa8cb</t>
  </si>
  <si>
    <t>60e0bb5cc3080f87083614b4</t>
  </si>
  <si>
    <t>60e0bf5504e94311d4b8d7b9</t>
  </si>
  <si>
    <t>60e0dc3ab9f8ed97f91a011a</t>
  </si>
  <si>
    <t>60e154229066f47b5e928ce3</t>
  </si>
  <si>
    <t>25.06.2021</t>
  </si>
  <si>
    <t>60e240a37153b3193bd28681</t>
  </si>
  <si>
    <t>Оплата услуг Яндекс.Маркета</t>
  </si>
  <si>
    <t>eb4f6043daf398451f956c21037baece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</si>
</sst>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732326.0</v>
      </c>
    </row>
    <row r="4" spans="1:9" s="3" customFormat="1" x14ac:dyDescent="0.2" ht="16.0" customHeight="true">
      <c r="A4" s="3" t="s">
        <v>34</v>
      </c>
      <c r="B4" s="10" t="n">
        <v>3480.77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5.2556326E7</v>
      </c>
      <c r="B8" s="8" t="s">
        <v>51</v>
      </c>
      <c r="C8" s="8" t="n">
        <f>IF(false,"01-003884", "01-003884")</f>
      </c>
      <c r="D8" s="8" t="s">
        <v>52</v>
      </c>
      <c r="E8" s="8" t="n">
        <v>1.0</v>
      </c>
      <c r="F8" s="8" t="n">
        <v>695.0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5.2666108E7</v>
      </c>
      <c r="B9" t="s" s="8">
        <v>51</v>
      </c>
      <c r="C9" t="n" s="8">
        <f>IF(false,"003-318", "003-318")</f>
      </c>
      <c r="D9" t="s" s="8">
        <v>56</v>
      </c>
      <c r="E9" t="n" s="8">
        <v>1.0</v>
      </c>
      <c r="F9" t="n" s="8">
        <v>476.0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5.2846348E7</v>
      </c>
      <c r="B10" s="8" t="s">
        <v>58</v>
      </c>
      <c r="C10" s="8" t="n">
        <f>IF(false,"120921945", "120921945")</f>
      </c>
      <c r="D10" s="8" t="s">
        <v>59</v>
      </c>
      <c r="E10" s="8" t="n">
        <v>1.0</v>
      </c>
      <c r="F10" s="8" t="n">
        <v>621.0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5.2593439E7</v>
      </c>
      <c r="B11" t="s" s="8">
        <v>51</v>
      </c>
      <c r="C11" t="n" s="8">
        <f>IF(false,"120921202", "120921202")</f>
      </c>
      <c r="D11" t="s" s="8">
        <v>61</v>
      </c>
      <c r="E11" t="n" s="8">
        <v>1.0</v>
      </c>
      <c r="F11" t="n" s="8">
        <v>1067.0</v>
      </c>
      <c r="G11" t="s" s="8">
        <v>53</v>
      </c>
      <c r="H11" t="s" s="8">
        <v>54</v>
      </c>
      <c r="I11" t="s" s="8">
        <v>62</v>
      </c>
    </row>
    <row r="12" spans="1:9" x14ac:dyDescent="0.2" ht="16.0" customHeight="true">
      <c r="A12" s="7" t="n">
        <v>5.2818125E7</v>
      </c>
      <c r="B12" t="s" s="8">
        <v>58</v>
      </c>
      <c r="C12" t="n" s="8">
        <f>IF(false,"120921872", "120921872")</f>
      </c>
      <c r="D12" t="s" s="8">
        <v>63</v>
      </c>
      <c r="E12" t="n" s="8">
        <v>2.0</v>
      </c>
      <c r="F12" t="n" s="8">
        <v>530.0</v>
      </c>
      <c r="G12" t="s" s="8">
        <v>53</v>
      </c>
      <c r="H12" t="s" s="8">
        <v>54</v>
      </c>
      <c r="I12" t="s" s="8">
        <v>64</v>
      </c>
    </row>
    <row r="13" spans="1:9" s="8" customFormat="1" ht="16.0" x14ac:dyDescent="0.2" customHeight="true">
      <c r="A13" s="7" t="n">
        <v>5.2695228E7</v>
      </c>
      <c r="B13" s="8" t="s">
        <v>65</v>
      </c>
      <c r="C13" s="8" t="n">
        <f>IF(false,"120921957", "120921957")</f>
      </c>
      <c r="D13" s="8" t="s">
        <v>66</v>
      </c>
      <c r="E13" s="8" t="n">
        <v>1.0</v>
      </c>
      <c r="F13" s="8" t="n">
        <v>724.0</v>
      </c>
      <c r="G13" s="8" t="s">
        <v>53</v>
      </c>
      <c r="H13" s="8" t="s">
        <v>54</v>
      </c>
      <c r="I13" s="8" t="s">
        <v>67</v>
      </c>
    </row>
    <row r="14" spans="1:9" x14ac:dyDescent="0.2" ht="16.0" customHeight="true">
      <c r="A14" s="7" t="n">
        <v>5.2709391E7</v>
      </c>
      <c r="B14" s="8" t="s">
        <v>65</v>
      </c>
      <c r="C14" s="8" t="n">
        <f>IF(false,"01-004189", "01-004189")</f>
      </c>
      <c r="D14" s="8" t="s">
        <v>68</v>
      </c>
      <c r="E14" s="8" t="n">
        <v>1.0</v>
      </c>
      <c r="F14" s="8" t="n">
        <v>261.0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5.264014E7</v>
      </c>
      <c r="B15" t="s" s="8">
        <v>51</v>
      </c>
      <c r="C15" t="n" s="8">
        <f>IF(false,"005-1255", "005-1255")</f>
      </c>
      <c r="D15" t="s" s="8">
        <v>70</v>
      </c>
      <c r="E15" t="n" s="8">
        <v>1.0</v>
      </c>
      <c r="F15" t="n" s="8">
        <v>471.0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5.2905609E7</v>
      </c>
      <c r="B16" t="s" s="8">
        <v>58</v>
      </c>
      <c r="C16" t="n" s="8">
        <f>IF(false,"120921937", "120921937")</f>
      </c>
      <c r="D16" t="s" s="8">
        <v>72</v>
      </c>
      <c r="E16" t="n" s="8">
        <v>1.0</v>
      </c>
      <c r="F16" s="8" t="n">
        <v>513.0</v>
      </c>
      <c r="G16" s="8" t="s">
        <v>53</v>
      </c>
      <c r="H16" s="8" t="s">
        <v>54</v>
      </c>
      <c r="I16" s="8" t="s">
        <v>73</v>
      </c>
    </row>
    <row r="17" spans="1:9" x14ac:dyDescent="0.2" ht="16.0" customHeight="true">
      <c r="A17" s="7" t="n">
        <v>5.2947099E7</v>
      </c>
      <c r="B17" s="8" t="s">
        <v>58</v>
      </c>
      <c r="C17" s="8" t="n">
        <f>IF(false,"120921945", "120921945")</f>
      </c>
      <c r="D17" s="8" t="s">
        <v>59</v>
      </c>
      <c r="E17" s="8" t="n">
        <v>1.0</v>
      </c>
      <c r="F17" s="8" t="n">
        <v>655.0</v>
      </c>
      <c r="G17" s="8" t="s">
        <v>53</v>
      </c>
      <c r="H17" s="8" t="s">
        <v>54</v>
      </c>
      <c r="I17" s="8" t="s">
        <v>74</v>
      </c>
    </row>
    <row r="18" spans="1:9" x14ac:dyDescent="0.2" ht="16.0" customHeight="true">
      <c r="A18" s="7" t="n">
        <v>5.2674872E7</v>
      </c>
      <c r="B18" t="s" s="8">
        <v>51</v>
      </c>
      <c r="C18" t="n" s="8">
        <f>IF(false,"120921533", "120921533")</f>
      </c>
      <c r="D18" t="s" s="8">
        <v>75</v>
      </c>
      <c r="E18" t="n" s="8">
        <v>1.0</v>
      </c>
      <c r="F18" t="n" s="8">
        <v>1618.0</v>
      </c>
      <c r="G18" t="s" s="8">
        <v>53</v>
      </c>
      <c r="H18" t="s" s="8">
        <v>54</v>
      </c>
      <c r="I18" t="s" s="8">
        <v>76</v>
      </c>
    </row>
    <row r="19" spans="1:9" ht="16.0" x14ac:dyDescent="0.2" customHeight="true">
      <c r="A19" s="7" t="n">
        <v>5.2992223E7</v>
      </c>
      <c r="B19" s="8" t="s">
        <v>54</v>
      </c>
      <c r="C19" s="8" t="n">
        <f>IF(false,"120921945", "120921945")</f>
      </c>
      <c r="D19" s="8" t="s">
        <v>59</v>
      </c>
      <c r="E19" s="8" t="n">
        <v>1.0</v>
      </c>
      <c r="F19" s="8" t="n">
        <v>655.0</v>
      </c>
      <c r="G19" s="8" t="s">
        <v>53</v>
      </c>
      <c r="H19" s="8" t="s">
        <v>54</v>
      </c>
      <c r="I19" s="8" t="s">
        <v>77</v>
      </c>
    </row>
    <row r="20" spans="1:9" x14ac:dyDescent="0.2" ht="16.0" customHeight="true">
      <c r="A20" s="7" t="n">
        <v>5.2454844E7</v>
      </c>
      <c r="B20" s="8" t="s">
        <v>78</v>
      </c>
      <c r="C20" s="8" t="n">
        <f>IF(false,"005-1273", "005-1273")</f>
      </c>
      <c r="D20" s="8" t="s">
        <v>79</v>
      </c>
      <c r="E20" s="8" t="n">
        <v>1.0</v>
      </c>
      <c r="F20" s="8" t="n">
        <v>153.0</v>
      </c>
      <c r="G20" s="8" t="s">
        <v>53</v>
      </c>
      <c r="H20" s="8" t="s">
        <v>54</v>
      </c>
      <c r="I20" s="8" t="s">
        <v>80</v>
      </c>
    </row>
    <row r="21" ht="16.0" customHeight="true">
      <c r="A21" t="n" s="7">
        <v>5.2460712E7</v>
      </c>
      <c r="B21" t="s" s="8">
        <v>78</v>
      </c>
      <c r="C21" t="n" s="8">
        <f>IF(false,"120921818", "120921818")</f>
      </c>
      <c r="D21" t="s" s="8">
        <v>81</v>
      </c>
      <c r="E21" t="n" s="8">
        <v>1.0</v>
      </c>
      <c r="F21" t="n" s="8">
        <v>571.0</v>
      </c>
      <c r="G21" t="s" s="8">
        <v>53</v>
      </c>
      <c r="H21" t="s" s="8">
        <v>54</v>
      </c>
      <c r="I21" t="s" s="8">
        <v>82</v>
      </c>
    </row>
    <row r="22" spans="1:9" s="1" customFormat="1" x14ac:dyDescent="0.2" ht="16.0" customHeight="true">
      <c r="A22" s="7" t="n">
        <v>5.2659252E7</v>
      </c>
      <c r="B22" t="s" s="8">
        <v>51</v>
      </c>
      <c r="C22" t="n" s="8">
        <f>IF(false,"120922090", "120922090")</f>
      </c>
      <c r="D22" t="s" s="8">
        <v>83</v>
      </c>
      <c r="E22" t="n" s="8">
        <v>1.0</v>
      </c>
      <c r="F22" s="8" t="n">
        <v>491.0</v>
      </c>
      <c r="G22" s="8" t="s">
        <v>53</v>
      </c>
      <c r="H22" s="8" t="s">
        <v>54</v>
      </c>
      <c r="I22" s="8" t="s">
        <v>84</v>
      </c>
    </row>
    <row r="23" spans="1:9" x14ac:dyDescent="0.2" ht="16.0" customHeight="true">
      <c r="A23" s="7" t="n">
        <v>5.2478471E7</v>
      </c>
      <c r="B23" s="8" t="s">
        <v>78</v>
      </c>
      <c r="C23" s="8" t="n">
        <f>IF(false,"120922950", "120922950")</f>
      </c>
      <c r="D23" s="8" t="s">
        <v>85</v>
      </c>
      <c r="E23" s="8" t="n">
        <v>1.0</v>
      </c>
      <c r="F23" s="8" t="n">
        <v>900.0</v>
      </c>
      <c r="G23" s="8" t="s">
        <v>53</v>
      </c>
      <c r="H23" s="8" t="s">
        <v>54</v>
      </c>
      <c r="I23" s="8" t="s">
        <v>86</v>
      </c>
    </row>
    <row r="24" ht="16.0" customHeight="true">
      <c r="A24" t="n" s="7">
        <v>5.2490328E7</v>
      </c>
      <c r="B24" t="s" s="8">
        <v>78</v>
      </c>
      <c r="C24" t="n" s="8">
        <f>IF(false,"120922891", "120922891")</f>
      </c>
      <c r="D24" t="s" s="8">
        <v>87</v>
      </c>
      <c r="E24" t="n" s="8">
        <v>3.0</v>
      </c>
      <c r="F24" t="n" s="8">
        <v>1.0</v>
      </c>
      <c r="G24" t="s" s="8">
        <v>53</v>
      </c>
      <c r="H24" t="s" s="8">
        <v>54</v>
      </c>
      <c r="I24" t="s" s="8">
        <v>88</v>
      </c>
    </row>
    <row r="25" spans="1:9" s="1" customFormat="1" x14ac:dyDescent="0.2" ht="16.0" customHeight="true">
      <c r="A25" t="n" s="7">
        <v>5.2491329E7</v>
      </c>
      <c r="B25" t="s" s="8">
        <v>78</v>
      </c>
      <c r="C25" t="n" s="8">
        <f>IF(false,"120921202", "120921202")</f>
      </c>
      <c r="D25" t="s" s="8">
        <v>61</v>
      </c>
      <c r="E25" t="n" s="8">
        <v>2.0</v>
      </c>
      <c r="F25" t="n" s="8">
        <v>3354.0</v>
      </c>
      <c r="G25" t="s" s="8">
        <v>53</v>
      </c>
      <c r="H25" t="s" s="8">
        <v>54</v>
      </c>
      <c r="I25" t="s" s="8">
        <v>89</v>
      </c>
    </row>
    <row r="26" ht="16.0" customHeight="true">
      <c r="A26" t="n" s="7">
        <v>5.1741293E7</v>
      </c>
      <c r="B26" t="s" s="8">
        <v>90</v>
      </c>
      <c r="C26" t="n" s="8">
        <f>IF(false,"120922769", "120922769")</f>
      </c>
      <c r="D26" t="s" s="8">
        <v>91</v>
      </c>
      <c r="E26" t="n" s="8">
        <v>2.0</v>
      </c>
      <c r="F26" t="n" s="8">
        <v>1398.0</v>
      </c>
      <c r="G26" t="s" s="8">
        <v>53</v>
      </c>
      <c r="H26" t="s" s="8">
        <v>54</v>
      </c>
      <c r="I26" t="s" s="8">
        <v>92</v>
      </c>
    </row>
    <row r="27" ht="16.0" customHeight="true">
      <c r="A27" t="n" s="7">
        <v>5.2973583E7</v>
      </c>
      <c r="B27" t="s" s="8">
        <v>58</v>
      </c>
      <c r="C27" t="n" s="8">
        <f>IF(false,"005-1254", "005-1254")</f>
      </c>
      <c r="D27" t="s" s="8">
        <v>93</v>
      </c>
      <c r="E27" t="n" s="8">
        <v>1.0</v>
      </c>
      <c r="F27" t="n" s="8">
        <v>555.0</v>
      </c>
      <c r="G27" t="s" s="8">
        <v>53</v>
      </c>
      <c r="H27" t="s" s="8">
        <v>54</v>
      </c>
      <c r="I27" t="s" s="8">
        <v>94</v>
      </c>
    </row>
    <row r="28" ht="16.0" customHeight="true">
      <c r="A28" t="n" s="7">
        <v>5.1504289E7</v>
      </c>
      <c r="B28" t="s" s="8">
        <v>95</v>
      </c>
      <c r="C28" t="n" s="8">
        <f>IF(false,"120922476", "120922476")</f>
      </c>
      <c r="D28" t="s" s="8">
        <v>96</v>
      </c>
      <c r="E28" t="n" s="8">
        <v>1.0</v>
      </c>
      <c r="F28" t="n" s="8">
        <v>499.0</v>
      </c>
      <c r="G28" t="s" s="8">
        <v>53</v>
      </c>
      <c r="H28" t="s" s="8">
        <v>54</v>
      </c>
      <c r="I28" t="s" s="8">
        <v>97</v>
      </c>
    </row>
    <row r="29" spans="1:9" s="1" customFormat="1" x14ac:dyDescent="0.2" ht="16.0" customHeight="true">
      <c r="A29" t="n" s="7">
        <v>5.2612274E7</v>
      </c>
      <c r="B29" t="s" s="8">
        <v>51</v>
      </c>
      <c r="C29" t="n" s="8">
        <f>IF(false,"001-334", "001-334")</f>
      </c>
      <c r="D29" t="s" s="8">
        <v>98</v>
      </c>
      <c r="E29" t="n" s="8">
        <v>3.0</v>
      </c>
      <c r="F29" t="n" s="8">
        <v>3252.0</v>
      </c>
      <c r="G29" s="8" t="s">
        <v>53</v>
      </c>
      <c r="H29" t="s" s="8">
        <v>54</v>
      </c>
      <c r="I29" s="8" t="s">
        <v>99</v>
      </c>
    </row>
    <row r="30" ht="16.0" customHeight="true">
      <c r="A30" t="n" s="7">
        <v>5.2766661E7</v>
      </c>
      <c r="B30" t="s" s="8">
        <v>65</v>
      </c>
      <c r="C30" t="n" s="8">
        <f>IF(false,"005-1250", "005-1250")</f>
      </c>
      <c r="D30" t="s" s="8">
        <v>100</v>
      </c>
      <c r="E30" t="n" s="8">
        <v>1.0</v>
      </c>
      <c r="F30" t="n" s="8">
        <v>1689.0</v>
      </c>
      <c r="G30" t="s" s="8">
        <v>53</v>
      </c>
      <c r="H30" t="s" s="8">
        <v>54</v>
      </c>
      <c r="I30" t="s" s="8">
        <v>101</v>
      </c>
    </row>
    <row r="31" ht="16.0" customHeight="true">
      <c r="A31" t="n" s="7">
        <v>5.2903085E7</v>
      </c>
      <c r="B31" t="s" s="8">
        <v>58</v>
      </c>
      <c r="C31" t="n" s="8">
        <f>IF(false,"005-1254", "005-1254")</f>
      </c>
      <c r="D31" t="s" s="8">
        <v>93</v>
      </c>
      <c r="E31" t="n" s="8">
        <v>1.0</v>
      </c>
      <c r="F31" t="n" s="8">
        <v>555.0</v>
      </c>
      <c r="G31" t="s" s="8">
        <v>53</v>
      </c>
      <c r="H31" t="s" s="8">
        <v>54</v>
      </c>
      <c r="I31" t="s" s="8">
        <v>102</v>
      </c>
    </row>
    <row r="32" ht="16.0" customHeight="true">
      <c r="A32" t="n" s="7">
        <v>5.1872054E7</v>
      </c>
      <c r="B32" t="s" s="8">
        <v>103</v>
      </c>
      <c r="C32" t="n" s="8">
        <f>IF(false,"120922460", "120922460")</f>
      </c>
      <c r="D32" t="s" s="8">
        <v>104</v>
      </c>
      <c r="E32" t="n" s="8">
        <v>1.0</v>
      </c>
      <c r="F32" t="n" s="8">
        <v>2374.0</v>
      </c>
      <c r="G32" t="s" s="8">
        <v>53</v>
      </c>
      <c r="H32" t="s" s="8">
        <v>54</v>
      </c>
      <c r="I32" t="s" s="8">
        <v>105</v>
      </c>
    </row>
    <row r="33" ht="16.0" customHeight="true">
      <c r="A33" t="n" s="7">
        <v>5.2418789E7</v>
      </c>
      <c r="B33" t="s" s="8">
        <v>78</v>
      </c>
      <c r="C33" t="n" s="8">
        <f>IF(false,"01-003884", "01-003884")</f>
      </c>
      <c r="D33" t="s" s="8">
        <v>52</v>
      </c>
      <c r="E33" t="n" s="8">
        <v>1.0</v>
      </c>
      <c r="F33" t="n" s="8">
        <v>919.0</v>
      </c>
      <c r="G33" t="s" s="8">
        <v>53</v>
      </c>
      <c r="H33" t="s" s="8">
        <v>54</v>
      </c>
      <c r="I33" t="s" s="8">
        <v>106</v>
      </c>
    </row>
    <row r="34" ht="16.0" customHeight="true">
      <c r="A34" t="n" s="7">
        <v>5.2509522E7</v>
      </c>
      <c r="B34" t="s" s="8">
        <v>78</v>
      </c>
      <c r="C34" t="n" s="8">
        <f>IF(false,"120922389", "120922389")</f>
      </c>
      <c r="D34" t="s" s="8">
        <v>107</v>
      </c>
      <c r="E34" t="n" s="8">
        <v>1.0</v>
      </c>
      <c r="F34" t="n" s="8">
        <v>211.0</v>
      </c>
      <c r="G34" t="s" s="8">
        <v>53</v>
      </c>
      <c r="H34" t="s" s="8">
        <v>54</v>
      </c>
      <c r="I34" t="s" s="8">
        <v>108</v>
      </c>
    </row>
    <row r="35" ht="16.0" customHeight="true">
      <c r="A35" t="n" s="7">
        <v>5.2352862E7</v>
      </c>
      <c r="B35" t="s" s="8">
        <v>109</v>
      </c>
      <c r="C35" t="n" s="8">
        <f>IF(false,"120921202", "120921202")</f>
      </c>
      <c r="D35" t="s" s="8">
        <v>61</v>
      </c>
      <c r="E35" t="n" s="8">
        <v>1.0</v>
      </c>
      <c r="F35" t="n" s="8">
        <v>1799.0</v>
      </c>
      <c r="G35" t="s" s="8">
        <v>53</v>
      </c>
      <c r="H35" t="s" s="8">
        <v>54</v>
      </c>
      <c r="I35" t="s" s="8">
        <v>110</v>
      </c>
    </row>
    <row r="36" ht="16.0" customHeight="true">
      <c r="A36" t="n" s="7">
        <v>5.2495689E7</v>
      </c>
      <c r="B36" t="s" s="8">
        <v>78</v>
      </c>
      <c r="C36" t="n" s="8">
        <f>IF(false,"120923063", "120923063")</f>
      </c>
      <c r="D36" t="s" s="8">
        <v>111</v>
      </c>
      <c r="E36" t="n" s="8">
        <v>1.0</v>
      </c>
      <c r="F36" t="n" s="8">
        <v>382.0</v>
      </c>
      <c r="G36" t="s" s="8">
        <v>53</v>
      </c>
      <c r="H36" t="s" s="8">
        <v>54</v>
      </c>
      <c r="I36" t="s" s="8">
        <v>112</v>
      </c>
    </row>
    <row r="37" ht="16.0" customHeight="true">
      <c r="A37" t="n" s="7">
        <v>5.3056479E7</v>
      </c>
      <c r="B37" t="s" s="8">
        <v>54</v>
      </c>
      <c r="C37" t="n" s="8">
        <f>IF(false,"120921945", "120921945")</f>
      </c>
      <c r="D37" t="s" s="8">
        <v>59</v>
      </c>
      <c r="E37" t="n" s="8">
        <v>1.0</v>
      </c>
      <c r="F37" t="n" s="8">
        <v>655.0</v>
      </c>
      <c r="G37" t="s" s="8">
        <v>53</v>
      </c>
      <c r="H37" t="s" s="8">
        <v>54</v>
      </c>
      <c r="I37" t="s" s="8">
        <v>113</v>
      </c>
    </row>
    <row r="38" ht="16.0" customHeight="true">
      <c r="A38" t="n" s="7">
        <v>5.2522467E7</v>
      </c>
      <c r="B38" t="s" s="8">
        <v>78</v>
      </c>
      <c r="C38" t="n" s="8">
        <f>IF(false,"120922460", "120922460")</f>
      </c>
      <c r="D38" t="s" s="8">
        <v>104</v>
      </c>
      <c r="E38" t="n" s="8">
        <v>1.0</v>
      </c>
      <c r="F38" t="n" s="8">
        <v>1530.0</v>
      </c>
      <c r="G38" t="s" s="8">
        <v>53</v>
      </c>
      <c r="H38" t="s" s="8">
        <v>54</v>
      </c>
      <c r="I38" t="s" s="8">
        <v>114</v>
      </c>
    </row>
    <row r="39" ht="16.0" customHeight="true">
      <c r="A39" t="n" s="7">
        <v>5.264326E7</v>
      </c>
      <c r="B39" t="s" s="8">
        <v>51</v>
      </c>
      <c r="C39" t="n" s="8">
        <f>IF(false,"003-315", "003-315")</f>
      </c>
      <c r="D39" t="s" s="8">
        <v>115</v>
      </c>
      <c r="E39" t="n" s="8">
        <v>1.0</v>
      </c>
      <c r="F39" t="n" s="8">
        <v>1349.0</v>
      </c>
      <c r="G39" t="s" s="8">
        <v>53</v>
      </c>
      <c r="H39" t="s" s="8">
        <v>54</v>
      </c>
      <c r="I39" t="s" s="8">
        <v>116</v>
      </c>
    </row>
    <row r="40" ht="16.0" customHeight="true">
      <c r="A40" t="n" s="7">
        <v>5.2554315E7</v>
      </c>
      <c r="B40" t="s" s="8">
        <v>51</v>
      </c>
      <c r="C40" t="n" s="8">
        <f>IF(false,"01-003884", "01-003884")</f>
      </c>
      <c r="D40" t="s" s="8">
        <v>52</v>
      </c>
      <c r="E40" t="n" s="8">
        <v>1.0</v>
      </c>
      <c r="F40" t="n" s="8">
        <v>819.0</v>
      </c>
      <c r="G40" t="s" s="8">
        <v>53</v>
      </c>
      <c r="H40" t="s" s="8">
        <v>54</v>
      </c>
      <c r="I40" t="s" s="8">
        <v>117</v>
      </c>
    </row>
    <row r="41" ht="16.0" customHeight="true">
      <c r="A41" t="n" s="7">
        <v>5.2639644E7</v>
      </c>
      <c r="B41" t="s" s="8">
        <v>51</v>
      </c>
      <c r="C41" t="n" s="8">
        <f>IF(false,"005-1254", "005-1254")</f>
      </c>
      <c r="D41" t="s" s="8">
        <v>93</v>
      </c>
      <c r="E41" t="n" s="8">
        <v>1.0</v>
      </c>
      <c r="F41" t="n" s="8">
        <v>555.0</v>
      </c>
      <c r="G41" t="s" s="8">
        <v>53</v>
      </c>
      <c r="H41" t="s" s="8">
        <v>54</v>
      </c>
      <c r="I41" t="s" s="8">
        <v>118</v>
      </c>
    </row>
    <row r="42" ht="16.0" customHeight="true">
      <c r="A42" t="n" s="7">
        <v>5.1841791E7</v>
      </c>
      <c r="B42" t="s" s="8">
        <v>103</v>
      </c>
      <c r="C42" t="n" s="8">
        <f>IF(false,"120921531", "120921531")</f>
      </c>
      <c r="D42" t="s" s="8">
        <v>119</v>
      </c>
      <c r="E42" t="n" s="8">
        <v>1.0</v>
      </c>
      <c r="F42" t="n" s="8">
        <v>599.0</v>
      </c>
      <c r="G42" t="s" s="8">
        <v>53</v>
      </c>
      <c r="H42" t="s" s="8">
        <v>54</v>
      </c>
      <c r="I42" t="s" s="8">
        <v>120</v>
      </c>
    </row>
    <row r="43" ht="16.0" customHeight="true">
      <c r="A43" t="n" s="7">
        <v>5.3087115E7</v>
      </c>
      <c r="B43" t="s" s="8">
        <v>54</v>
      </c>
      <c r="C43" t="n" s="8">
        <f>IF(false,"120923113", "120923113")</f>
      </c>
      <c r="D43" t="s" s="8">
        <v>121</v>
      </c>
      <c r="E43" t="n" s="8">
        <v>6.0</v>
      </c>
      <c r="F43" t="n" s="8">
        <v>4329.0</v>
      </c>
      <c r="G43" t="s" s="8">
        <v>53</v>
      </c>
      <c r="H43" t="s" s="8">
        <v>122</v>
      </c>
      <c r="I43" t="s" s="8">
        <v>123</v>
      </c>
    </row>
    <row r="44" ht="16.0" customHeight="true">
      <c r="A44" t="n" s="7">
        <v>5.3014919E7</v>
      </c>
      <c r="B44" t="s" s="8">
        <v>54</v>
      </c>
      <c r="C44" t="n" s="8">
        <f>IF(false,"120921533", "120921533")</f>
      </c>
      <c r="D44" t="s" s="8">
        <v>75</v>
      </c>
      <c r="E44" t="n" s="8">
        <v>1.0</v>
      </c>
      <c r="F44" t="n" s="8">
        <v>1642.0</v>
      </c>
      <c r="G44" t="s" s="8">
        <v>53</v>
      </c>
      <c r="H44" t="s" s="8">
        <v>122</v>
      </c>
      <c r="I44" t="s" s="8">
        <v>124</v>
      </c>
    </row>
    <row r="45" ht="16.0" customHeight="true">
      <c r="A45" t="n" s="7">
        <v>5.2556537E7</v>
      </c>
      <c r="B45" t="s" s="8">
        <v>51</v>
      </c>
      <c r="C45" t="n" s="8">
        <f>IF(false,"01-003884", "01-003884")</f>
      </c>
      <c r="D45" t="s" s="8">
        <v>52</v>
      </c>
      <c r="E45" t="n" s="8">
        <v>1.0</v>
      </c>
      <c r="F45" t="n" s="8">
        <v>819.0</v>
      </c>
      <c r="G45" t="s" s="8">
        <v>53</v>
      </c>
      <c r="H45" t="s" s="8">
        <v>122</v>
      </c>
      <c r="I45" t="s" s="8">
        <v>125</v>
      </c>
    </row>
    <row r="46" ht="16.0" customHeight="true">
      <c r="A46" t="n" s="7">
        <v>5.3024693E7</v>
      </c>
      <c r="B46" t="s" s="8">
        <v>54</v>
      </c>
      <c r="C46" t="n" s="8">
        <f>IF(false,"005-1517", "005-1517")</f>
      </c>
      <c r="D46" t="s" s="8">
        <v>126</v>
      </c>
      <c r="E46" t="n" s="8">
        <v>1.0</v>
      </c>
      <c r="F46" t="n" s="8">
        <v>966.0</v>
      </c>
      <c r="G46" t="s" s="8">
        <v>53</v>
      </c>
      <c r="H46" t="s" s="8">
        <v>122</v>
      </c>
      <c r="I46" t="s" s="8">
        <v>127</v>
      </c>
    </row>
    <row r="47" ht="16.0" customHeight="true">
      <c r="A47" t="n" s="7">
        <v>5.2991093E7</v>
      </c>
      <c r="B47" t="s" s="8">
        <v>54</v>
      </c>
      <c r="C47" t="n" s="8">
        <f>IF(false,"01-004111", "01-004111")</f>
      </c>
      <c r="D47" t="s" s="8">
        <v>128</v>
      </c>
      <c r="E47" t="n" s="8">
        <v>1.0</v>
      </c>
      <c r="F47" t="n" s="8">
        <v>769.0</v>
      </c>
      <c r="G47" t="s" s="8">
        <v>53</v>
      </c>
      <c r="H47" t="s" s="8">
        <v>122</v>
      </c>
      <c r="I47" t="s" s="8">
        <v>129</v>
      </c>
    </row>
    <row r="48" ht="16.0" customHeight="true">
      <c r="A48" t="n" s="7">
        <v>5.2991093E7</v>
      </c>
      <c r="B48" t="s" s="8">
        <v>54</v>
      </c>
      <c r="C48" t="n" s="8">
        <f>IF(false,"005-1555", "005-1555")</f>
      </c>
      <c r="D48" t="s" s="8">
        <v>130</v>
      </c>
      <c r="E48" t="n" s="8">
        <v>1.0</v>
      </c>
      <c r="F48" t="n" s="8">
        <v>769.0</v>
      </c>
      <c r="G48" t="s" s="8">
        <v>53</v>
      </c>
      <c r="H48" t="s" s="8">
        <v>122</v>
      </c>
      <c r="I48" t="s" s="8">
        <v>129</v>
      </c>
    </row>
    <row r="49" ht="16.0" customHeight="true">
      <c r="A49" t="n" s="7">
        <v>5.2682435E7</v>
      </c>
      <c r="B49" t="s" s="8">
        <v>65</v>
      </c>
      <c r="C49" t="n" s="8">
        <f>IF(false,"120923104", "120923104")</f>
      </c>
      <c r="D49" t="s" s="8">
        <v>131</v>
      </c>
      <c r="E49" t="n" s="8">
        <v>1.0</v>
      </c>
      <c r="F49" t="n" s="8">
        <v>3582.0</v>
      </c>
      <c r="G49" t="s" s="8">
        <v>53</v>
      </c>
      <c r="H49" t="s" s="8">
        <v>122</v>
      </c>
      <c r="I49" t="s" s="8">
        <v>132</v>
      </c>
    </row>
    <row r="50" ht="16.0" customHeight="true">
      <c r="A50" t="n" s="7">
        <v>5.263931E7</v>
      </c>
      <c r="B50" t="s" s="8">
        <v>51</v>
      </c>
      <c r="C50" t="n" s="8">
        <f>IF(false,"120921626", "120921626")</f>
      </c>
      <c r="D50" t="s" s="8">
        <v>133</v>
      </c>
      <c r="E50" t="n" s="8">
        <v>1.0</v>
      </c>
      <c r="F50" t="n" s="8">
        <v>673.0</v>
      </c>
      <c r="G50" t="s" s="8">
        <v>53</v>
      </c>
      <c r="H50" t="s" s="8">
        <v>122</v>
      </c>
      <c r="I50" t="s" s="8">
        <v>134</v>
      </c>
    </row>
    <row r="51" ht="16.0" customHeight="true">
      <c r="A51" t="n" s="7">
        <v>5.306019E7</v>
      </c>
      <c r="B51" t="s" s="8">
        <v>54</v>
      </c>
      <c r="C51" t="n" s="8">
        <f>IF(false,"003-318", "003-318")</f>
      </c>
      <c r="D51" t="s" s="8">
        <v>56</v>
      </c>
      <c r="E51" t="n" s="8">
        <v>2.0</v>
      </c>
      <c r="F51" t="n" s="8">
        <v>1777.0</v>
      </c>
      <c r="G51" t="s" s="8">
        <v>53</v>
      </c>
      <c r="H51" t="s" s="8">
        <v>122</v>
      </c>
      <c r="I51" t="s" s="8">
        <v>135</v>
      </c>
    </row>
    <row r="52" ht="16.0" customHeight="true">
      <c r="A52" t="n" s="7">
        <v>5.2754703E7</v>
      </c>
      <c r="B52" t="s" s="8">
        <v>65</v>
      </c>
      <c r="C52" t="n" s="8">
        <f>IF(false,"120922476", "120922476")</f>
      </c>
      <c r="D52" t="s" s="8">
        <v>96</v>
      </c>
      <c r="E52" t="n" s="8">
        <v>1.0</v>
      </c>
      <c r="F52" t="n" s="8">
        <v>424.0</v>
      </c>
      <c r="G52" t="s" s="8">
        <v>53</v>
      </c>
      <c r="H52" t="s" s="8">
        <v>122</v>
      </c>
      <c r="I52" t="s" s="8">
        <v>136</v>
      </c>
    </row>
    <row r="53" ht="16.0" customHeight="true">
      <c r="A53" t="n" s="7">
        <v>5.2985879E7</v>
      </c>
      <c r="B53" t="s" s="8">
        <v>58</v>
      </c>
      <c r="C53" t="n" s="8">
        <f>IF(false,"120922894", "120922894")</f>
      </c>
      <c r="D53" t="s" s="8">
        <v>137</v>
      </c>
      <c r="E53" t="n" s="8">
        <v>3.0</v>
      </c>
      <c r="F53" t="n" s="8">
        <v>606.0</v>
      </c>
      <c r="G53" t="s" s="8">
        <v>53</v>
      </c>
      <c r="H53" t="s" s="8">
        <v>122</v>
      </c>
      <c r="I53" t="s" s="8">
        <v>138</v>
      </c>
    </row>
    <row r="54" ht="16.0" customHeight="true">
      <c r="A54" t="n" s="7">
        <v>5.2955882E7</v>
      </c>
      <c r="B54" t="s" s="8">
        <v>58</v>
      </c>
      <c r="C54" t="n" s="8">
        <f>IF(false,"120922774", "120922774")</f>
      </c>
      <c r="D54" t="s" s="8">
        <v>139</v>
      </c>
      <c r="E54" t="n" s="8">
        <v>1.0</v>
      </c>
      <c r="F54" t="n" s="8">
        <v>1155.0</v>
      </c>
      <c r="G54" t="s" s="8">
        <v>53</v>
      </c>
      <c r="H54" t="s" s="8">
        <v>122</v>
      </c>
      <c r="I54" t="s" s="8">
        <v>140</v>
      </c>
    </row>
    <row r="55" ht="16.0" customHeight="true">
      <c r="A55" t="n" s="7">
        <v>5.2818539E7</v>
      </c>
      <c r="B55" t="s" s="8">
        <v>58</v>
      </c>
      <c r="C55" t="n" s="8">
        <f>IF(false,"1003299", "1003299")</f>
      </c>
      <c r="D55" t="s" s="8">
        <v>141</v>
      </c>
      <c r="E55" t="n" s="8">
        <v>1.0</v>
      </c>
      <c r="F55" t="n" s="8">
        <v>399.0</v>
      </c>
      <c r="G55" t="s" s="8">
        <v>53</v>
      </c>
      <c r="H55" t="s" s="8">
        <v>122</v>
      </c>
      <c r="I55" t="s" s="8">
        <v>142</v>
      </c>
    </row>
    <row r="56" ht="16.0" customHeight="true">
      <c r="A56" t="n" s="7">
        <v>5.2812381E7</v>
      </c>
      <c r="B56" t="s" s="8">
        <v>65</v>
      </c>
      <c r="C56" t="n" s="8">
        <f>IF(false,"01-003884", "01-003884")</f>
      </c>
      <c r="D56" t="s" s="8">
        <v>52</v>
      </c>
      <c r="E56" t="n" s="8">
        <v>1.0</v>
      </c>
      <c r="F56" t="n" s="8">
        <v>819.0</v>
      </c>
      <c r="G56" t="s" s="8">
        <v>53</v>
      </c>
      <c r="H56" t="s" s="8">
        <v>122</v>
      </c>
      <c r="I56" t="s" s="8">
        <v>143</v>
      </c>
    </row>
    <row r="57" ht="16.0" customHeight="true">
      <c r="A57" t="n" s="7">
        <v>5.2890331E7</v>
      </c>
      <c r="B57" t="s" s="8">
        <v>58</v>
      </c>
      <c r="C57" t="n" s="8">
        <f>IF(false,"120921202", "120921202")</f>
      </c>
      <c r="D57" t="s" s="8">
        <v>61</v>
      </c>
      <c r="E57" t="n" s="8">
        <v>1.0</v>
      </c>
      <c r="F57" t="n" s="8">
        <v>1056.0</v>
      </c>
      <c r="G57" t="s" s="8">
        <v>53</v>
      </c>
      <c r="H57" t="s" s="8">
        <v>122</v>
      </c>
      <c r="I57" t="s" s="8">
        <v>144</v>
      </c>
    </row>
    <row r="58" ht="16.0" customHeight="true">
      <c r="A58" t="n" s="7">
        <v>5.2892934E7</v>
      </c>
      <c r="B58" t="s" s="8">
        <v>58</v>
      </c>
      <c r="C58" t="n" s="8">
        <f>IF(false,"120922353", "120922353")</f>
      </c>
      <c r="D58" t="s" s="8">
        <v>145</v>
      </c>
      <c r="E58" t="n" s="8">
        <v>1.0</v>
      </c>
      <c r="F58" t="n" s="8">
        <v>799.0</v>
      </c>
      <c r="G58" t="s" s="8">
        <v>53</v>
      </c>
      <c r="H58" t="s" s="8">
        <v>122</v>
      </c>
      <c r="I58" t="s" s="8">
        <v>146</v>
      </c>
    </row>
    <row r="59" ht="16.0" customHeight="true">
      <c r="A59" t="n" s="7">
        <v>5.2694465E7</v>
      </c>
      <c r="B59" t="s" s="8">
        <v>65</v>
      </c>
      <c r="C59" t="n" s="8">
        <f>IF(false,"01-004111", "01-004111")</f>
      </c>
      <c r="D59" t="s" s="8">
        <v>128</v>
      </c>
      <c r="E59" t="n" s="8">
        <v>1.0</v>
      </c>
      <c r="F59" t="n" s="8">
        <v>898.0</v>
      </c>
      <c r="G59" t="s" s="8">
        <v>53</v>
      </c>
      <c r="H59" t="s" s="8">
        <v>122</v>
      </c>
      <c r="I59" t="s" s="8">
        <v>147</v>
      </c>
    </row>
    <row r="60" ht="16.0" customHeight="true">
      <c r="A60" t="n" s="7">
        <v>5.2619453E7</v>
      </c>
      <c r="B60" t="s" s="8">
        <v>51</v>
      </c>
      <c r="C60" t="n" s="8">
        <f>IF(false,"005-1081", "005-1081")</f>
      </c>
      <c r="D60" t="s" s="8">
        <v>148</v>
      </c>
      <c r="E60" t="n" s="8">
        <v>6.0</v>
      </c>
      <c r="F60" t="n" s="8">
        <v>4788.0</v>
      </c>
      <c r="G60" t="s" s="8">
        <v>53</v>
      </c>
      <c r="H60" t="s" s="8">
        <v>122</v>
      </c>
      <c r="I60" t="s" s="8">
        <v>149</v>
      </c>
    </row>
    <row r="61" ht="16.0" customHeight="true">
      <c r="A61" t="n" s="7">
        <v>5.3010748E7</v>
      </c>
      <c r="B61" t="s" s="8">
        <v>54</v>
      </c>
      <c r="C61" t="n" s="8">
        <f>IF(false,"120923178", "120923178")</f>
      </c>
      <c r="D61" t="s" s="8">
        <v>150</v>
      </c>
      <c r="E61" t="n" s="8">
        <v>1.0</v>
      </c>
      <c r="F61" t="n" s="8">
        <v>2599.0</v>
      </c>
      <c r="G61" t="s" s="8">
        <v>53</v>
      </c>
      <c r="H61" t="s" s="8">
        <v>122</v>
      </c>
      <c r="I61" t="s" s="8">
        <v>151</v>
      </c>
    </row>
    <row r="62" ht="16.0" customHeight="true">
      <c r="A62" t="n" s="7">
        <v>5.2796806E7</v>
      </c>
      <c r="B62" t="s" s="8">
        <v>65</v>
      </c>
      <c r="C62" t="n" s="8">
        <f>IF(false,"120922941", "120922941")</f>
      </c>
      <c r="D62" t="s" s="8">
        <v>152</v>
      </c>
      <c r="E62" t="n" s="8">
        <v>1.0</v>
      </c>
      <c r="F62" t="n" s="8">
        <v>1949.0</v>
      </c>
      <c r="G62" t="s" s="8">
        <v>53</v>
      </c>
      <c r="H62" t="s" s="8">
        <v>122</v>
      </c>
      <c r="I62" t="s" s="8">
        <v>153</v>
      </c>
    </row>
    <row r="63" ht="16.0" customHeight="true">
      <c r="A63" t="n" s="7">
        <v>5.3092023E7</v>
      </c>
      <c r="B63" t="s" s="8">
        <v>54</v>
      </c>
      <c r="C63" t="n" s="8">
        <f>IF(false,"120921439", "120921439")</f>
      </c>
      <c r="D63" t="s" s="8">
        <v>154</v>
      </c>
      <c r="E63" t="n" s="8">
        <v>1.0</v>
      </c>
      <c r="F63" t="n" s="8">
        <v>599.0</v>
      </c>
      <c r="G63" t="s" s="8">
        <v>53</v>
      </c>
      <c r="H63" t="s" s="8">
        <v>122</v>
      </c>
      <c r="I63" t="s" s="8">
        <v>155</v>
      </c>
    </row>
    <row r="64" ht="16.0" customHeight="true">
      <c r="A64" t="n" s="7">
        <v>5.2720155E7</v>
      </c>
      <c r="B64" t="s" s="8">
        <v>65</v>
      </c>
      <c r="C64" t="n" s="8">
        <f>IF(false,"003-318", "003-318")</f>
      </c>
      <c r="D64" t="s" s="8">
        <v>56</v>
      </c>
      <c r="E64" t="n" s="8">
        <v>1.0</v>
      </c>
      <c r="F64" t="n" s="8">
        <v>1488.0</v>
      </c>
      <c r="G64" t="s" s="8">
        <v>53</v>
      </c>
      <c r="H64" t="s" s="8">
        <v>122</v>
      </c>
      <c r="I64" t="s" s="8">
        <v>156</v>
      </c>
    </row>
    <row r="65" ht="16.0" customHeight="true">
      <c r="A65" t="n" s="7">
        <v>5.3095852E7</v>
      </c>
      <c r="B65" t="s" s="8">
        <v>54</v>
      </c>
      <c r="C65" t="n" s="8">
        <f>IF(false,"120921947", "120921947")</f>
      </c>
      <c r="D65" t="s" s="8">
        <v>157</v>
      </c>
      <c r="E65" t="n" s="8">
        <v>1.0</v>
      </c>
      <c r="F65" t="n" s="8">
        <v>599.0</v>
      </c>
      <c r="G65" t="s" s="8">
        <v>53</v>
      </c>
      <c r="H65" t="s" s="8">
        <v>122</v>
      </c>
      <c r="I65" t="s" s="8">
        <v>158</v>
      </c>
    </row>
    <row r="66" ht="16.0" customHeight="true">
      <c r="A66" t="n" s="7">
        <v>5.2867753E7</v>
      </c>
      <c r="B66" t="s" s="8">
        <v>58</v>
      </c>
      <c r="C66" t="n" s="8">
        <f>IF(false,"120921202", "120921202")</f>
      </c>
      <c r="D66" t="s" s="8">
        <v>61</v>
      </c>
      <c r="E66" t="n" s="8">
        <v>2.0</v>
      </c>
      <c r="F66" t="n" s="8">
        <v>3598.0</v>
      </c>
      <c r="G66" t="s" s="8">
        <v>53</v>
      </c>
      <c r="H66" t="s" s="8">
        <v>122</v>
      </c>
      <c r="I66" t="s" s="8">
        <v>159</v>
      </c>
    </row>
    <row r="67" ht="16.0" customHeight="true">
      <c r="A67" t="n" s="7">
        <v>5.2867753E7</v>
      </c>
      <c r="B67" t="s" s="8">
        <v>58</v>
      </c>
      <c r="C67" t="n" s="8">
        <f>IF(false,"005-1111", "005-1111")</f>
      </c>
      <c r="D67" t="s" s="8">
        <v>160</v>
      </c>
      <c r="E67" t="n" s="8">
        <v>1.0</v>
      </c>
      <c r="F67" t="n" s="8">
        <v>1482.0</v>
      </c>
      <c r="G67" t="s" s="8">
        <v>53</v>
      </c>
      <c r="H67" t="s" s="8">
        <v>122</v>
      </c>
      <c r="I67" t="s" s="8">
        <v>159</v>
      </c>
    </row>
    <row r="68" ht="16.0" customHeight="true">
      <c r="A68" t="n" s="7">
        <v>5.2867753E7</v>
      </c>
      <c r="B68" t="s" s="8">
        <v>58</v>
      </c>
      <c r="C68" t="n" s="8">
        <f>IF(false,"005-1119", "005-1119")</f>
      </c>
      <c r="D68" t="s" s="8">
        <v>161</v>
      </c>
      <c r="E68" t="n" s="8">
        <v>1.0</v>
      </c>
      <c r="F68" t="n" s="8">
        <v>1347.0</v>
      </c>
      <c r="G68" t="s" s="8">
        <v>53</v>
      </c>
      <c r="H68" t="s" s="8">
        <v>122</v>
      </c>
      <c r="I68" t="s" s="8">
        <v>159</v>
      </c>
    </row>
    <row r="69" ht="16.0" customHeight="true">
      <c r="A69" t="n" s="7">
        <v>5.2758995E7</v>
      </c>
      <c r="B69" t="s" s="8">
        <v>65</v>
      </c>
      <c r="C69" t="n" s="8">
        <f>IF(false,"120922372", "120922372")</f>
      </c>
      <c r="D69" t="s" s="8">
        <v>162</v>
      </c>
      <c r="E69" t="n" s="8">
        <v>1.0</v>
      </c>
      <c r="F69" t="n" s="8">
        <v>530.0</v>
      </c>
      <c r="G69" t="s" s="8">
        <v>53</v>
      </c>
      <c r="H69" t="s" s="8">
        <v>122</v>
      </c>
      <c r="I69" t="s" s="8">
        <v>163</v>
      </c>
    </row>
    <row r="70" ht="16.0" customHeight="true">
      <c r="A70" t="n" s="7">
        <v>5.3042462E7</v>
      </c>
      <c r="B70" t="s" s="8">
        <v>54</v>
      </c>
      <c r="C70" t="n" s="8">
        <f>IF(false,"005-1104", "005-1104")</f>
      </c>
      <c r="D70" t="s" s="8">
        <v>164</v>
      </c>
      <c r="E70" t="n" s="8">
        <v>1.0</v>
      </c>
      <c r="F70" t="n" s="8">
        <v>849.0</v>
      </c>
      <c r="G70" t="s" s="8">
        <v>53</v>
      </c>
      <c r="H70" t="s" s="8">
        <v>122</v>
      </c>
      <c r="I70" t="s" s="8">
        <v>165</v>
      </c>
    </row>
    <row r="71" ht="16.0" customHeight="true">
      <c r="A71" t="n" s="7">
        <v>5.2796547E7</v>
      </c>
      <c r="B71" t="s" s="8">
        <v>65</v>
      </c>
      <c r="C71" t="n" s="8">
        <f>IF(false,"120921942", "120921942")</f>
      </c>
      <c r="D71" t="s" s="8">
        <v>166</v>
      </c>
      <c r="E71" t="n" s="8">
        <v>1.0</v>
      </c>
      <c r="F71" t="n" s="8">
        <v>1433.0</v>
      </c>
      <c r="G71" t="s" s="8">
        <v>53</v>
      </c>
      <c r="H71" t="s" s="8">
        <v>122</v>
      </c>
      <c r="I71" t="s" s="8">
        <v>167</v>
      </c>
    </row>
    <row r="72" ht="16.0" customHeight="true">
      <c r="A72" t="n" s="7">
        <v>5.2685259E7</v>
      </c>
      <c r="B72" t="s" s="8">
        <v>65</v>
      </c>
      <c r="C72" t="n" s="8">
        <f>IF(false,"120921957", "120921957")</f>
      </c>
      <c r="D72" t="s" s="8">
        <v>66</v>
      </c>
      <c r="E72" t="n" s="8">
        <v>1.0</v>
      </c>
      <c r="F72" t="n" s="8">
        <v>871.0</v>
      </c>
      <c r="G72" t="s" s="8">
        <v>53</v>
      </c>
      <c r="H72" t="s" s="8">
        <v>122</v>
      </c>
      <c r="I72" t="s" s="8">
        <v>168</v>
      </c>
    </row>
    <row r="73" ht="16.0" customHeight="true">
      <c r="A73" t="n" s="7">
        <v>5.2743397E7</v>
      </c>
      <c r="B73" t="s" s="8">
        <v>65</v>
      </c>
      <c r="C73" t="n" s="8">
        <f>IF(false,"120922953", "120922953")</f>
      </c>
      <c r="D73" t="s" s="8">
        <v>169</v>
      </c>
      <c r="E73" t="n" s="8">
        <v>1.0</v>
      </c>
      <c r="F73" t="n" s="8">
        <v>1201.0</v>
      </c>
      <c r="G73" t="s" s="8">
        <v>53</v>
      </c>
      <c r="H73" t="s" s="8">
        <v>122</v>
      </c>
      <c r="I73" t="s" s="8">
        <v>170</v>
      </c>
    </row>
    <row r="74" ht="16.0" customHeight="true">
      <c r="A74" t="n" s="7">
        <v>5.2554123E7</v>
      </c>
      <c r="B74" t="s" s="8">
        <v>51</v>
      </c>
      <c r="C74" t="n" s="8">
        <f>IF(false,"120922946", "120922946")</f>
      </c>
      <c r="D74" t="s" s="8">
        <v>171</v>
      </c>
      <c r="E74" t="n" s="8">
        <v>1.0</v>
      </c>
      <c r="F74" t="n" s="8">
        <v>1281.0</v>
      </c>
      <c r="G74" t="s" s="8">
        <v>53</v>
      </c>
      <c r="H74" t="s" s="8">
        <v>122</v>
      </c>
      <c r="I74" t="s" s="8">
        <v>172</v>
      </c>
    </row>
    <row r="75" ht="16.0" customHeight="true">
      <c r="A75" t="n" s="7">
        <v>5.2969218E7</v>
      </c>
      <c r="B75" t="s" s="8">
        <v>58</v>
      </c>
      <c r="C75" t="n" s="8">
        <f>IF(false,"005-1273", "005-1273")</f>
      </c>
      <c r="D75" t="s" s="8">
        <v>79</v>
      </c>
      <c r="E75" t="n" s="8">
        <v>1.0</v>
      </c>
      <c r="F75" t="n" s="8">
        <v>666.0</v>
      </c>
      <c r="G75" t="s" s="8">
        <v>53</v>
      </c>
      <c r="H75" t="s" s="8">
        <v>122</v>
      </c>
      <c r="I75" t="s" s="8">
        <v>173</v>
      </c>
    </row>
    <row r="76" ht="16.0" customHeight="true">
      <c r="A76" t="n" s="7">
        <v>5.2646669E7</v>
      </c>
      <c r="B76" t="s" s="8">
        <v>51</v>
      </c>
      <c r="C76" t="n" s="8">
        <f>IF(false,"003-315", "003-315")</f>
      </c>
      <c r="D76" t="s" s="8">
        <v>115</v>
      </c>
      <c r="E76" t="n" s="8">
        <v>1.0</v>
      </c>
      <c r="F76" t="n" s="8">
        <v>1349.0</v>
      </c>
      <c r="G76" t="s" s="8">
        <v>53</v>
      </c>
      <c r="H76" t="s" s="8">
        <v>122</v>
      </c>
      <c r="I76" t="s" s="8">
        <v>174</v>
      </c>
    </row>
    <row r="77" ht="16.0" customHeight="true">
      <c r="A77" t="n" s="7">
        <v>5.3121647E7</v>
      </c>
      <c r="B77" t="s" s="8">
        <v>122</v>
      </c>
      <c r="C77" t="n" s="8">
        <f>IF(false,"120922892", "120922892")</f>
      </c>
      <c r="D77" t="s" s="8">
        <v>175</v>
      </c>
      <c r="E77" t="n" s="8">
        <v>1.0</v>
      </c>
      <c r="F77" t="n" s="8">
        <v>346.0</v>
      </c>
      <c r="G77" t="s" s="8">
        <v>53</v>
      </c>
      <c r="H77" t="s" s="8">
        <v>122</v>
      </c>
      <c r="I77" t="s" s="8">
        <v>176</v>
      </c>
    </row>
    <row r="78" ht="16.0" customHeight="true">
      <c r="A78" t="n" s="7">
        <v>5.2736798E7</v>
      </c>
      <c r="B78" t="s" s="8">
        <v>65</v>
      </c>
      <c r="C78" t="n" s="8">
        <f>IF(false,"005-1110", "005-1110")</f>
      </c>
      <c r="D78" t="s" s="8">
        <v>177</v>
      </c>
      <c r="E78" t="n" s="8">
        <v>1.0</v>
      </c>
      <c r="F78" t="n" s="8">
        <v>1629.0</v>
      </c>
      <c r="G78" t="s" s="8">
        <v>53</v>
      </c>
      <c r="H78" t="s" s="8">
        <v>122</v>
      </c>
      <c r="I78" t="s" s="8">
        <v>178</v>
      </c>
    </row>
    <row r="79" ht="16.0" customHeight="true">
      <c r="A79" t="n" s="7">
        <v>5.2736798E7</v>
      </c>
      <c r="B79" t="s" s="8">
        <v>65</v>
      </c>
      <c r="C79" t="n" s="8">
        <f>IF(false,"003-315", "003-315")</f>
      </c>
      <c r="D79" t="s" s="8">
        <v>115</v>
      </c>
      <c r="E79" t="n" s="8">
        <v>1.0</v>
      </c>
      <c r="F79" t="n" s="8">
        <v>1349.0</v>
      </c>
      <c r="G79" t="s" s="8">
        <v>53</v>
      </c>
      <c r="H79" t="s" s="8">
        <v>122</v>
      </c>
      <c r="I79" t="s" s="8">
        <v>178</v>
      </c>
    </row>
    <row r="80" ht="16.0" customHeight="true">
      <c r="A80" t="n" s="7">
        <v>5.2647174E7</v>
      </c>
      <c r="B80" t="s" s="8">
        <v>51</v>
      </c>
      <c r="C80" t="n" s="8">
        <f>IF(false,"120922742", "120922742")</f>
      </c>
      <c r="D80" t="s" s="8">
        <v>179</v>
      </c>
      <c r="E80" t="n" s="8">
        <v>2.0</v>
      </c>
      <c r="F80" t="n" s="8">
        <v>1536.0</v>
      </c>
      <c r="G80" t="s" s="8">
        <v>53</v>
      </c>
      <c r="H80" t="s" s="8">
        <v>122</v>
      </c>
      <c r="I80" t="s" s="8">
        <v>180</v>
      </c>
    </row>
    <row r="81" ht="16.0" customHeight="true">
      <c r="A81" t="n" s="7">
        <v>5.1849412E7</v>
      </c>
      <c r="B81" t="s" s="8">
        <v>103</v>
      </c>
      <c r="C81" t="n" s="8">
        <f>IF(false,"120922954", "120922954")</f>
      </c>
      <c r="D81" t="s" s="8">
        <v>181</v>
      </c>
      <c r="E81" t="n" s="8">
        <v>1.0</v>
      </c>
      <c r="F81" t="n" s="8">
        <v>854.0</v>
      </c>
      <c r="G81" t="s" s="8">
        <v>53</v>
      </c>
      <c r="H81" t="s" s="8">
        <v>122</v>
      </c>
      <c r="I81" t="s" s="8">
        <v>182</v>
      </c>
    </row>
    <row r="82" ht="16.0" customHeight="true">
      <c r="A82" t="n" s="7">
        <v>5.28996E7</v>
      </c>
      <c r="B82" t="s" s="8">
        <v>58</v>
      </c>
      <c r="C82" t="n" s="8">
        <f>IF(false,"005-1254", "005-1254")</f>
      </c>
      <c r="D82" t="s" s="8">
        <v>93</v>
      </c>
      <c r="E82" t="n" s="8">
        <v>1.0</v>
      </c>
      <c r="F82" t="n" s="8">
        <v>127.0</v>
      </c>
      <c r="G82" t="s" s="8">
        <v>53</v>
      </c>
      <c r="H82" t="s" s="8">
        <v>122</v>
      </c>
      <c r="I82" t="s" s="8">
        <v>183</v>
      </c>
    </row>
    <row r="83" ht="16.0" customHeight="true">
      <c r="A83" t="n" s="7">
        <v>5.2745206E7</v>
      </c>
      <c r="B83" t="s" s="8">
        <v>65</v>
      </c>
      <c r="C83" t="n" s="8">
        <f>IF(false,"120922035", "120922035")</f>
      </c>
      <c r="D83" t="s" s="8">
        <v>184</v>
      </c>
      <c r="E83" t="n" s="8">
        <v>1.0</v>
      </c>
      <c r="F83" t="n" s="8">
        <v>929.0</v>
      </c>
      <c r="G83" t="s" s="8">
        <v>53</v>
      </c>
      <c r="H83" t="s" s="8">
        <v>122</v>
      </c>
      <c r="I83" t="s" s="8">
        <v>185</v>
      </c>
    </row>
    <row r="84" ht="16.0" customHeight="true">
      <c r="A84" t="n" s="7">
        <v>5.2916415E7</v>
      </c>
      <c r="B84" t="s" s="8">
        <v>58</v>
      </c>
      <c r="C84" t="n" s="8">
        <f>IF(false,"005-1255", "005-1255")</f>
      </c>
      <c r="D84" t="s" s="8">
        <v>70</v>
      </c>
      <c r="E84" t="n" s="8">
        <v>1.0</v>
      </c>
      <c r="F84" t="n" s="8">
        <v>529.0</v>
      </c>
      <c r="G84" t="s" s="8">
        <v>53</v>
      </c>
      <c r="H84" t="s" s="8">
        <v>122</v>
      </c>
      <c r="I84" t="s" s="8">
        <v>186</v>
      </c>
    </row>
    <row r="85" ht="16.0" customHeight="true">
      <c r="A85" t="n" s="7">
        <v>5.2490646E7</v>
      </c>
      <c r="B85" t="s" s="8">
        <v>78</v>
      </c>
      <c r="C85" t="n" s="8">
        <f>IF(false,"120922756", "120922756")</f>
      </c>
      <c r="D85" t="s" s="8">
        <v>187</v>
      </c>
      <c r="E85" t="n" s="8">
        <v>1.0</v>
      </c>
      <c r="F85" t="n" s="8">
        <v>2999.0</v>
      </c>
      <c r="G85" t="s" s="8">
        <v>53</v>
      </c>
      <c r="H85" t="s" s="8">
        <v>122</v>
      </c>
      <c r="I85" t="s" s="8">
        <v>188</v>
      </c>
    </row>
    <row r="86" ht="16.0" customHeight="true">
      <c r="A86" t="n" s="7">
        <v>5.3041688E7</v>
      </c>
      <c r="B86" t="s" s="8">
        <v>54</v>
      </c>
      <c r="C86" t="n" s="8">
        <f>IF(false,"002-100", "002-100")</f>
      </c>
      <c r="D86" t="s" s="8">
        <v>189</v>
      </c>
      <c r="E86" t="n" s="8">
        <v>1.0</v>
      </c>
      <c r="F86" t="n" s="8">
        <v>1569.0</v>
      </c>
      <c r="G86" t="s" s="8">
        <v>53</v>
      </c>
      <c r="H86" t="s" s="8">
        <v>122</v>
      </c>
      <c r="I86" t="s" s="8">
        <v>190</v>
      </c>
    </row>
    <row r="87" ht="16.0" customHeight="true">
      <c r="A87" t="n" s="7">
        <v>5.2734983E7</v>
      </c>
      <c r="B87" t="s" s="8">
        <v>65</v>
      </c>
      <c r="C87" t="n" s="8">
        <f>IF(false,"005-1255", "005-1255")</f>
      </c>
      <c r="D87" t="s" s="8">
        <v>70</v>
      </c>
      <c r="E87" t="n" s="8">
        <v>1.0</v>
      </c>
      <c r="F87" t="n" s="8">
        <v>477.0</v>
      </c>
      <c r="G87" t="s" s="8">
        <v>53</v>
      </c>
      <c r="H87" t="s" s="8">
        <v>122</v>
      </c>
      <c r="I87" t="s" s="8">
        <v>191</v>
      </c>
    </row>
    <row r="88" ht="16.0" customHeight="true">
      <c r="A88" t="n" s="7">
        <v>5.2366344E7</v>
      </c>
      <c r="B88" t="s" s="8">
        <v>109</v>
      </c>
      <c r="C88" t="n" s="8">
        <f>IF(false,"120921853", "120921853")</f>
      </c>
      <c r="D88" t="s" s="8">
        <v>192</v>
      </c>
      <c r="E88" t="n" s="8">
        <v>1.0</v>
      </c>
      <c r="F88" t="n" s="8">
        <v>699.0</v>
      </c>
      <c r="G88" t="s" s="8">
        <v>53</v>
      </c>
      <c r="H88" t="s" s="8">
        <v>122</v>
      </c>
      <c r="I88" t="s" s="8">
        <v>193</v>
      </c>
    </row>
    <row r="89" ht="16.0" customHeight="true">
      <c r="A89" t="n" s="7">
        <v>5.2365556E7</v>
      </c>
      <c r="B89" t="s" s="8">
        <v>109</v>
      </c>
      <c r="C89" t="n" s="8">
        <f>IF(false,"120921853", "120921853")</f>
      </c>
      <c r="D89" t="s" s="8">
        <v>192</v>
      </c>
      <c r="E89" t="n" s="8">
        <v>2.0</v>
      </c>
      <c r="F89" t="n" s="8">
        <v>1398.0</v>
      </c>
      <c r="G89" t="s" s="8">
        <v>53</v>
      </c>
      <c r="H89" t="s" s="8">
        <v>122</v>
      </c>
      <c r="I89" t="s" s="8">
        <v>194</v>
      </c>
    </row>
    <row r="90" ht="16.0" customHeight="true">
      <c r="A90" t="n" s="7">
        <v>5.1551112E7</v>
      </c>
      <c r="B90" t="s" s="8">
        <v>95</v>
      </c>
      <c r="C90" t="n" s="8">
        <f>IF(false,"120921945", "120921945")</f>
      </c>
      <c r="D90" t="s" s="8">
        <v>59</v>
      </c>
      <c r="E90" t="n" s="8">
        <v>1.0</v>
      </c>
      <c r="F90" t="n" s="8">
        <v>621.0</v>
      </c>
      <c r="G90" t="s" s="8">
        <v>53</v>
      </c>
      <c r="H90" t="s" s="8">
        <v>122</v>
      </c>
      <c r="I90" t="s" s="8">
        <v>195</v>
      </c>
    </row>
    <row r="91" ht="16.0" customHeight="true">
      <c r="A91" t="n" s="7">
        <v>5.2690714E7</v>
      </c>
      <c r="B91" t="s" s="8">
        <v>65</v>
      </c>
      <c r="C91" t="n" s="8">
        <f>IF(false,"120922351", "120922351")</f>
      </c>
      <c r="D91" t="s" s="8">
        <v>196</v>
      </c>
      <c r="E91" t="n" s="8">
        <v>2.0</v>
      </c>
      <c r="F91" t="n" s="8">
        <v>1598.0</v>
      </c>
      <c r="G91" t="s" s="8">
        <v>53</v>
      </c>
      <c r="H91" t="s" s="8">
        <v>122</v>
      </c>
      <c r="I91" t="s" s="8">
        <v>197</v>
      </c>
    </row>
    <row r="92" ht="16.0" customHeight="true">
      <c r="A92" t="n" s="7">
        <v>5.2792405E7</v>
      </c>
      <c r="B92" t="s" s="8">
        <v>65</v>
      </c>
      <c r="C92" t="n" s="8">
        <f>IF(false,"000-631", "000-631")</f>
      </c>
      <c r="D92" t="s" s="8">
        <v>198</v>
      </c>
      <c r="E92" t="n" s="8">
        <v>10.0</v>
      </c>
      <c r="F92" t="n" s="8">
        <v>4070.0</v>
      </c>
      <c r="G92" t="s" s="8">
        <v>53</v>
      </c>
      <c r="H92" t="s" s="8">
        <v>122</v>
      </c>
      <c r="I92" t="s" s="8">
        <v>199</v>
      </c>
    </row>
    <row r="93" ht="16.0" customHeight="true">
      <c r="A93" t="n" s="7">
        <v>5.2531457E7</v>
      </c>
      <c r="B93" t="s" s="8">
        <v>78</v>
      </c>
      <c r="C93" t="n" s="8">
        <f>IF(false,"120922194", "120922194")</f>
      </c>
      <c r="D93" t="s" s="8">
        <v>200</v>
      </c>
      <c r="E93" t="n" s="8">
        <v>1.0</v>
      </c>
      <c r="F93" t="n" s="8">
        <v>939.0</v>
      </c>
      <c r="G93" t="s" s="8">
        <v>53</v>
      </c>
      <c r="H93" t="s" s="8">
        <v>122</v>
      </c>
      <c r="I93" t="s" s="8">
        <v>201</v>
      </c>
    </row>
    <row r="94" ht="16.0" customHeight="true">
      <c r="A94" t="n" s="7">
        <v>5.2531457E7</v>
      </c>
      <c r="B94" t="s" s="8">
        <v>78</v>
      </c>
      <c r="C94" t="n" s="8">
        <f>IF(false,"120922092", "120922092")</f>
      </c>
      <c r="D94" t="s" s="8">
        <v>202</v>
      </c>
      <c r="E94" t="n" s="8">
        <v>1.0</v>
      </c>
      <c r="F94" t="n" s="8">
        <v>379.0</v>
      </c>
      <c r="G94" t="s" s="8">
        <v>53</v>
      </c>
      <c r="H94" t="s" s="8">
        <v>122</v>
      </c>
      <c r="I94" t="s" s="8">
        <v>201</v>
      </c>
    </row>
    <row r="95" ht="16.0" customHeight="true">
      <c r="A95" t="n" s="7">
        <v>5.2536796E7</v>
      </c>
      <c r="B95" t="s" s="8">
        <v>78</v>
      </c>
      <c r="C95" t="n" s="8">
        <f>IF(false,"005-1513", "005-1513")</f>
      </c>
      <c r="D95" t="s" s="8">
        <v>203</v>
      </c>
      <c r="E95" t="n" s="8">
        <v>1.0</v>
      </c>
      <c r="F95" t="n" s="8">
        <v>899.0</v>
      </c>
      <c r="G95" t="s" s="8">
        <v>53</v>
      </c>
      <c r="H95" t="s" s="8">
        <v>122</v>
      </c>
      <c r="I95" t="s" s="8">
        <v>204</v>
      </c>
    </row>
    <row r="96" ht="16.0" customHeight="true">
      <c r="A96" t="n" s="7">
        <v>5.2692959E7</v>
      </c>
      <c r="B96" t="s" s="8">
        <v>65</v>
      </c>
      <c r="C96" t="n" s="8">
        <f>IF(false,"120922035", "120922035")</f>
      </c>
      <c r="D96" t="s" s="8">
        <v>184</v>
      </c>
      <c r="E96" t="n" s="8">
        <v>1.0</v>
      </c>
      <c r="F96" t="n" s="8">
        <v>929.0</v>
      </c>
      <c r="G96" t="s" s="8">
        <v>53</v>
      </c>
      <c r="H96" t="s" s="8">
        <v>122</v>
      </c>
      <c r="I96" t="s" s="8">
        <v>205</v>
      </c>
    </row>
    <row r="97" ht="16.0" customHeight="true">
      <c r="A97" t="n" s="7">
        <v>5.2042303E7</v>
      </c>
      <c r="B97" t="s" s="8">
        <v>206</v>
      </c>
      <c r="C97" t="n" s="8">
        <f>IF(false,"120921202", "120921202")</f>
      </c>
      <c r="D97" t="s" s="8">
        <v>61</v>
      </c>
      <c r="E97" t="n" s="8">
        <v>2.0</v>
      </c>
      <c r="F97" t="n" s="8">
        <v>3574.0</v>
      </c>
      <c r="G97" t="s" s="8">
        <v>53</v>
      </c>
      <c r="H97" t="s" s="8">
        <v>122</v>
      </c>
      <c r="I97" t="s" s="8">
        <v>207</v>
      </c>
    </row>
    <row r="98" ht="16.0" customHeight="true">
      <c r="A98" t="n" s="7">
        <v>5.2463887E7</v>
      </c>
      <c r="B98" t="s" s="8">
        <v>78</v>
      </c>
      <c r="C98" t="n" s="8">
        <f>IF(false,"120921202", "120921202")</f>
      </c>
      <c r="D98" t="s" s="8">
        <v>61</v>
      </c>
      <c r="E98" t="n" s="8">
        <v>2.0</v>
      </c>
      <c r="F98" t="n" s="8">
        <v>3598.0</v>
      </c>
      <c r="G98" t="s" s="8">
        <v>53</v>
      </c>
      <c r="H98" t="s" s="8">
        <v>122</v>
      </c>
      <c r="I98" t="s" s="8">
        <v>208</v>
      </c>
    </row>
    <row r="99" ht="16.0" customHeight="true">
      <c r="A99" t="n" s="7">
        <v>5.2680184E7</v>
      </c>
      <c r="B99" t="s" s="8">
        <v>65</v>
      </c>
      <c r="C99" t="n" s="8">
        <f>IF(false,"01-003884", "01-003884")</f>
      </c>
      <c r="D99" t="s" s="8">
        <v>52</v>
      </c>
      <c r="E99" t="n" s="8">
        <v>5.0</v>
      </c>
      <c r="F99" t="n" s="8">
        <v>3480.0</v>
      </c>
      <c r="G99" t="s" s="8">
        <v>53</v>
      </c>
      <c r="H99" t="s" s="8">
        <v>122</v>
      </c>
      <c r="I99" t="s" s="8">
        <v>209</v>
      </c>
    </row>
    <row r="100" ht="16.0" customHeight="true">
      <c r="A100" t="n" s="7">
        <v>5.2498095E7</v>
      </c>
      <c r="B100" t="s" s="8">
        <v>78</v>
      </c>
      <c r="C100" t="n" s="8">
        <f>IF(false,"120921202", "120921202")</f>
      </c>
      <c r="D100" t="s" s="8">
        <v>61</v>
      </c>
      <c r="E100" t="n" s="8">
        <v>1.0</v>
      </c>
      <c r="F100" t="n" s="8">
        <v>1799.0</v>
      </c>
      <c r="G100" t="s" s="8">
        <v>53</v>
      </c>
      <c r="H100" t="s" s="8">
        <v>122</v>
      </c>
      <c r="I100" t="s" s="8">
        <v>210</v>
      </c>
    </row>
    <row r="101" ht="16.0" customHeight="true">
      <c r="A101" t="n" s="7">
        <v>5.2673188E7</v>
      </c>
      <c r="B101" t="s" s="8">
        <v>51</v>
      </c>
      <c r="C101" t="n" s="8">
        <f>IF(false,"120921432", "120921432")</f>
      </c>
      <c r="D101" t="s" s="8">
        <v>211</v>
      </c>
      <c r="E101" t="n" s="8">
        <v>1.0</v>
      </c>
      <c r="F101" t="n" s="8">
        <v>884.0</v>
      </c>
      <c r="G101" t="s" s="8">
        <v>53</v>
      </c>
      <c r="H101" t="s" s="8">
        <v>122</v>
      </c>
      <c r="I101" t="s" s="8">
        <v>212</v>
      </c>
    </row>
    <row r="102" ht="16.0" customHeight="true">
      <c r="A102" t="n" s="7">
        <v>5.2843285E7</v>
      </c>
      <c r="B102" t="s" s="8">
        <v>58</v>
      </c>
      <c r="C102" t="n" s="8">
        <f>IF(false,"120921439", "120921439")</f>
      </c>
      <c r="D102" t="s" s="8">
        <v>154</v>
      </c>
      <c r="E102" t="n" s="8">
        <v>1.0</v>
      </c>
      <c r="F102" t="n" s="8">
        <v>599.0</v>
      </c>
      <c r="G102" t="s" s="8">
        <v>53</v>
      </c>
      <c r="H102" t="s" s="8">
        <v>122</v>
      </c>
      <c r="I102" t="s" s="8">
        <v>213</v>
      </c>
    </row>
    <row r="103" ht="16.0" customHeight="true">
      <c r="A103" t="n" s="7">
        <v>5.3022698E7</v>
      </c>
      <c r="B103" t="s" s="8">
        <v>54</v>
      </c>
      <c r="C103" t="n" s="8">
        <f>IF(false,"120922395", "120922395")</f>
      </c>
      <c r="D103" t="s" s="8">
        <v>214</v>
      </c>
      <c r="E103" t="n" s="8">
        <v>1.0</v>
      </c>
      <c r="F103" t="n" s="8">
        <v>375.0</v>
      </c>
      <c r="G103" t="s" s="8">
        <v>53</v>
      </c>
      <c r="H103" t="s" s="8">
        <v>215</v>
      </c>
      <c r="I103" t="s" s="8">
        <v>216</v>
      </c>
    </row>
    <row r="104" ht="16.0" customHeight="true">
      <c r="A104" t="n" s="7">
        <v>5.2869807E7</v>
      </c>
      <c r="B104" t="s" s="8">
        <v>58</v>
      </c>
      <c r="C104" t="n" s="8">
        <f>IF(false,"120921945", "120921945")</f>
      </c>
      <c r="D104" t="s" s="8">
        <v>59</v>
      </c>
      <c r="E104" t="n" s="8">
        <v>1.0</v>
      </c>
      <c r="F104" t="n" s="8">
        <v>621.0</v>
      </c>
      <c r="G104" t="s" s="8">
        <v>53</v>
      </c>
      <c r="H104" t="s" s="8">
        <v>215</v>
      </c>
      <c r="I104" t="s" s="8">
        <v>217</v>
      </c>
    </row>
    <row r="105" ht="16.0" customHeight="true">
      <c r="A105" t="n" s="7">
        <v>5.2834625E7</v>
      </c>
      <c r="B105" t="s" s="8">
        <v>58</v>
      </c>
      <c r="C105" t="n" s="8">
        <f>IF(false,"005-1513", "005-1513")</f>
      </c>
      <c r="D105" t="s" s="8">
        <v>203</v>
      </c>
      <c r="E105" t="n" s="8">
        <v>2.0</v>
      </c>
      <c r="F105" t="n" s="8">
        <v>1958.0</v>
      </c>
      <c r="G105" t="s" s="8">
        <v>53</v>
      </c>
      <c r="H105" t="s" s="8">
        <v>215</v>
      </c>
      <c r="I105" t="s" s="8">
        <v>218</v>
      </c>
    </row>
    <row r="106" ht="16.0" customHeight="true">
      <c r="A106" t="n" s="7">
        <v>5.2908548E7</v>
      </c>
      <c r="B106" t="s" s="8">
        <v>58</v>
      </c>
      <c r="C106" t="n" s="8">
        <f>IF(false,"120922460", "120922460")</f>
      </c>
      <c r="D106" t="s" s="8">
        <v>104</v>
      </c>
      <c r="E106" t="n" s="8">
        <v>1.0</v>
      </c>
      <c r="F106" t="n" s="8">
        <v>2469.0</v>
      </c>
      <c r="G106" t="s" s="8">
        <v>53</v>
      </c>
      <c r="H106" t="s" s="8">
        <v>215</v>
      </c>
      <c r="I106" t="s" s="8">
        <v>219</v>
      </c>
    </row>
    <row r="107" ht="16.0" customHeight="true">
      <c r="A107" t="n" s="7">
        <v>5.2850448E7</v>
      </c>
      <c r="B107" t="s" s="8">
        <v>58</v>
      </c>
      <c r="C107" t="n" s="8">
        <f>IF(false,"120922941", "120922941")</f>
      </c>
      <c r="D107" t="s" s="8">
        <v>152</v>
      </c>
      <c r="E107" t="n" s="8">
        <v>1.0</v>
      </c>
      <c r="F107" t="n" s="8">
        <v>1851.0</v>
      </c>
      <c r="G107" t="s" s="8">
        <v>53</v>
      </c>
      <c r="H107" t="s" s="8">
        <v>215</v>
      </c>
      <c r="I107" t="s" s="8">
        <v>220</v>
      </c>
    </row>
    <row r="108" ht="16.0" customHeight="true">
      <c r="A108" t="n" s="7">
        <v>5.3105361E7</v>
      </c>
      <c r="B108" t="s" s="8">
        <v>54</v>
      </c>
      <c r="C108" t="n" s="8">
        <f>IF(false,"120921945", "120921945")</f>
      </c>
      <c r="D108" t="s" s="8">
        <v>59</v>
      </c>
      <c r="E108" t="n" s="8">
        <v>1.0</v>
      </c>
      <c r="F108" t="n" s="8">
        <v>615.0</v>
      </c>
      <c r="G108" t="s" s="8">
        <v>53</v>
      </c>
      <c r="H108" t="s" s="8">
        <v>215</v>
      </c>
      <c r="I108" t="s" s="8">
        <v>221</v>
      </c>
    </row>
    <row r="109" ht="16.0" customHeight="true">
      <c r="A109" t="n" s="7">
        <v>5.3040508E7</v>
      </c>
      <c r="B109" t="s" s="8">
        <v>54</v>
      </c>
      <c r="C109" t="n" s="8">
        <f>IF(false,"120921945", "120921945")</f>
      </c>
      <c r="D109" t="s" s="8">
        <v>59</v>
      </c>
      <c r="E109" t="n" s="8">
        <v>1.0</v>
      </c>
      <c r="F109" t="n" s="8">
        <v>655.0</v>
      </c>
      <c r="G109" t="s" s="8">
        <v>53</v>
      </c>
      <c r="H109" t="s" s="8">
        <v>215</v>
      </c>
      <c r="I109" t="s" s="8">
        <v>222</v>
      </c>
    </row>
    <row r="110" ht="16.0" customHeight="true">
      <c r="A110" t="n" s="7">
        <v>5.2931988E7</v>
      </c>
      <c r="B110" t="s" s="8">
        <v>58</v>
      </c>
      <c r="C110" t="n" s="8">
        <f>IF(false,"120922948", "120922948")</f>
      </c>
      <c r="D110" t="s" s="8">
        <v>223</v>
      </c>
      <c r="E110" t="n" s="8">
        <v>1.0</v>
      </c>
      <c r="F110" t="n" s="8">
        <v>1956.0</v>
      </c>
      <c r="G110" t="s" s="8">
        <v>53</v>
      </c>
      <c r="H110" t="s" s="8">
        <v>215</v>
      </c>
      <c r="I110" t="s" s="8">
        <v>224</v>
      </c>
    </row>
    <row r="111" ht="16.0" customHeight="true">
      <c r="A111" t="n" s="7">
        <v>5.3134953E7</v>
      </c>
      <c r="B111" t="s" s="8">
        <v>122</v>
      </c>
      <c r="C111" t="n" s="8">
        <f>IF(false,"120921945", "120921945")</f>
      </c>
      <c r="D111" t="s" s="8">
        <v>59</v>
      </c>
      <c r="E111" t="n" s="8">
        <v>1.0</v>
      </c>
      <c r="F111" t="n" s="8">
        <v>400.0</v>
      </c>
      <c r="G111" t="s" s="8">
        <v>53</v>
      </c>
      <c r="H111" t="s" s="8">
        <v>215</v>
      </c>
      <c r="I111" t="s" s="8">
        <v>225</v>
      </c>
    </row>
    <row r="112" ht="16.0" customHeight="true">
      <c r="A112" t="n" s="7">
        <v>5.3069734E7</v>
      </c>
      <c r="B112" t="s" s="8">
        <v>54</v>
      </c>
      <c r="C112" t="n" s="8">
        <f>IF(false,"120922456", "120922456")</f>
      </c>
      <c r="D112" t="s" s="8">
        <v>226</v>
      </c>
      <c r="E112" t="n" s="8">
        <v>2.0</v>
      </c>
      <c r="F112" t="n" s="8">
        <v>1462.0</v>
      </c>
      <c r="G112" t="s" s="8">
        <v>53</v>
      </c>
      <c r="H112" t="s" s="8">
        <v>215</v>
      </c>
      <c r="I112" t="s" s="8">
        <v>227</v>
      </c>
    </row>
    <row r="113" ht="16.0" customHeight="true">
      <c r="A113" t="n" s="7">
        <v>5.2809099E7</v>
      </c>
      <c r="B113" t="s" s="8">
        <v>65</v>
      </c>
      <c r="C113" t="n" s="8">
        <f>IF(false,"120921942", "120921942")</f>
      </c>
      <c r="D113" t="s" s="8">
        <v>166</v>
      </c>
      <c r="E113" t="n" s="8">
        <v>1.0</v>
      </c>
      <c r="F113" t="n" s="8">
        <v>1.0</v>
      </c>
      <c r="G113" t="s" s="8">
        <v>53</v>
      </c>
      <c r="H113" t="s" s="8">
        <v>215</v>
      </c>
      <c r="I113" t="s" s="8">
        <v>228</v>
      </c>
    </row>
    <row r="114" ht="16.0" customHeight="true">
      <c r="A114" t="n" s="7">
        <v>5.3084537E7</v>
      </c>
      <c r="B114" t="s" s="8">
        <v>54</v>
      </c>
      <c r="C114" t="n" s="8">
        <f>IF(false,"005-1273", "005-1273")</f>
      </c>
      <c r="D114" t="s" s="8">
        <v>79</v>
      </c>
      <c r="E114" t="n" s="8">
        <v>1.0</v>
      </c>
      <c r="F114" t="n" s="8">
        <v>868.0</v>
      </c>
      <c r="G114" t="s" s="8">
        <v>53</v>
      </c>
      <c r="H114" t="s" s="8">
        <v>215</v>
      </c>
      <c r="I114" t="s" s="8">
        <v>229</v>
      </c>
    </row>
    <row r="115" ht="16.0" customHeight="true">
      <c r="A115" t="n" s="7">
        <v>5.2816123E7</v>
      </c>
      <c r="B115" t="s" s="8">
        <v>65</v>
      </c>
      <c r="C115" t="n" s="8">
        <f>IF(false,"01-004111", "01-004111")</f>
      </c>
      <c r="D115" t="s" s="8">
        <v>128</v>
      </c>
      <c r="E115" t="n" s="8">
        <v>1.0</v>
      </c>
      <c r="F115" t="n" s="8">
        <v>762.0</v>
      </c>
      <c r="G115" t="s" s="8">
        <v>53</v>
      </c>
      <c r="H115" t="s" s="8">
        <v>215</v>
      </c>
      <c r="I115" t="s" s="8">
        <v>230</v>
      </c>
    </row>
    <row r="116" ht="16.0" customHeight="true">
      <c r="A116" t="n" s="7">
        <v>5.3135556E7</v>
      </c>
      <c r="B116" t="s" s="8">
        <v>122</v>
      </c>
      <c r="C116" t="n" s="8">
        <f>IF(false,"120922393", "120922393")</f>
      </c>
      <c r="D116" t="s" s="8">
        <v>231</v>
      </c>
      <c r="E116" t="n" s="8">
        <v>1.0</v>
      </c>
      <c r="F116" t="n" s="8">
        <v>375.0</v>
      </c>
      <c r="G116" t="s" s="8">
        <v>53</v>
      </c>
      <c r="H116" t="s" s="8">
        <v>215</v>
      </c>
      <c r="I116" t="s" s="8">
        <v>232</v>
      </c>
    </row>
    <row r="117" ht="16.0" customHeight="true">
      <c r="A117" t="n" s="7">
        <v>5.3109943E7</v>
      </c>
      <c r="B117" t="s" s="8">
        <v>54</v>
      </c>
      <c r="C117" t="n" s="8">
        <f>IF(false,"120921202", "120921202")</f>
      </c>
      <c r="D117" t="s" s="8">
        <v>61</v>
      </c>
      <c r="E117" t="n" s="8">
        <v>2.0</v>
      </c>
      <c r="F117" t="n" s="8">
        <v>2898.0</v>
      </c>
      <c r="G117" t="s" s="8">
        <v>53</v>
      </c>
      <c r="H117" t="s" s="8">
        <v>215</v>
      </c>
      <c r="I117" t="s" s="8">
        <v>233</v>
      </c>
    </row>
    <row r="118" ht="16.0" customHeight="true">
      <c r="A118" t="n" s="7">
        <v>5.3200276E7</v>
      </c>
      <c r="B118" t="s" s="8">
        <v>122</v>
      </c>
      <c r="C118" t="n" s="8">
        <f>IF(false,"120921202", "120921202")</f>
      </c>
      <c r="D118" t="s" s="8">
        <v>61</v>
      </c>
      <c r="E118" t="n" s="8">
        <v>1.0</v>
      </c>
      <c r="F118" t="n" s="8">
        <v>1799.0</v>
      </c>
      <c r="G118" t="s" s="8">
        <v>53</v>
      </c>
      <c r="H118" t="s" s="8">
        <v>215</v>
      </c>
      <c r="I118" t="s" s="8">
        <v>234</v>
      </c>
    </row>
    <row r="119" ht="16.0" customHeight="true">
      <c r="A119" t="n" s="7">
        <v>5.3116801E7</v>
      </c>
      <c r="B119" t="s" s="8">
        <v>54</v>
      </c>
      <c r="C119" t="n" s="8">
        <f>IF(false,"005-1111", "005-1111")</f>
      </c>
      <c r="D119" t="s" s="8">
        <v>160</v>
      </c>
      <c r="E119" t="n" s="8">
        <v>1.0</v>
      </c>
      <c r="F119" t="n" s="8">
        <v>1399.0</v>
      </c>
      <c r="G119" t="s" s="8">
        <v>53</v>
      </c>
      <c r="H119" t="s" s="8">
        <v>215</v>
      </c>
      <c r="I119" t="s" s="8">
        <v>235</v>
      </c>
    </row>
    <row r="120" ht="16.0" customHeight="true">
      <c r="A120" t="n" s="7">
        <v>5.3127003E7</v>
      </c>
      <c r="B120" t="s" s="8">
        <v>122</v>
      </c>
      <c r="C120" t="n" s="8">
        <f>IF(false,"005-1254", "005-1254")</f>
      </c>
      <c r="D120" t="s" s="8">
        <v>93</v>
      </c>
      <c r="E120" t="n" s="8">
        <v>4.0</v>
      </c>
      <c r="F120" t="n" s="8">
        <v>2216.0</v>
      </c>
      <c r="G120" t="s" s="8">
        <v>53</v>
      </c>
      <c r="H120" t="s" s="8">
        <v>215</v>
      </c>
      <c r="I120" t="s" s="8">
        <v>236</v>
      </c>
    </row>
    <row r="121" ht="16.0" customHeight="true">
      <c r="A121" t="n" s="7">
        <v>5.3139571E7</v>
      </c>
      <c r="B121" t="s" s="8">
        <v>122</v>
      </c>
      <c r="C121" t="n" s="8">
        <f>IF(false,"120921202", "120921202")</f>
      </c>
      <c r="D121" t="s" s="8">
        <v>61</v>
      </c>
      <c r="E121" t="n" s="8">
        <v>1.0</v>
      </c>
      <c r="F121" t="n" s="8">
        <v>1799.0</v>
      </c>
      <c r="G121" t="s" s="8">
        <v>53</v>
      </c>
      <c r="H121" t="s" s="8">
        <v>215</v>
      </c>
      <c r="I121" t="s" s="8">
        <v>237</v>
      </c>
    </row>
    <row r="122" ht="16.0" customHeight="true">
      <c r="A122" t="n" s="7">
        <v>5.2899019E7</v>
      </c>
      <c r="B122" t="s" s="8">
        <v>58</v>
      </c>
      <c r="C122" t="n" s="8">
        <f>IF(false,"005-1254", "005-1254")</f>
      </c>
      <c r="D122" t="s" s="8">
        <v>93</v>
      </c>
      <c r="E122" t="n" s="8">
        <v>1.0</v>
      </c>
      <c r="F122" t="n" s="8">
        <v>433.0</v>
      </c>
      <c r="G122" t="s" s="8">
        <v>53</v>
      </c>
      <c r="H122" t="s" s="8">
        <v>215</v>
      </c>
      <c r="I122" t="s" s="8">
        <v>238</v>
      </c>
    </row>
    <row r="123" ht="16.0" customHeight="true">
      <c r="A123" t="n" s="7">
        <v>5.287011E7</v>
      </c>
      <c r="B123" t="s" s="8">
        <v>58</v>
      </c>
      <c r="C123" t="n" s="8">
        <f>IF(false,"005-1377", "005-1377")</f>
      </c>
      <c r="D123" t="s" s="8">
        <v>239</v>
      </c>
      <c r="E123" t="n" s="8">
        <v>1.0</v>
      </c>
      <c r="F123" t="n" s="8">
        <v>643.0</v>
      </c>
      <c r="G123" t="s" s="8">
        <v>53</v>
      </c>
      <c r="H123" t="s" s="8">
        <v>215</v>
      </c>
      <c r="I123" t="s" s="8">
        <v>240</v>
      </c>
    </row>
    <row r="124" ht="16.0" customHeight="true">
      <c r="A124" t="n" s="7">
        <v>5.3190156E7</v>
      </c>
      <c r="B124" t="s" s="8">
        <v>122</v>
      </c>
      <c r="C124" t="n" s="8">
        <f>IF(false,"120922946", "120922946")</f>
      </c>
      <c r="D124" t="s" s="8">
        <v>171</v>
      </c>
      <c r="E124" t="n" s="8">
        <v>1.0</v>
      </c>
      <c r="F124" t="n" s="8">
        <v>1349.0</v>
      </c>
      <c r="G124" t="s" s="8">
        <v>53</v>
      </c>
      <c r="H124" t="s" s="8">
        <v>215</v>
      </c>
      <c r="I124" t="s" s="8">
        <v>241</v>
      </c>
    </row>
    <row r="125" ht="16.0" customHeight="true">
      <c r="A125" t="n" s="7">
        <v>5.3193546E7</v>
      </c>
      <c r="B125" t="s" s="8">
        <v>122</v>
      </c>
      <c r="C125" t="n" s="8">
        <f>IF(false,"01-004111", "01-004111")</f>
      </c>
      <c r="D125" t="s" s="8">
        <v>128</v>
      </c>
      <c r="E125" t="n" s="8">
        <v>1.0</v>
      </c>
      <c r="F125" t="n" s="8">
        <v>746.0</v>
      </c>
      <c r="G125" t="s" s="8">
        <v>53</v>
      </c>
      <c r="H125" t="s" s="8">
        <v>215</v>
      </c>
      <c r="I125" t="s" s="8">
        <v>242</v>
      </c>
    </row>
    <row r="126" ht="16.0" customHeight="true">
      <c r="A126" t="n" s="7">
        <v>5.2853897E7</v>
      </c>
      <c r="B126" t="s" s="8">
        <v>58</v>
      </c>
      <c r="C126" t="n" s="8">
        <f>IF(false,"120922035", "120922035")</f>
      </c>
      <c r="D126" t="s" s="8">
        <v>184</v>
      </c>
      <c r="E126" t="n" s="8">
        <v>1.0</v>
      </c>
      <c r="F126" t="n" s="8">
        <v>443.0</v>
      </c>
      <c r="G126" t="s" s="8">
        <v>53</v>
      </c>
      <c r="H126" t="s" s="8">
        <v>215</v>
      </c>
      <c r="I126" t="s" s="8">
        <v>243</v>
      </c>
    </row>
    <row r="127" ht="16.0" customHeight="true">
      <c r="A127" t="n" s="7">
        <v>5.2871681E7</v>
      </c>
      <c r="B127" t="s" s="8">
        <v>58</v>
      </c>
      <c r="C127" t="n" s="8">
        <f>IF(false,"120922035", "120922035")</f>
      </c>
      <c r="D127" t="s" s="8">
        <v>184</v>
      </c>
      <c r="E127" t="n" s="8">
        <v>1.0</v>
      </c>
      <c r="F127" t="n" s="8">
        <v>825.0</v>
      </c>
      <c r="G127" t="s" s="8">
        <v>53</v>
      </c>
      <c r="H127" t="s" s="8">
        <v>215</v>
      </c>
      <c r="I127" t="s" s="8">
        <v>244</v>
      </c>
    </row>
    <row r="128" ht="16.0" customHeight="true">
      <c r="A128" t="n" s="7">
        <v>5.3017462E7</v>
      </c>
      <c r="B128" t="s" s="8">
        <v>54</v>
      </c>
      <c r="C128" t="n" s="8">
        <f>IF(false,"01-004111", "01-004111")</f>
      </c>
      <c r="D128" t="s" s="8">
        <v>128</v>
      </c>
      <c r="E128" t="n" s="8">
        <v>1.0</v>
      </c>
      <c r="F128" t="n" s="8">
        <v>898.0</v>
      </c>
      <c r="G128" t="s" s="8">
        <v>53</v>
      </c>
      <c r="H128" t="s" s="8">
        <v>215</v>
      </c>
      <c r="I128" t="s" s="8">
        <v>245</v>
      </c>
    </row>
    <row r="129" ht="16.0" customHeight="true">
      <c r="A129" t="n" s="7">
        <v>5.3172292E7</v>
      </c>
      <c r="B129" t="s" s="8">
        <v>122</v>
      </c>
      <c r="C129" t="n" s="8">
        <f>IF(false,"000-631", "000-631")</f>
      </c>
      <c r="D129" t="s" s="8">
        <v>198</v>
      </c>
      <c r="E129" t="n" s="8">
        <v>1.0</v>
      </c>
      <c r="F129" t="n" s="8">
        <v>479.0</v>
      </c>
      <c r="G129" t="s" s="8">
        <v>53</v>
      </c>
      <c r="H129" t="s" s="8">
        <v>215</v>
      </c>
      <c r="I129" t="s" s="8">
        <v>246</v>
      </c>
    </row>
    <row r="130" ht="16.0" customHeight="true">
      <c r="A130" t="n" s="7">
        <v>5.278339E7</v>
      </c>
      <c r="B130" t="s" s="8">
        <v>65</v>
      </c>
      <c r="C130" t="n" s="8">
        <f>IF(false,"120922784", "120922784")</f>
      </c>
      <c r="D130" t="s" s="8">
        <v>247</v>
      </c>
      <c r="E130" t="n" s="8">
        <v>1.0</v>
      </c>
      <c r="F130" t="n" s="8">
        <v>338.0</v>
      </c>
      <c r="G130" t="s" s="8">
        <v>53</v>
      </c>
      <c r="H130" t="s" s="8">
        <v>215</v>
      </c>
      <c r="I130" t="s" s="8">
        <v>248</v>
      </c>
    </row>
    <row r="131" ht="16.0" customHeight="true">
      <c r="A131" t="n" s="7">
        <v>5.2754153E7</v>
      </c>
      <c r="B131" t="s" s="8">
        <v>65</v>
      </c>
      <c r="C131" t="n" s="8">
        <f>IF(false,"120921791", "120921791")</f>
      </c>
      <c r="D131" t="s" s="8">
        <v>249</v>
      </c>
      <c r="E131" t="n" s="8">
        <v>3.0</v>
      </c>
      <c r="F131" t="n" s="8">
        <v>3830.0</v>
      </c>
      <c r="G131" t="s" s="8">
        <v>53</v>
      </c>
      <c r="H131" t="s" s="8">
        <v>215</v>
      </c>
      <c r="I131" t="s" s="8">
        <v>250</v>
      </c>
    </row>
    <row r="132" ht="16.0" customHeight="true">
      <c r="A132" t="n" s="7">
        <v>5.3142034E7</v>
      </c>
      <c r="B132" t="s" s="8">
        <v>122</v>
      </c>
      <c r="C132" t="n" s="8">
        <f>IF(false,"000-631", "000-631")</f>
      </c>
      <c r="D132" t="s" s="8">
        <v>198</v>
      </c>
      <c r="E132" t="n" s="8">
        <v>2.0</v>
      </c>
      <c r="F132" t="n" s="8">
        <v>958.0</v>
      </c>
      <c r="G132" t="s" s="8">
        <v>53</v>
      </c>
      <c r="H132" t="s" s="8">
        <v>215</v>
      </c>
      <c r="I132" t="s" s="8">
        <v>251</v>
      </c>
    </row>
    <row r="133" ht="16.0" customHeight="true">
      <c r="A133" t="n" s="7">
        <v>5.2697151E7</v>
      </c>
      <c r="B133" t="s" s="8">
        <v>65</v>
      </c>
      <c r="C133" t="n" s="8">
        <f>IF(false,"120921899", "120921899")</f>
      </c>
      <c r="D133" t="s" s="8">
        <v>252</v>
      </c>
      <c r="E133" t="n" s="8">
        <v>4.0</v>
      </c>
      <c r="F133" t="n" s="8">
        <v>4228.0</v>
      </c>
      <c r="G133" t="s" s="8">
        <v>53</v>
      </c>
      <c r="H133" t="s" s="8">
        <v>215</v>
      </c>
      <c r="I133" t="s" s="8">
        <v>253</v>
      </c>
    </row>
    <row r="134" ht="16.0" customHeight="true">
      <c r="A134" t="n" s="7">
        <v>5.2906372E7</v>
      </c>
      <c r="B134" t="s" s="8">
        <v>58</v>
      </c>
      <c r="C134" t="n" s="8">
        <f>IF(false,"120922558", "120922558")</f>
      </c>
      <c r="D134" t="s" s="8">
        <v>254</v>
      </c>
      <c r="E134" t="n" s="8">
        <v>1.0</v>
      </c>
      <c r="F134" t="n" s="8">
        <v>52.0</v>
      </c>
      <c r="G134" t="s" s="8">
        <v>53</v>
      </c>
      <c r="H134" t="s" s="8">
        <v>215</v>
      </c>
      <c r="I134" t="s" s="8">
        <v>255</v>
      </c>
    </row>
    <row r="135" ht="16.0" customHeight="true">
      <c r="A135" t="n" s="7">
        <v>5.2908978E7</v>
      </c>
      <c r="B135" t="s" s="8">
        <v>58</v>
      </c>
      <c r="C135" t="n" s="8">
        <f>IF(false,"120922767", "120922767")</f>
      </c>
      <c r="D135" t="s" s="8">
        <v>256</v>
      </c>
      <c r="E135" t="n" s="8">
        <v>1.0</v>
      </c>
      <c r="F135" t="n" s="8">
        <v>1424.0</v>
      </c>
      <c r="G135" t="s" s="8">
        <v>53</v>
      </c>
      <c r="H135" t="s" s="8">
        <v>215</v>
      </c>
      <c r="I135" t="s" s="8">
        <v>257</v>
      </c>
    </row>
    <row r="136" ht="16.0" customHeight="true">
      <c r="A136" t="n" s="7">
        <v>5.2708973E7</v>
      </c>
      <c r="B136" t="s" s="8">
        <v>65</v>
      </c>
      <c r="C136" t="n" s="8">
        <f>IF(false,"120921202", "120921202")</f>
      </c>
      <c r="D136" t="s" s="8">
        <v>61</v>
      </c>
      <c r="E136" t="n" s="8">
        <v>3.0</v>
      </c>
      <c r="F136" t="n" s="8">
        <v>5121.0</v>
      </c>
      <c r="G136" t="s" s="8">
        <v>53</v>
      </c>
      <c r="H136" t="s" s="8">
        <v>215</v>
      </c>
      <c r="I136" t="s" s="8">
        <v>258</v>
      </c>
    </row>
    <row r="137" ht="16.0" customHeight="true">
      <c r="A137" t="n" s="7">
        <v>5.3228964E7</v>
      </c>
      <c r="B137" t="s" s="8">
        <v>122</v>
      </c>
      <c r="C137" t="n" s="8">
        <f>IF(false,"005-1273", "005-1273")</f>
      </c>
      <c r="D137" t="s" s="8">
        <v>79</v>
      </c>
      <c r="E137" t="n" s="8">
        <v>1.0</v>
      </c>
      <c r="F137" t="n" s="8">
        <v>659.0</v>
      </c>
      <c r="G137" t="s" s="8">
        <v>53</v>
      </c>
      <c r="H137" t="s" s="8">
        <v>215</v>
      </c>
      <c r="I137" t="s" s="8">
        <v>259</v>
      </c>
    </row>
    <row r="138" ht="16.0" customHeight="true">
      <c r="A138" t="n" s="7">
        <v>5.2999018E7</v>
      </c>
      <c r="B138" t="s" s="8">
        <v>54</v>
      </c>
      <c r="C138" t="n" s="8">
        <f>IF(false,"01-004189", "01-004189")</f>
      </c>
      <c r="D138" t="s" s="8">
        <v>68</v>
      </c>
      <c r="E138" t="n" s="8">
        <v>2.0</v>
      </c>
      <c r="F138" t="n" s="8">
        <v>918.0</v>
      </c>
      <c r="G138" t="s" s="8">
        <v>53</v>
      </c>
      <c r="H138" t="s" s="8">
        <v>215</v>
      </c>
      <c r="I138" t="s" s="8">
        <v>260</v>
      </c>
    </row>
    <row r="139" ht="16.0" customHeight="true">
      <c r="A139" t="n" s="7">
        <v>5.2910105E7</v>
      </c>
      <c r="B139" t="s" s="8">
        <v>58</v>
      </c>
      <c r="C139" t="n" s="8">
        <f>IF(false,"120921202", "120921202")</f>
      </c>
      <c r="D139" t="s" s="8">
        <v>61</v>
      </c>
      <c r="E139" t="n" s="8">
        <v>2.0</v>
      </c>
      <c r="F139" t="n" s="8">
        <v>3598.0</v>
      </c>
      <c r="G139" t="s" s="8">
        <v>53</v>
      </c>
      <c r="H139" t="s" s="8">
        <v>215</v>
      </c>
      <c r="I139" t="s" s="8">
        <v>261</v>
      </c>
    </row>
    <row r="140" ht="16.0" customHeight="true">
      <c r="A140" t="n" s="7">
        <v>5.3202421E7</v>
      </c>
      <c r="B140" t="s" s="8">
        <v>122</v>
      </c>
      <c r="C140" t="n" s="8">
        <f>IF(false,"120921712", "120921712")</f>
      </c>
      <c r="D140" t="s" s="8">
        <v>262</v>
      </c>
      <c r="E140" t="n" s="8">
        <v>1.0</v>
      </c>
      <c r="F140" t="n" s="8">
        <v>544.0</v>
      </c>
      <c r="G140" t="s" s="8">
        <v>53</v>
      </c>
      <c r="H140" t="s" s="8">
        <v>215</v>
      </c>
      <c r="I140" t="s" s="8">
        <v>263</v>
      </c>
    </row>
    <row r="141" ht="16.0" customHeight="true">
      <c r="A141" t="n" s="7">
        <v>5.1685862E7</v>
      </c>
      <c r="B141" t="s" s="8">
        <v>90</v>
      </c>
      <c r="C141" t="n" s="8">
        <f>IF(false,"120922957", "120922957")</f>
      </c>
      <c r="D141" t="s" s="8">
        <v>264</v>
      </c>
      <c r="E141" t="n" s="8">
        <v>1.0</v>
      </c>
      <c r="F141" t="n" s="8">
        <v>1614.0</v>
      </c>
      <c r="G141" t="s" s="8">
        <v>53</v>
      </c>
      <c r="H141" t="s" s="8">
        <v>215</v>
      </c>
      <c r="I141" t="s" s="8">
        <v>265</v>
      </c>
    </row>
    <row r="142" ht="16.0" customHeight="true">
      <c r="A142" t="n" s="7">
        <v>5.162778E7</v>
      </c>
      <c r="B142" t="s" s="8">
        <v>90</v>
      </c>
      <c r="C142" t="n" s="8">
        <f>IF(false,"120922954", "120922954")</f>
      </c>
      <c r="D142" t="s" s="8">
        <v>181</v>
      </c>
      <c r="E142" t="n" s="8">
        <v>1.0</v>
      </c>
      <c r="F142" t="n" s="8">
        <v>854.0</v>
      </c>
      <c r="G142" t="s" s="8">
        <v>53</v>
      </c>
      <c r="H142" t="s" s="8">
        <v>215</v>
      </c>
      <c r="I142" t="s" s="8">
        <v>266</v>
      </c>
    </row>
    <row r="143" ht="16.0" customHeight="true">
      <c r="A143" t="n" s="7">
        <v>5.2748789E7</v>
      </c>
      <c r="B143" t="s" s="8">
        <v>65</v>
      </c>
      <c r="C143" t="n" s="8">
        <f>IF(false,"120923129", "120923129")</f>
      </c>
      <c r="D143" t="s" s="8">
        <v>267</v>
      </c>
      <c r="E143" t="n" s="8">
        <v>1.0</v>
      </c>
      <c r="F143" t="n" s="8">
        <v>5999.0</v>
      </c>
      <c r="G143" t="s" s="8">
        <v>53</v>
      </c>
      <c r="H143" t="s" s="8">
        <v>215</v>
      </c>
      <c r="I143" t="s" s="8">
        <v>268</v>
      </c>
    </row>
    <row r="144" ht="16.0" customHeight="true">
      <c r="A144" t="n" s="7">
        <v>5.2808711E7</v>
      </c>
      <c r="B144" t="s" s="8">
        <v>65</v>
      </c>
      <c r="C144" t="n" s="8">
        <f>IF(false,"01-003884", "01-003884")</f>
      </c>
      <c r="D144" t="s" s="8">
        <v>52</v>
      </c>
      <c r="E144" t="n" s="8">
        <v>2.0</v>
      </c>
      <c r="F144" t="n" s="8">
        <v>1638.0</v>
      </c>
      <c r="G144" t="s" s="8">
        <v>53</v>
      </c>
      <c r="H144" t="s" s="8">
        <v>215</v>
      </c>
      <c r="I144" t="s" s="8">
        <v>269</v>
      </c>
    </row>
    <row r="145" ht="16.0" customHeight="true">
      <c r="A145" t="n" s="7">
        <v>5.2820744E7</v>
      </c>
      <c r="B145" t="s" s="8">
        <v>58</v>
      </c>
      <c r="C145" t="n" s="8">
        <f>IF(false,"120922035", "120922035")</f>
      </c>
      <c r="D145" t="s" s="8">
        <v>184</v>
      </c>
      <c r="E145" t="n" s="8">
        <v>1.0</v>
      </c>
      <c r="F145" t="n" s="8">
        <v>929.0</v>
      </c>
      <c r="G145" t="s" s="8">
        <v>53</v>
      </c>
      <c r="H145" t="s" s="8">
        <v>215</v>
      </c>
      <c r="I145" t="s" s="8">
        <v>270</v>
      </c>
    </row>
    <row r="146" ht="16.0" customHeight="true">
      <c r="A146" t="n" s="7">
        <v>5.3203344E7</v>
      </c>
      <c r="B146" t="s" s="8">
        <v>122</v>
      </c>
      <c r="C146" t="n" s="8">
        <f>IF(false,"01-003884", "01-003884")</f>
      </c>
      <c r="D146" t="s" s="8">
        <v>52</v>
      </c>
      <c r="E146" t="n" s="8">
        <v>2.0</v>
      </c>
      <c r="F146" t="n" s="8">
        <v>1509.0</v>
      </c>
      <c r="G146" t="s" s="8">
        <v>53</v>
      </c>
      <c r="H146" t="s" s="8">
        <v>215</v>
      </c>
      <c r="I146" t="s" s="8">
        <v>271</v>
      </c>
    </row>
    <row r="147" ht="16.0" customHeight="true">
      <c r="A147" t="n" s="7">
        <v>5.2764741E7</v>
      </c>
      <c r="B147" t="s" s="8">
        <v>65</v>
      </c>
      <c r="C147" t="n" s="8">
        <f>IF(false,"120922460", "120922460")</f>
      </c>
      <c r="D147" t="s" s="8">
        <v>104</v>
      </c>
      <c r="E147" t="n" s="8">
        <v>1.0</v>
      </c>
      <c r="F147" t="n" s="8">
        <v>2345.0</v>
      </c>
      <c r="G147" t="s" s="8">
        <v>53</v>
      </c>
      <c r="H147" t="s" s="8">
        <v>215</v>
      </c>
      <c r="I147" t="s" s="8">
        <v>272</v>
      </c>
    </row>
    <row r="148" ht="16.0" customHeight="true">
      <c r="A148" t="n" s="7">
        <v>5.2767006E7</v>
      </c>
      <c r="B148" t="s" s="8">
        <v>65</v>
      </c>
      <c r="C148" t="n" s="8">
        <f>IF(false,"120922952", "120922952")</f>
      </c>
      <c r="D148" t="s" s="8">
        <v>273</v>
      </c>
      <c r="E148" t="n" s="8">
        <v>1.0</v>
      </c>
      <c r="F148" t="n" s="8">
        <v>1329.0</v>
      </c>
      <c r="G148" t="s" s="8">
        <v>53</v>
      </c>
      <c r="H148" t="s" s="8">
        <v>215</v>
      </c>
      <c r="I148" t="s" s="8">
        <v>274</v>
      </c>
    </row>
    <row r="149" ht="16.0" customHeight="true">
      <c r="A149" t="n" s="7">
        <v>5.253933E7</v>
      </c>
      <c r="B149" t="s" s="8">
        <v>51</v>
      </c>
      <c r="C149" t="n" s="8">
        <f>IF(false,"01-003884", "01-003884")</f>
      </c>
      <c r="D149" t="s" s="8">
        <v>52</v>
      </c>
      <c r="E149" t="n" s="8">
        <v>2.0</v>
      </c>
      <c r="F149" t="n" s="8">
        <v>1838.0</v>
      </c>
      <c r="G149" t="s" s="8">
        <v>53</v>
      </c>
      <c r="H149" t="s" s="8">
        <v>215</v>
      </c>
      <c r="I149" t="s" s="8">
        <v>275</v>
      </c>
    </row>
    <row r="150" ht="16.0" customHeight="true">
      <c r="A150" t="n" s="7">
        <v>5.2706293E7</v>
      </c>
      <c r="B150" t="s" s="8">
        <v>65</v>
      </c>
      <c r="C150" t="n" s="8">
        <f>IF(false,"003-318", "003-318")</f>
      </c>
      <c r="D150" t="s" s="8">
        <v>56</v>
      </c>
      <c r="E150" t="n" s="8">
        <v>2.0</v>
      </c>
      <c r="F150" t="n" s="8">
        <v>2978.0</v>
      </c>
      <c r="G150" t="s" s="8">
        <v>53</v>
      </c>
      <c r="H150" t="s" s="8">
        <v>215</v>
      </c>
      <c r="I150" t="s" s="8">
        <v>276</v>
      </c>
    </row>
    <row r="151" ht="16.0" customHeight="true">
      <c r="A151" t="n" s="7">
        <v>5.2832261E7</v>
      </c>
      <c r="B151" t="s" s="8">
        <v>58</v>
      </c>
      <c r="C151" t="n" s="8">
        <f>IF(false,"120921202", "120921202")</f>
      </c>
      <c r="D151" t="s" s="8">
        <v>61</v>
      </c>
      <c r="E151" t="n" s="8">
        <v>1.0</v>
      </c>
      <c r="F151" t="n" s="8">
        <v>1799.0</v>
      </c>
      <c r="G151" t="s" s="8">
        <v>53</v>
      </c>
      <c r="H151" t="s" s="8">
        <v>215</v>
      </c>
      <c r="I151" t="s" s="8">
        <v>277</v>
      </c>
    </row>
    <row r="152" ht="16.0" customHeight="true">
      <c r="A152" t="n" s="7">
        <v>5.2721575E7</v>
      </c>
      <c r="B152" t="s" s="8">
        <v>65</v>
      </c>
      <c r="C152" t="n" s="8">
        <f>IF(false,"120921957", "120921957")</f>
      </c>
      <c r="D152" t="s" s="8">
        <v>66</v>
      </c>
      <c r="E152" t="n" s="8">
        <v>1.0</v>
      </c>
      <c r="F152" t="n" s="8">
        <v>797.0</v>
      </c>
      <c r="G152" t="s" s="8">
        <v>53</v>
      </c>
      <c r="H152" t="s" s="8">
        <v>215</v>
      </c>
      <c r="I152" t="s" s="8">
        <v>278</v>
      </c>
    </row>
    <row r="153" ht="16.0" customHeight="true">
      <c r="A153" t="n" s="7">
        <v>5.2553863E7</v>
      </c>
      <c r="B153" t="s" s="8">
        <v>51</v>
      </c>
      <c r="C153" t="n" s="8">
        <f>IF(false,"120922952", "120922952")</f>
      </c>
      <c r="D153" t="s" s="8">
        <v>273</v>
      </c>
      <c r="E153" t="n" s="8">
        <v>1.0</v>
      </c>
      <c r="F153" t="n" s="8">
        <v>1262.0</v>
      </c>
      <c r="G153" t="s" s="8">
        <v>53</v>
      </c>
      <c r="H153" t="s" s="8">
        <v>215</v>
      </c>
      <c r="I153" t="s" s="8">
        <v>279</v>
      </c>
    </row>
    <row r="154" ht="16.0" customHeight="true">
      <c r="A154" t="n" s="7">
        <v>5.2670492E7</v>
      </c>
      <c r="B154" t="s" s="8">
        <v>51</v>
      </c>
      <c r="C154" t="n" s="8">
        <f>IF(false,"01-003924", "01-003924")</f>
      </c>
      <c r="D154" t="s" s="8">
        <v>280</v>
      </c>
      <c r="E154" t="n" s="8">
        <v>1.0</v>
      </c>
      <c r="F154" t="n" s="8">
        <v>522.0</v>
      </c>
      <c r="G154" t="s" s="8">
        <v>53</v>
      </c>
      <c r="H154" t="s" s="8">
        <v>215</v>
      </c>
      <c r="I154" t="s" s="8">
        <v>281</v>
      </c>
    </row>
    <row r="155" ht="16.0" customHeight="true">
      <c r="A155" t="n" s="7">
        <v>5.288323E7</v>
      </c>
      <c r="B155" t="s" s="8">
        <v>58</v>
      </c>
      <c r="C155" t="n" s="8">
        <f>IF(false,"120923031", "120923031")</f>
      </c>
      <c r="D155" t="s" s="8">
        <v>282</v>
      </c>
      <c r="E155" t="n" s="8">
        <v>1.0</v>
      </c>
      <c r="F155" t="n" s="8">
        <v>518.0</v>
      </c>
      <c r="G155" t="s" s="8">
        <v>53</v>
      </c>
      <c r="H155" t="s" s="8">
        <v>215</v>
      </c>
      <c r="I155" t="s" s="8">
        <v>283</v>
      </c>
    </row>
    <row r="156" ht="16.0" customHeight="true">
      <c r="A156" t="n" s="7">
        <v>5.2782922E7</v>
      </c>
      <c r="B156" t="s" s="8">
        <v>65</v>
      </c>
      <c r="C156" t="n" s="8">
        <f>IF(false,"120922395", "120922395")</f>
      </c>
      <c r="D156" t="s" s="8">
        <v>214</v>
      </c>
      <c r="E156" t="n" s="8">
        <v>1.0</v>
      </c>
      <c r="F156" t="n" s="8">
        <v>240.0</v>
      </c>
      <c r="G156" t="s" s="8">
        <v>53</v>
      </c>
      <c r="H156" t="s" s="8">
        <v>215</v>
      </c>
      <c r="I156" t="s" s="8">
        <v>284</v>
      </c>
    </row>
    <row r="157" ht="16.0" customHeight="true">
      <c r="A157" t="n" s="7">
        <v>5.2905188E7</v>
      </c>
      <c r="B157" t="s" s="8">
        <v>58</v>
      </c>
      <c r="C157" t="n" s="8">
        <f>IF(false,"005-1181", "005-1181")</f>
      </c>
      <c r="D157" t="s" s="8">
        <v>285</v>
      </c>
      <c r="E157" t="n" s="8">
        <v>2.0</v>
      </c>
      <c r="F157" t="n" s="8">
        <v>1598.0</v>
      </c>
      <c r="G157" t="s" s="8">
        <v>53</v>
      </c>
      <c r="H157" t="s" s="8">
        <v>215</v>
      </c>
      <c r="I157" t="s" s="8">
        <v>286</v>
      </c>
    </row>
    <row r="158" ht="16.0" customHeight="true">
      <c r="A158" t="n" s="7">
        <v>5.2771747E7</v>
      </c>
      <c r="B158" t="s" s="8">
        <v>65</v>
      </c>
      <c r="C158" t="n" s="8">
        <f>IF(false,"120921202", "120921202")</f>
      </c>
      <c r="D158" t="s" s="8">
        <v>61</v>
      </c>
      <c r="E158" t="n" s="8">
        <v>2.0</v>
      </c>
      <c r="F158" t="n" s="8">
        <v>3598.0</v>
      </c>
      <c r="G158" t="s" s="8">
        <v>53</v>
      </c>
      <c r="H158" t="s" s="8">
        <v>215</v>
      </c>
      <c r="I158" t="s" s="8">
        <v>287</v>
      </c>
    </row>
    <row r="159" ht="16.0" customHeight="true">
      <c r="A159" t="n" s="7">
        <v>5.2488502E7</v>
      </c>
      <c r="B159" t="s" s="8">
        <v>78</v>
      </c>
      <c r="C159" t="n" s="8">
        <f>IF(false,"120922954", "120922954")</f>
      </c>
      <c r="D159" t="s" s="8">
        <v>181</v>
      </c>
      <c r="E159" t="n" s="8">
        <v>1.0</v>
      </c>
      <c r="F159" t="n" s="8">
        <v>858.0</v>
      </c>
      <c r="G159" t="s" s="8">
        <v>53</v>
      </c>
      <c r="H159" t="s" s="8">
        <v>215</v>
      </c>
      <c r="I159" t="s" s="8">
        <v>288</v>
      </c>
    </row>
    <row r="160" ht="16.0" customHeight="true">
      <c r="A160" t="n" s="7">
        <v>5.2660023E7</v>
      </c>
      <c r="B160" t="s" s="8">
        <v>51</v>
      </c>
      <c r="C160" t="n" s="8">
        <f>IF(false,"120922769", "120922769")</f>
      </c>
      <c r="D160" t="s" s="8">
        <v>91</v>
      </c>
      <c r="E160" t="n" s="8">
        <v>1.0</v>
      </c>
      <c r="F160" t="n" s="8">
        <v>699.0</v>
      </c>
      <c r="G160" t="s" s="8">
        <v>53</v>
      </c>
      <c r="H160" t="s" s="8">
        <v>215</v>
      </c>
      <c r="I160" t="s" s="8">
        <v>289</v>
      </c>
    </row>
    <row r="161" ht="16.0" customHeight="true">
      <c r="A161" t="n" s="7">
        <v>5.2530666E7</v>
      </c>
      <c r="B161" t="s" s="8">
        <v>78</v>
      </c>
      <c r="C161" t="n" s="8">
        <f>IF(false,"120922090", "120922090")</f>
      </c>
      <c r="D161" t="s" s="8">
        <v>83</v>
      </c>
      <c r="E161" t="n" s="8">
        <v>1.0</v>
      </c>
      <c r="F161" t="n" s="8">
        <v>899.0</v>
      </c>
      <c r="G161" t="s" s="8">
        <v>53</v>
      </c>
      <c r="H161" t="s" s="8">
        <v>215</v>
      </c>
      <c r="I161" t="s" s="8">
        <v>290</v>
      </c>
    </row>
    <row r="162" ht="16.0" customHeight="true">
      <c r="A162" t="n" s="7">
        <v>5.2455518E7</v>
      </c>
      <c r="B162" t="s" s="8">
        <v>78</v>
      </c>
      <c r="C162" t="n" s="8">
        <f>IF(false,"120922871", "120922871")</f>
      </c>
      <c r="D162" t="s" s="8">
        <v>291</v>
      </c>
      <c r="E162" t="n" s="8">
        <v>1.0</v>
      </c>
      <c r="F162" t="n" s="8">
        <v>4199.0</v>
      </c>
      <c r="G162" t="s" s="8">
        <v>53</v>
      </c>
      <c r="H162" t="s" s="8">
        <v>215</v>
      </c>
      <c r="I162" t="s" s="8">
        <v>292</v>
      </c>
    </row>
    <row r="163" ht="16.0" customHeight="true">
      <c r="A163" t="n" s="7">
        <v>5.2674546E7</v>
      </c>
      <c r="B163" t="s" s="8">
        <v>51</v>
      </c>
      <c r="C163" t="n" s="8">
        <f>IF(false,"000-631", "000-631")</f>
      </c>
      <c r="D163" t="s" s="8">
        <v>198</v>
      </c>
      <c r="E163" t="n" s="8">
        <v>3.0</v>
      </c>
      <c r="F163" t="n" s="8">
        <v>1215.0</v>
      </c>
      <c r="G163" t="s" s="8">
        <v>53</v>
      </c>
      <c r="H163" t="s" s="8">
        <v>215</v>
      </c>
      <c r="I163" t="s" s="8">
        <v>293</v>
      </c>
    </row>
    <row r="164" ht="16.0" customHeight="true">
      <c r="A164" t="n" s="7">
        <v>5.280332E7</v>
      </c>
      <c r="B164" t="s" s="8">
        <v>65</v>
      </c>
      <c r="C164" t="n" s="8">
        <f>IF(false,"120921202", "120921202")</f>
      </c>
      <c r="D164" t="s" s="8">
        <v>61</v>
      </c>
      <c r="E164" t="n" s="8">
        <v>1.0</v>
      </c>
      <c r="F164" t="n" s="8">
        <v>1799.0</v>
      </c>
      <c r="G164" t="s" s="8">
        <v>53</v>
      </c>
      <c r="H164" t="s" s="8">
        <v>215</v>
      </c>
      <c r="I164" t="s" s="8">
        <v>294</v>
      </c>
    </row>
    <row r="165" ht="16.0" customHeight="true">
      <c r="A165" t="n" s="7">
        <v>5.3264201E7</v>
      </c>
      <c r="B165" t="s" s="8">
        <v>215</v>
      </c>
      <c r="C165" t="n" s="8">
        <f>IF(false,"120921898", "120921898")</f>
      </c>
      <c r="D165" t="s" s="8">
        <v>295</v>
      </c>
      <c r="E165" t="n" s="8">
        <v>1.0</v>
      </c>
      <c r="F165" t="n" s="8">
        <v>979.0</v>
      </c>
      <c r="G165" t="s" s="8">
        <v>53</v>
      </c>
      <c r="H165" t="s" s="8">
        <v>296</v>
      </c>
      <c r="I165" t="s" s="8">
        <v>297</v>
      </c>
    </row>
    <row r="166" ht="16.0" customHeight="true">
      <c r="A166" t="n" s="7">
        <v>5.3264686E7</v>
      </c>
      <c r="B166" t="s" s="8">
        <v>215</v>
      </c>
      <c r="C166" t="n" s="8">
        <f>IF(false,"120921373", "120921373")</f>
      </c>
      <c r="D166" t="s" s="8">
        <v>298</v>
      </c>
      <c r="E166" t="n" s="8">
        <v>1.0</v>
      </c>
      <c r="F166" t="n" s="8">
        <v>390.0</v>
      </c>
      <c r="G166" t="s" s="8">
        <v>53</v>
      </c>
      <c r="H166" t="s" s="8">
        <v>296</v>
      </c>
      <c r="I166" t="s" s="8">
        <v>299</v>
      </c>
    </row>
    <row r="167" ht="16.0" customHeight="true">
      <c r="A167" t="n" s="7">
        <v>5.2861371E7</v>
      </c>
      <c r="B167" t="s" s="8">
        <v>58</v>
      </c>
      <c r="C167" t="n" s="8">
        <f>IF(false,"120921202", "120921202")</f>
      </c>
      <c r="D167" t="s" s="8">
        <v>61</v>
      </c>
      <c r="E167" t="n" s="8">
        <v>1.0</v>
      </c>
      <c r="F167" t="n" s="8">
        <v>1720.0</v>
      </c>
      <c r="G167" t="s" s="8">
        <v>53</v>
      </c>
      <c r="H167" t="s" s="8">
        <v>296</v>
      </c>
      <c r="I167" t="s" s="8">
        <v>300</v>
      </c>
    </row>
    <row r="168" ht="16.0" customHeight="true">
      <c r="A168" t="n" s="7">
        <v>5.3284875E7</v>
      </c>
      <c r="B168" t="s" s="8">
        <v>215</v>
      </c>
      <c r="C168" t="n" s="8">
        <f>IF(false,"005-1373", "005-1373")</f>
      </c>
      <c r="D168" t="s" s="8">
        <v>301</v>
      </c>
      <c r="E168" t="n" s="8">
        <v>1.0</v>
      </c>
      <c r="F168" t="n" s="8">
        <v>729.0</v>
      </c>
      <c r="G168" t="s" s="8">
        <v>53</v>
      </c>
      <c r="H168" t="s" s="8">
        <v>296</v>
      </c>
      <c r="I168" t="s" s="8">
        <v>302</v>
      </c>
    </row>
    <row r="169" ht="16.0" customHeight="true">
      <c r="A169" t="n" s="7">
        <v>5.324619E7</v>
      </c>
      <c r="B169" t="s" s="8">
        <v>215</v>
      </c>
      <c r="C169" t="n" s="8">
        <f>IF(false,"005-1181", "005-1181")</f>
      </c>
      <c r="D169" t="s" s="8">
        <v>285</v>
      </c>
      <c r="E169" t="n" s="8">
        <v>1.0</v>
      </c>
      <c r="F169" t="n" s="8">
        <v>799.0</v>
      </c>
      <c r="G169" t="s" s="8">
        <v>53</v>
      </c>
      <c r="H169" t="s" s="8">
        <v>296</v>
      </c>
      <c r="I169" t="s" s="8">
        <v>303</v>
      </c>
    </row>
    <row r="170" ht="16.0" customHeight="true">
      <c r="A170" t="n" s="7">
        <v>5.3285524E7</v>
      </c>
      <c r="B170" t="s" s="8">
        <v>215</v>
      </c>
      <c r="C170" t="n" s="8">
        <f>IF(false,"120921898", "120921898")</f>
      </c>
      <c r="D170" t="s" s="8">
        <v>295</v>
      </c>
      <c r="E170" t="n" s="8">
        <v>1.0</v>
      </c>
      <c r="F170" t="n" s="8">
        <v>979.0</v>
      </c>
      <c r="G170" t="s" s="8">
        <v>53</v>
      </c>
      <c r="H170" t="s" s="8">
        <v>296</v>
      </c>
      <c r="I170" t="s" s="8">
        <v>304</v>
      </c>
    </row>
    <row r="171" ht="16.0" customHeight="true">
      <c r="A171" t="n" s="7">
        <v>5.3246705E7</v>
      </c>
      <c r="B171" t="s" s="8">
        <v>215</v>
      </c>
      <c r="C171" t="n" s="8">
        <f>IF(false,"120922393", "120922393")</f>
      </c>
      <c r="D171" t="s" s="8">
        <v>231</v>
      </c>
      <c r="E171" t="n" s="8">
        <v>1.0</v>
      </c>
      <c r="F171" t="n" s="8">
        <v>375.0</v>
      </c>
      <c r="G171" t="s" s="8">
        <v>53</v>
      </c>
      <c r="H171" t="s" s="8">
        <v>296</v>
      </c>
      <c r="I171" t="s" s="8">
        <v>305</v>
      </c>
    </row>
    <row r="172" ht="16.0" customHeight="true">
      <c r="A172" t="n" s="7">
        <v>5.3300076E7</v>
      </c>
      <c r="B172" t="s" s="8">
        <v>215</v>
      </c>
      <c r="C172" t="n" s="8">
        <f>IF(false,"120921995", "120921995")</f>
      </c>
      <c r="D172" t="s" s="8">
        <v>306</v>
      </c>
      <c r="E172" t="n" s="8">
        <v>1.0</v>
      </c>
      <c r="F172" t="n" s="8">
        <v>1106.0</v>
      </c>
      <c r="G172" t="s" s="8">
        <v>53</v>
      </c>
      <c r="H172" t="s" s="8">
        <v>296</v>
      </c>
      <c r="I172" t="s" s="8">
        <v>307</v>
      </c>
    </row>
    <row r="173" ht="16.0" customHeight="true">
      <c r="A173" t="n" s="7">
        <v>5.3296611E7</v>
      </c>
      <c r="B173" t="s" s="8">
        <v>215</v>
      </c>
      <c r="C173" t="n" s="8">
        <f>IF(false,"120922351", "120922351")</f>
      </c>
      <c r="D173" t="s" s="8">
        <v>196</v>
      </c>
      <c r="E173" t="n" s="8">
        <v>1.0</v>
      </c>
      <c r="F173" t="n" s="8">
        <v>714.0</v>
      </c>
      <c r="G173" t="s" s="8">
        <v>53</v>
      </c>
      <c r="H173" t="s" s="8">
        <v>296</v>
      </c>
      <c r="I173" t="s" s="8">
        <v>308</v>
      </c>
    </row>
    <row r="174" ht="16.0" customHeight="true">
      <c r="A174" t="n" s="7">
        <v>5.3115613E7</v>
      </c>
      <c r="B174" t="s" s="8">
        <v>54</v>
      </c>
      <c r="C174" t="n" s="8">
        <f>IF(false,"01-004214", "01-004214")</f>
      </c>
      <c r="D174" t="s" s="8">
        <v>309</v>
      </c>
      <c r="E174" t="n" s="8">
        <v>1.0</v>
      </c>
      <c r="F174" t="n" s="8">
        <v>1399.0</v>
      </c>
      <c r="G174" t="s" s="8">
        <v>53</v>
      </c>
      <c r="H174" t="s" s="8">
        <v>296</v>
      </c>
      <c r="I174" t="s" s="8">
        <v>310</v>
      </c>
    </row>
    <row r="175" ht="16.0" customHeight="true">
      <c r="A175" t="n" s="7">
        <v>5.32495E7</v>
      </c>
      <c r="B175" t="s" s="8">
        <v>215</v>
      </c>
      <c r="C175" t="n" s="8">
        <f>IF(false,"120921818", "120921818")</f>
      </c>
      <c r="D175" t="s" s="8">
        <v>81</v>
      </c>
      <c r="E175" t="n" s="8">
        <v>1.0</v>
      </c>
      <c r="F175" t="n" s="8">
        <v>559.0</v>
      </c>
      <c r="G175" t="s" s="8">
        <v>53</v>
      </c>
      <c r="H175" t="s" s="8">
        <v>296</v>
      </c>
      <c r="I175" t="s" s="8">
        <v>311</v>
      </c>
    </row>
    <row r="176" ht="16.0" customHeight="true">
      <c r="A176" t="n" s="7">
        <v>5.3183907E7</v>
      </c>
      <c r="B176" t="s" s="8">
        <v>122</v>
      </c>
      <c r="C176" t="n" s="8">
        <f>IF(false,"01-004111", "01-004111")</f>
      </c>
      <c r="D176" t="s" s="8">
        <v>128</v>
      </c>
      <c r="E176" t="n" s="8">
        <v>1.0</v>
      </c>
      <c r="F176" t="n" s="8">
        <v>898.0</v>
      </c>
      <c r="G176" t="s" s="8">
        <v>53</v>
      </c>
      <c r="H176" t="s" s="8">
        <v>296</v>
      </c>
      <c r="I176" t="s" s="8">
        <v>312</v>
      </c>
    </row>
    <row r="177" ht="16.0" customHeight="true">
      <c r="A177" t="n" s="7">
        <v>5.3014054E7</v>
      </c>
      <c r="B177" t="s" s="8">
        <v>54</v>
      </c>
      <c r="C177" t="n" s="8">
        <f>IF(false,"005-1555", "005-1555")</f>
      </c>
      <c r="D177" t="s" s="8">
        <v>130</v>
      </c>
      <c r="E177" t="n" s="8">
        <v>1.0</v>
      </c>
      <c r="F177" t="n" s="8">
        <v>898.0</v>
      </c>
      <c r="G177" t="s" s="8">
        <v>53</v>
      </c>
      <c r="H177" t="s" s="8">
        <v>296</v>
      </c>
      <c r="I177" t="s" s="8">
        <v>313</v>
      </c>
    </row>
    <row r="178" ht="16.0" customHeight="true">
      <c r="A178" t="n" s="7">
        <v>5.3230599E7</v>
      </c>
      <c r="B178" t="s" s="8">
        <v>122</v>
      </c>
      <c r="C178" t="n" s="8">
        <f>IF(false,"01-003884", "01-003884")</f>
      </c>
      <c r="D178" t="s" s="8">
        <v>52</v>
      </c>
      <c r="E178" t="n" s="8">
        <v>1.0</v>
      </c>
      <c r="F178" t="n" s="8">
        <v>819.0</v>
      </c>
      <c r="G178" t="s" s="8">
        <v>53</v>
      </c>
      <c r="H178" t="s" s="8">
        <v>296</v>
      </c>
      <c r="I178" t="s" s="8">
        <v>314</v>
      </c>
    </row>
    <row r="179" ht="16.0" customHeight="true">
      <c r="A179" t="n" s="7">
        <v>5.3075914E7</v>
      </c>
      <c r="B179" t="s" s="8">
        <v>54</v>
      </c>
      <c r="C179" t="n" s="8">
        <f>IF(false,"120921939", "120921939")</f>
      </c>
      <c r="D179" t="s" s="8">
        <v>315</v>
      </c>
      <c r="E179" t="n" s="8">
        <v>1.0</v>
      </c>
      <c r="F179" t="n" s="8">
        <v>889.0</v>
      </c>
      <c r="G179" t="s" s="8">
        <v>53</v>
      </c>
      <c r="H179" t="s" s="8">
        <v>296</v>
      </c>
      <c r="I179" t="s" s="8">
        <v>316</v>
      </c>
    </row>
    <row r="180" ht="16.0" customHeight="true">
      <c r="A180" t="n" s="7">
        <v>5.3069195E7</v>
      </c>
      <c r="B180" t="s" s="8">
        <v>54</v>
      </c>
      <c r="C180" t="n" s="8">
        <f>IF(false,"000-631", "000-631")</f>
      </c>
      <c r="D180" t="s" s="8">
        <v>198</v>
      </c>
      <c r="E180" t="n" s="8">
        <v>1.0</v>
      </c>
      <c r="F180" t="n" s="8">
        <v>505.0</v>
      </c>
      <c r="G180" t="s" s="8">
        <v>53</v>
      </c>
      <c r="H180" t="s" s="8">
        <v>296</v>
      </c>
      <c r="I180" t="s" s="8">
        <v>317</v>
      </c>
    </row>
    <row r="181" ht="16.0" customHeight="true">
      <c r="A181" t="n" s="7">
        <v>5.3064924E7</v>
      </c>
      <c r="B181" t="s" s="8">
        <v>54</v>
      </c>
      <c r="C181" t="n" s="8">
        <f>IF(false,"120922035", "120922035")</f>
      </c>
      <c r="D181" t="s" s="8">
        <v>184</v>
      </c>
      <c r="E181" t="n" s="8">
        <v>1.0</v>
      </c>
      <c r="F181" t="n" s="8">
        <v>821.0</v>
      </c>
      <c r="G181" t="s" s="8">
        <v>53</v>
      </c>
      <c r="H181" t="s" s="8">
        <v>296</v>
      </c>
      <c r="I181" t="s" s="8">
        <v>318</v>
      </c>
    </row>
    <row r="182" ht="16.0" customHeight="true">
      <c r="A182" t="n" s="7">
        <v>5.3037594E7</v>
      </c>
      <c r="B182" t="s" s="8">
        <v>54</v>
      </c>
      <c r="C182" t="n" s="8">
        <f>IF(false,"120923138", "120923138")</f>
      </c>
      <c r="D182" t="s" s="8">
        <v>319</v>
      </c>
      <c r="E182" t="n" s="8">
        <v>1.0</v>
      </c>
      <c r="F182" t="n" s="8">
        <v>4559.0</v>
      </c>
      <c r="G182" t="s" s="8">
        <v>53</v>
      </c>
      <c r="H182" t="s" s="8">
        <v>296</v>
      </c>
      <c r="I182" t="s" s="8">
        <v>320</v>
      </c>
    </row>
    <row r="183" ht="16.0" customHeight="true">
      <c r="A183" t="n" s="7">
        <v>5.3200553E7</v>
      </c>
      <c r="B183" t="s" s="8">
        <v>122</v>
      </c>
      <c r="C183" t="n" s="8">
        <f>IF(false,"120921202", "120921202")</f>
      </c>
      <c r="D183" t="s" s="8">
        <v>61</v>
      </c>
      <c r="E183" t="n" s="8">
        <v>2.0</v>
      </c>
      <c r="F183" t="n" s="8">
        <v>3598.0</v>
      </c>
      <c r="G183" t="s" s="8">
        <v>53</v>
      </c>
      <c r="H183" t="s" s="8">
        <v>296</v>
      </c>
      <c r="I183" t="s" s="8">
        <v>321</v>
      </c>
    </row>
    <row r="184" ht="16.0" customHeight="true">
      <c r="A184" t="n" s="7">
        <v>5.2997412E7</v>
      </c>
      <c r="B184" t="s" s="8">
        <v>54</v>
      </c>
      <c r="C184" t="n" s="8">
        <f>IF(false,"120921939", "120921939")</f>
      </c>
      <c r="D184" t="s" s="8">
        <v>315</v>
      </c>
      <c r="E184" t="n" s="8">
        <v>1.0</v>
      </c>
      <c r="F184" t="n" s="8">
        <v>889.0</v>
      </c>
      <c r="G184" t="s" s="8">
        <v>53</v>
      </c>
      <c r="H184" t="s" s="8">
        <v>296</v>
      </c>
      <c r="I184" t="s" s="8">
        <v>322</v>
      </c>
    </row>
    <row r="185" ht="16.0" customHeight="true">
      <c r="A185" t="n" s="7">
        <v>5.2993152E7</v>
      </c>
      <c r="B185" t="s" s="8">
        <v>54</v>
      </c>
      <c r="C185" t="n" s="8">
        <f>IF(false,"01-003924", "01-003924")</f>
      </c>
      <c r="D185" t="s" s="8">
        <v>280</v>
      </c>
      <c r="E185" t="n" s="8">
        <v>1.0</v>
      </c>
      <c r="F185" t="n" s="8">
        <v>1.0</v>
      </c>
      <c r="G185" t="s" s="8">
        <v>53</v>
      </c>
      <c r="H185" t="s" s="8">
        <v>296</v>
      </c>
      <c r="I185" t="s" s="8">
        <v>323</v>
      </c>
    </row>
    <row r="186" ht="16.0" customHeight="true">
      <c r="A186" t="n" s="7">
        <v>5.3098718E7</v>
      </c>
      <c r="B186" t="s" s="8">
        <v>54</v>
      </c>
      <c r="C186" t="n" s="8">
        <f>IF(false,"005-1381", "005-1381")</f>
      </c>
      <c r="D186" t="s" s="8">
        <v>324</v>
      </c>
      <c r="E186" t="n" s="8">
        <v>1.0</v>
      </c>
      <c r="F186" t="n" s="8">
        <v>803.0</v>
      </c>
      <c r="G186" t="s" s="8">
        <v>53</v>
      </c>
      <c r="H186" t="s" s="8">
        <v>296</v>
      </c>
      <c r="I186" t="s" s="8">
        <v>325</v>
      </c>
    </row>
    <row r="187" ht="16.0" customHeight="true">
      <c r="A187" t="n" s="7">
        <v>5.3019962E7</v>
      </c>
      <c r="B187" t="s" s="8">
        <v>54</v>
      </c>
      <c r="C187" t="n" s="8">
        <f>IF(false,"005-1373", "005-1373")</f>
      </c>
      <c r="D187" t="s" s="8">
        <v>301</v>
      </c>
      <c r="E187" t="n" s="8">
        <v>1.0</v>
      </c>
      <c r="F187" t="n" s="8">
        <v>697.0</v>
      </c>
      <c r="G187" t="s" s="8">
        <v>53</v>
      </c>
      <c r="H187" t="s" s="8">
        <v>296</v>
      </c>
      <c r="I187" t="s" s="8">
        <v>326</v>
      </c>
    </row>
    <row r="188" ht="16.0" customHeight="true">
      <c r="A188" t="n" s="7">
        <v>5.3009924E7</v>
      </c>
      <c r="B188" t="s" s="8">
        <v>54</v>
      </c>
      <c r="C188" t="n" s="8">
        <f>IF(false,"000-631", "000-631")</f>
      </c>
      <c r="D188" t="s" s="8">
        <v>198</v>
      </c>
      <c r="E188" t="n" s="8">
        <v>3.0</v>
      </c>
      <c r="F188" t="n" s="8">
        <v>1515.0</v>
      </c>
      <c r="G188" t="s" s="8">
        <v>53</v>
      </c>
      <c r="H188" t="s" s="8">
        <v>296</v>
      </c>
      <c r="I188" t="s" s="8">
        <v>327</v>
      </c>
    </row>
    <row r="189" ht="16.0" customHeight="true">
      <c r="A189" t="n" s="7">
        <v>5.3305288E7</v>
      </c>
      <c r="B189" t="s" s="8">
        <v>215</v>
      </c>
      <c r="C189" t="n" s="8">
        <f>IF(false,"120921995", "120921995")</f>
      </c>
      <c r="D189" t="s" s="8">
        <v>306</v>
      </c>
      <c r="E189" t="n" s="8">
        <v>2.0</v>
      </c>
      <c r="F189" t="n" s="8">
        <v>2316.0</v>
      </c>
      <c r="G189" t="s" s="8">
        <v>53</v>
      </c>
      <c r="H189" t="s" s="8">
        <v>296</v>
      </c>
      <c r="I189" t="s" s="8">
        <v>328</v>
      </c>
    </row>
    <row r="190" ht="16.0" customHeight="true">
      <c r="A190" t="n" s="7">
        <v>5.3231928E7</v>
      </c>
      <c r="B190" t="s" s="8">
        <v>122</v>
      </c>
      <c r="C190" t="n" s="8">
        <f>IF(false,"003-318", "003-318")</f>
      </c>
      <c r="D190" t="s" s="8">
        <v>56</v>
      </c>
      <c r="E190" t="n" s="8">
        <v>1.0</v>
      </c>
      <c r="F190" t="n" s="8">
        <v>1393.0</v>
      </c>
      <c r="G190" t="s" s="8">
        <v>53</v>
      </c>
      <c r="H190" t="s" s="8">
        <v>296</v>
      </c>
      <c r="I190" t="s" s="8">
        <v>329</v>
      </c>
    </row>
    <row r="191" ht="16.0" customHeight="true">
      <c r="A191" t="n" s="7">
        <v>5.3295481E7</v>
      </c>
      <c r="B191" t="s" s="8">
        <v>215</v>
      </c>
      <c r="C191" t="n" s="8">
        <f>IF(false,"005-1181", "005-1181")</f>
      </c>
      <c r="D191" t="s" s="8">
        <v>285</v>
      </c>
      <c r="E191" t="n" s="8">
        <v>1.0</v>
      </c>
      <c r="F191" t="n" s="8">
        <v>799.0</v>
      </c>
      <c r="G191" t="s" s="8">
        <v>53</v>
      </c>
      <c r="H191" t="s" s="8">
        <v>296</v>
      </c>
      <c r="I191" t="s" s="8">
        <v>330</v>
      </c>
    </row>
    <row r="192" ht="16.0" customHeight="true">
      <c r="A192" t="n" s="7">
        <v>5.330049E7</v>
      </c>
      <c r="B192" t="s" s="8">
        <v>215</v>
      </c>
      <c r="C192" t="n" s="8">
        <f>IF(false,"120921202", "120921202")</f>
      </c>
      <c r="D192" t="s" s="8">
        <v>61</v>
      </c>
      <c r="E192" t="n" s="8">
        <v>3.0</v>
      </c>
      <c r="F192" t="n" s="8">
        <v>5397.0</v>
      </c>
      <c r="G192" t="s" s="8">
        <v>53</v>
      </c>
      <c r="H192" t="s" s="8">
        <v>296</v>
      </c>
      <c r="I192" t="s" s="8">
        <v>331</v>
      </c>
    </row>
    <row r="193" ht="16.0" customHeight="true">
      <c r="A193" t="n" s="7">
        <v>5.3247645E7</v>
      </c>
      <c r="B193" t="s" s="8">
        <v>215</v>
      </c>
      <c r="C193" t="n" s="8">
        <f>IF(false,"005-1181", "005-1181")</f>
      </c>
      <c r="D193" t="s" s="8">
        <v>285</v>
      </c>
      <c r="E193" t="n" s="8">
        <v>1.0</v>
      </c>
      <c r="F193" t="n" s="8">
        <v>799.0</v>
      </c>
      <c r="G193" t="s" s="8">
        <v>53</v>
      </c>
      <c r="H193" t="s" s="8">
        <v>296</v>
      </c>
      <c r="I193" t="s" s="8">
        <v>332</v>
      </c>
    </row>
    <row r="194" ht="16.0" customHeight="true">
      <c r="A194" t="n" s="7">
        <v>5.3316432E7</v>
      </c>
      <c r="B194" t="s" s="8">
        <v>215</v>
      </c>
      <c r="C194" t="n" s="8">
        <f>IF(false,"005-1255", "005-1255")</f>
      </c>
      <c r="D194" t="s" s="8">
        <v>70</v>
      </c>
      <c r="E194" t="n" s="8">
        <v>4.0</v>
      </c>
      <c r="F194" t="n" s="8">
        <v>2116.0</v>
      </c>
      <c r="G194" t="s" s="8">
        <v>53</v>
      </c>
      <c r="H194" t="s" s="8">
        <v>296</v>
      </c>
      <c r="I194" t="s" s="8">
        <v>333</v>
      </c>
    </row>
    <row r="195" ht="16.0" customHeight="true">
      <c r="A195" t="n" s="7">
        <v>5.3308095E7</v>
      </c>
      <c r="B195" t="s" s="8">
        <v>215</v>
      </c>
      <c r="C195" t="n" s="8">
        <f>IF(false,"120922603", "120922603")</f>
      </c>
      <c r="D195" t="s" s="8">
        <v>334</v>
      </c>
      <c r="E195" t="n" s="8">
        <v>1.0</v>
      </c>
      <c r="F195" t="n" s="8">
        <v>400.0</v>
      </c>
      <c r="G195" t="s" s="8">
        <v>53</v>
      </c>
      <c r="H195" t="s" s="8">
        <v>296</v>
      </c>
      <c r="I195" t="s" s="8">
        <v>335</v>
      </c>
    </row>
    <row r="196" ht="16.0" customHeight="true">
      <c r="A196" t="n" s="7">
        <v>5.3114856E7</v>
      </c>
      <c r="B196" t="s" s="8">
        <v>54</v>
      </c>
      <c r="C196" t="n" s="8">
        <f>IF(false,"01-003884", "01-003884")</f>
      </c>
      <c r="D196" t="s" s="8">
        <v>52</v>
      </c>
      <c r="E196" t="n" s="8">
        <v>1.0</v>
      </c>
      <c r="F196" t="n" s="8">
        <v>746.0</v>
      </c>
      <c r="G196" t="s" s="8">
        <v>53</v>
      </c>
      <c r="H196" t="s" s="8">
        <v>296</v>
      </c>
      <c r="I196" t="s" s="8">
        <v>336</v>
      </c>
    </row>
    <row r="197" ht="16.0" customHeight="true">
      <c r="A197" t="n" s="7">
        <v>5.3327336E7</v>
      </c>
      <c r="B197" t="s" s="8">
        <v>215</v>
      </c>
      <c r="C197" t="n" s="8">
        <f>IF(false,"2152400408", "2152400408")</f>
      </c>
      <c r="D197" t="s" s="8">
        <v>337</v>
      </c>
      <c r="E197" t="n" s="8">
        <v>1.0</v>
      </c>
      <c r="F197" t="n" s="8">
        <v>152.0</v>
      </c>
      <c r="G197" t="s" s="8">
        <v>53</v>
      </c>
      <c r="H197" t="s" s="8">
        <v>296</v>
      </c>
      <c r="I197" t="s" s="8">
        <v>338</v>
      </c>
    </row>
    <row r="198" ht="16.0" customHeight="true">
      <c r="A198" t="n" s="7">
        <v>5.3302283E7</v>
      </c>
      <c r="B198" t="s" s="8">
        <v>215</v>
      </c>
      <c r="C198" t="n" s="8">
        <f>IF(false,"005-1380", "005-1380")</f>
      </c>
      <c r="D198" t="s" s="8">
        <v>339</v>
      </c>
      <c r="E198" t="n" s="8">
        <v>1.0</v>
      </c>
      <c r="F198" t="n" s="8">
        <v>725.0</v>
      </c>
      <c r="G198" t="s" s="8">
        <v>53</v>
      </c>
      <c r="H198" t="s" s="8">
        <v>296</v>
      </c>
      <c r="I198" t="s" s="8">
        <v>340</v>
      </c>
    </row>
    <row r="199" ht="16.0" customHeight="true">
      <c r="A199" t="n" s="7">
        <v>5.3082823E7</v>
      </c>
      <c r="B199" t="s" s="8">
        <v>54</v>
      </c>
      <c r="C199" t="n" s="8">
        <f>IF(false,"120921202", "120921202")</f>
      </c>
      <c r="D199" t="s" s="8">
        <v>61</v>
      </c>
      <c r="E199" t="n" s="8">
        <v>1.0</v>
      </c>
      <c r="F199" t="n" s="8">
        <v>1254.0</v>
      </c>
      <c r="G199" t="s" s="8">
        <v>53</v>
      </c>
      <c r="H199" t="s" s="8">
        <v>296</v>
      </c>
      <c r="I199" t="s" s="8">
        <v>341</v>
      </c>
    </row>
    <row r="200" ht="16.0" customHeight="true">
      <c r="A200" t="n" s="7">
        <v>5.3082823E7</v>
      </c>
      <c r="B200" t="s" s="8">
        <v>54</v>
      </c>
      <c r="C200" t="n" s="8">
        <f>IF(false,"003-318", "003-318")</f>
      </c>
      <c r="D200" t="s" s="8">
        <v>56</v>
      </c>
      <c r="E200" t="n" s="8">
        <v>1.0</v>
      </c>
      <c r="F200" t="n" s="8">
        <v>1038.0</v>
      </c>
      <c r="G200" t="s" s="8">
        <v>53</v>
      </c>
      <c r="H200" t="s" s="8">
        <v>296</v>
      </c>
      <c r="I200" t="s" s="8">
        <v>341</v>
      </c>
    </row>
    <row r="201" ht="16.0" customHeight="true">
      <c r="A201" t="n" s="7">
        <v>5.3323049E7</v>
      </c>
      <c r="B201" t="s" s="8">
        <v>215</v>
      </c>
      <c r="C201" t="n" s="8">
        <f>IF(false,"005-1080", "005-1080")</f>
      </c>
      <c r="D201" t="s" s="8">
        <v>342</v>
      </c>
      <c r="E201" t="n" s="8">
        <v>1.0</v>
      </c>
      <c r="F201" t="n" s="8">
        <v>812.0</v>
      </c>
      <c r="G201" t="s" s="8">
        <v>53</v>
      </c>
      <c r="H201" t="s" s="8">
        <v>296</v>
      </c>
      <c r="I201" t="s" s="8">
        <v>343</v>
      </c>
    </row>
    <row r="202" ht="16.0" customHeight="true">
      <c r="A202" t="n" s="7">
        <v>5.2992662E7</v>
      </c>
      <c r="B202" t="s" s="8">
        <v>54</v>
      </c>
      <c r="C202" t="n" s="8">
        <f>IF(false,"120923178", "120923178")</f>
      </c>
      <c r="D202" t="s" s="8">
        <v>150</v>
      </c>
      <c r="E202" t="n" s="8">
        <v>1.0</v>
      </c>
      <c r="F202" t="n" s="8">
        <v>2113.0</v>
      </c>
      <c r="G202" t="s" s="8">
        <v>53</v>
      </c>
      <c r="H202" t="s" s="8">
        <v>296</v>
      </c>
      <c r="I202" t="s" s="8">
        <v>344</v>
      </c>
    </row>
    <row r="203" ht="16.0" customHeight="true">
      <c r="A203" t="n" s="7">
        <v>5.2969976E7</v>
      </c>
      <c r="B203" t="s" s="8">
        <v>58</v>
      </c>
      <c r="C203" t="n" s="8">
        <f>IF(false,"002-101", "002-101")</f>
      </c>
      <c r="D203" t="s" s="8">
        <v>345</v>
      </c>
      <c r="E203" t="n" s="8">
        <v>1.0</v>
      </c>
      <c r="F203" t="n" s="8">
        <v>1569.0</v>
      </c>
      <c r="G203" t="s" s="8">
        <v>53</v>
      </c>
      <c r="H203" t="s" s="8">
        <v>296</v>
      </c>
      <c r="I203" t="s" s="8">
        <v>346</v>
      </c>
    </row>
    <row r="204" ht="16.0" customHeight="true">
      <c r="A204" t="n" s="7">
        <v>5.3125389E7</v>
      </c>
      <c r="B204" t="s" s="8">
        <v>122</v>
      </c>
      <c r="C204" t="n" s="8">
        <f>IF(false,"005-1555", "005-1555")</f>
      </c>
      <c r="D204" t="s" s="8">
        <v>130</v>
      </c>
      <c r="E204" t="n" s="8">
        <v>1.0</v>
      </c>
      <c r="F204" t="n" s="8">
        <v>627.0</v>
      </c>
      <c r="G204" t="s" s="8">
        <v>53</v>
      </c>
      <c r="H204" t="s" s="8">
        <v>296</v>
      </c>
      <c r="I204" t="s" s="8">
        <v>347</v>
      </c>
    </row>
    <row r="205" ht="16.0" customHeight="true">
      <c r="A205" t="n" s="7">
        <v>5.3249654E7</v>
      </c>
      <c r="B205" t="s" s="8">
        <v>215</v>
      </c>
      <c r="C205" t="n" s="8">
        <f>IF(false,"003-318", "003-318")</f>
      </c>
      <c r="D205" t="s" s="8">
        <v>56</v>
      </c>
      <c r="E205" t="n" s="8">
        <v>1.0</v>
      </c>
      <c r="F205" t="n" s="8">
        <v>1489.0</v>
      </c>
      <c r="G205" t="s" s="8">
        <v>53</v>
      </c>
      <c r="H205" t="s" s="8">
        <v>296</v>
      </c>
      <c r="I205" t="s" s="8">
        <v>348</v>
      </c>
    </row>
    <row r="206" ht="16.0" customHeight="true">
      <c r="A206" t="n" s="7">
        <v>5.3087728E7</v>
      </c>
      <c r="B206" t="s" s="8">
        <v>54</v>
      </c>
      <c r="C206" t="n" s="8">
        <f>IF(false,"120921201", "120921201")</f>
      </c>
      <c r="D206" t="s" s="8">
        <v>349</v>
      </c>
      <c r="E206" t="n" s="8">
        <v>3.0</v>
      </c>
      <c r="F206" t="n" s="8">
        <v>4905.0</v>
      </c>
      <c r="G206" t="s" s="8">
        <v>53</v>
      </c>
      <c r="H206" t="s" s="8">
        <v>296</v>
      </c>
      <c r="I206" t="s" s="8">
        <v>350</v>
      </c>
    </row>
    <row r="207" ht="16.0" customHeight="true">
      <c r="A207" t="n" s="7">
        <v>5.2858674E7</v>
      </c>
      <c r="B207" t="s" s="8">
        <v>58</v>
      </c>
      <c r="C207" t="n" s="8">
        <f>IF(false,"120921942", "120921942")</f>
      </c>
      <c r="D207" t="s" s="8">
        <v>166</v>
      </c>
      <c r="E207" t="n" s="8">
        <v>1.0</v>
      </c>
      <c r="F207" t="n" s="8">
        <v>1686.0</v>
      </c>
      <c r="G207" t="s" s="8">
        <v>53</v>
      </c>
      <c r="H207" t="s" s="8">
        <v>296</v>
      </c>
      <c r="I207" t="s" s="8">
        <v>351</v>
      </c>
    </row>
    <row r="208" ht="16.0" customHeight="true">
      <c r="A208" t="n" s="7">
        <v>5.3172754E7</v>
      </c>
      <c r="B208" t="s" s="8">
        <v>122</v>
      </c>
      <c r="C208" t="n" s="8">
        <f>IF(false,"120921202", "120921202")</f>
      </c>
      <c r="D208" t="s" s="8">
        <v>61</v>
      </c>
      <c r="E208" t="n" s="8">
        <v>1.0</v>
      </c>
      <c r="F208" t="n" s="8">
        <v>1799.0</v>
      </c>
      <c r="G208" t="s" s="8">
        <v>53</v>
      </c>
      <c r="H208" t="s" s="8">
        <v>296</v>
      </c>
      <c r="I208" t="s" s="8">
        <v>352</v>
      </c>
    </row>
    <row r="209" ht="16.0" customHeight="true">
      <c r="A209" t="n" s="7">
        <v>5.2828831E7</v>
      </c>
      <c r="B209" t="s" s="8">
        <v>58</v>
      </c>
      <c r="C209" t="n" s="8">
        <f>IF(false,"005-1273", "005-1273")</f>
      </c>
      <c r="D209" t="s" s="8">
        <v>79</v>
      </c>
      <c r="E209" t="n" s="8">
        <v>1.0</v>
      </c>
      <c r="F209" t="n" s="8">
        <v>662.0</v>
      </c>
      <c r="G209" t="s" s="8">
        <v>53</v>
      </c>
      <c r="H209" t="s" s="8">
        <v>296</v>
      </c>
      <c r="I209" t="s" s="8">
        <v>353</v>
      </c>
    </row>
    <row r="210" ht="16.0" customHeight="true">
      <c r="A210" t="n" s="7">
        <v>5.2990224E7</v>
      </c>
      <c r="B210" t="s" s="8">
        <v>54</v>
      </c>
      <c r="C210" t="n" s="8">
        <f>IF(false,"120923178", "120923178")</f>
      </c>
      <c r="D210" t="s" s="8">
        <v>150</v>
      </c>
      <c r="E210" t="n" s="8">
        <v>1.0</v>
      </c>
      <c r="F210" t="n" s="8">
        <v>1559.0</v>
      </c>
      <c r="G210" t="s" s="8">
        <v>53</v>
      </c>
      <c r="H210" t="s" s="8">
        <v>296</v>
      </c>
      <c r="I210" t="s" s="8">
        <v>354</v>
      </c>
    </row>
    <row r="211" ht="16.0" customHeight="true">
      <c r="A211" t="n" s="7">
        <v>5.283659E7</v>
      </c>
      <c r="B211" t="s" s="8">
        <v>58</v>
      </c>
      <c r="C211" t="n" s="8">
        <f>IF(false,"120921957", "120921957")</f>
      </c>
      <c r="D211" t="s" s="8">
        <v>66</v>
      </c>
      <c r="E211" t="n" s="8">
        <v>2.0</v>
      </c>
      <c r="F211" t="n" s="8">
        <v>1878.0</v>
      </c>
      <c r="G211" t="s" s="8">
        <v>53</v>
      </c>
      <c r="H211" t="s" s="8">
        <v>296</v>
      </c>
      <c r="I211" t="s" s="8">
        <v>355</v>
      </c>
    </row>
    <row r="212" ht="16.0" customHeight="true">
      <c r="A212" t="n" s="7">
        <v>5.3248094E7</v>
      </c>
      <c r="B212" t="s" s="8">
        <v>215</v>
      </c>
      <c r="C212" t="n" s="8">
        <f>IF(false,"01-003884", "01-003884")</f>
      </c>
      <c r="D212" t="s" s="8">
        <v>52</v>
      </c>
      <c r="E212" t="n" s="8">
        <v>1.0</v>
      </c>
      <c r="F212" t="n" s="8">
        <v>819.0</v>
      </c>
      <c r="G212" t="s" s="8">
        <v>53</v>
      </c>
      <c r="H212" t="s" s="8">
        <v>296</v>
      </c>
      <c r="I212" t="s" s="8">
        <v>356</v>
      </c>
    </row>
    <row r="213" ht="16.0" customHeight="true">
      <c r="A213" t="n" s="7">
        <v>5.2834468E7</v>
      </c>
      <c r="B213" t="s" s="8">
        <v>58</v>
      </c>
      <c r="C213" t="n" s="8">
        <f>IF(false,"120921942", "120921942")</f>
      </c>
      <c r="D213" t="s" s="8">
        <v>166</v>
      </c>
      <c r="E213" t="n" s="8">
        <v>1.0</v>
      </c>
      <c r="F213" t="n" s="8">
        <v>1686.0</v>
      </c>
      <c r="G213" t="s" s="8">
        <v>53</v>
      </c>
      <c r="H213" t="s" s="8">
        <v>296</v>
      </c>
      <c r="I213" t="s" s="8">
        <v>357</v>
      </c>
    </row>
    <row r="214" ht="16.0" customHeight="true">
      <c r="A214" t="n" s="7">
        <v>5.2848936E7</v>
      </c>
      <c r="B214" t="s" s="8">
        <v>58</v>
      </c>
      <c r="C214" t="n" s="8">
        <f>IF(false,"120922372", "120922372")</f>
      </c>
      <c r="D214" t="s" s="8">
        <v>162</v>
      </c>
      <c r="E214" t="n" s="8">
        <v>1.0</v>
      </c>
      <c r="F214" t="n" s="8">
        <v>1190.0</v>
      </c>
      <c r="G214" t="s" s="8">
        <v>53</v>
      </c>
      <c r="H214" t="s" s="8">
        <v>296</v>
      </c>
      <c r="I214" t="s" s="8">
        <v>358</v>
      </c>
    </row>
    <row r="215" ht="16.0" customHeight="true">
      <c r="A215" t="n" s="7">
        <v>5.2853274E7</v>
      </c>
      <c r="B215" t="s" s="8">
        <v>58</v>
      </c>
      <c r="C215" t="n" s="8">
        <f>IF(false,"005-1254", "005-1254")</f>
      </c>
      <c r="D215" t="s" s="8">
        <v>93</v>
      </c>
      <c r="E215" t="n" s="8">
        <v>1.0</v>
      </c>
      <c r="F215" t="n" s="8">
        <v>555.0</v>
      </c>
      <c r="G215" t="s" s="8">
        <v>53</v>
      </c>
      <c r="H215" t="s" s="8">
        <v>296</v>
      </c>
      <c r="I215" t="s" s="8">
        <v>359</v>
      </c>
    </row>
    <row r="216" ht="16.0" customHeight="true">
      <c r="A216" t="n" s="7">
        <v>5.3177914E7</v>
      </c>
      <c r="B216" t="s" s="8">
        <v>122</v>
      </c>
      <c r="C216" t="n" s="8">
        <f>IF(false,"01-004111", "01-004111")</f>
      </c>
      <c r="D216" t="s" s="8">
        <v>128</v>
      </c>
      <c r="E216" t="n" s="8">
        <v>1.0</v>
      </c>
      <c r="F216" t="n" s="8">
        <v>898.0</v>
      </c>
      <c r="G216" t="s" s="8">
        <v>53</v>
      </c>
      <c r="H216" t="s" s="8">
        <v>296</v>
      </c>
      <c r="I216" t="s" s="8">
        <v>360</v>
      </c>
    </row>
    <row r="217" ht="16.0" customHeight="true">
      <c r="A217" t="n" s="7">
        <v>5.1614988E7</v>
      </c>
      <c r="B217" t="s" s="8">
        <v>95</v>
      </c>
      <c r="C217" t="n" s="8">
        <f>IF(false,"120921202", "120921202")</f>
      </c>
      <c r="D217" t="s" s="8">
        <v>61</v>
      </c>
      <c r="E217" t="n" s="8">
        <v>1.0</v>
      </c>
      <c r="F217" t="n" s="8">
        <v>1799.0</v>
      </c>
      <c r="G217" t="s" s="8">
        <v>53</v>
      </c>
      <c r="H217" t="s" s="8">
        <v>296</v>
      </c>
      <c r="I217" t="s" s="8">
        <v>361</v>
      </c>
    </row>
    <row r="218" ht="16.0" customHeight="true">
      <c r="A218" t="n" s="7">
        <v>5.3262961E7</v>
      </c>
      <c r="B218" t="s" s="8">
        <v>215</v>
      </c>
      <c r="C218" t="n" s="8">
        <f>IF(false,"120922351", "120922351")</f>
      </c>
      <c r="D218" t="s" s="8">
        <v>196</v>
      </c>
      <c r="E218" t="n" s="8">
        <v>1.0</v>
      </c>
      <c r="F218" t="n" s="8">
        <v>789.0</v>
      </c>
      <c r="G218" t="s" s="8">
        <v>53</v>
      </c>
      <c r="H218" t="s" s="8">
        <v>296</v>
      </c>
      <c r="I218" t="s" s="8">
        <v>362</v>
      </c>
    </row>
    <row r="219" ht="16.0" customHeight="true">
      <c r="A219" t="n" s="7">
        <v>5.3078938E7</v>
      </c>
      <c r="B219" t="s" s="8">
        <v>54</v>
      </c>
      <c r="C219" t="n" s="8">
        <f>IF(false,"120921202", "120921202")</f>
      </c>
      <c r="D219" t="s" s="8">
        <v>61</v>
      </c>
      <c r="E219" t="n" s="8">
        <v>3.0</v>
      </c>
      <c r="F219" t="n" s="8">
        <v>5397.0</v>
      </c>
      <c r="G219" t="s" s="8">
        <v>53</v>
      </c>
      <c r="H219" t="s" s="8">
        <v>296</v>
      </c>
      <c r="I219" t="s" s="8">
        <v>363</v>
      </c>
    </row>
    <row r="220" ht="16.0" customHeight="true">
      <c r="A220" t="n" s="7">
        <v>5.2574446E7</v>
      </c>
      <c r="B220" t="s" s="8">
        <v>51</v>
      </c>
      <c r="C220" t="n" s="8">
        <f>IF(false,"120922372", "120922372")</f>
      </c>
      <c r="D220" t="s" s="8">
        <v>162</v>
      </c>
      <c r="E220" t="n" s="8">
        <v>1.0</v>
      </c>
      <c r="F220" t="n" s="8">
        <v>1190.0</v>
      </c>
      <c r="G220" t="s" s="8">
        <v>53</v>
      </c>
      <c r="H220" t="s" s="8">
        <v>296</v>
      </c>
      <c r="I220" t="s" s="8">
        <v>364</v>
      </c>
    </row>
    <row r="221" ht="16.0" customHeight="true">
      <c r="A221" t="n" s="7">
        <v>5.3051162E7</v>
      </c>
      <c r="B221" t="s" s="8">
        <v>54</v>
      </c>
      <c r="C221" t="n" s="8">
        <f>IF(false,"002-100", "002-100")</f>
      </c>
      <c r="D221" t="s" s="8">
        <v>189</v>
      </c>
      <c r="E221" t="n" s="8">
        <v>1.0</v>
      </c>
      <c r="F221" t="n" s="8">
        <v>1569.0</v>
      </c>
      <c r="G221" t="s" s="8">
        <v>53</v>
      </c>
      <c r="H221" t="s" s="8">
        <v>296</v>
      </c>
      <c r="I221" t="s" s="8">
        <v>365</v>
      </c>
    </row>
    <row r="222" ht="16.0" customHeight="true">
      <c r="A222" t="n" s="7">
        <v>5.2665423E7</v>
      </c>
      <c r="B222" t="s" s="8">
        <v>51</v>
      </c>
      <c r="C222" t="n" s="8">
        <f>IF(false,"120923128", "120923128")</f>
      </c>
      <c r="D222" t="s" s="8">
        <v>366</v>
      </c>
      <c r="E222" t="n" s="8">
        <v>1.0</v>
      </c>
      <c r="F222" t="n" s="8">
        <v>4159.0</v>
      </c>
      <c r="G222" t="s" s="8">
        <v>53</v>
      </c>
      <c r="H222" t="s" s="8">
        <v>296</v>
      </c>
      <c r="I222" t="s" s="8">
        <v>367</v>
      </c>
    </row>
    <row r="223" ht="16.0" customHeight="true">
      <c r="A223" t="n" s="7">
        <v>5.2955351E7</v>
      </c>
      <c r="B223" t="s" s="8">
        <v>58</v>
      </c>
      <c r="C223" t="n" s="8">
        <f>IF(false,"005-1519", "005-1519")</f>
      </c>
      <c r="D223" t="s" s="8">
        <v>368</v>
      </c>
      <c r="E223" t="n" s="8">
        <v>3.0</v>
      </c>
      <c r="F223" t="n" s="8">
        <v>3540.0</v>
      </c>
      <c r="G223" t="s" s="8">
        <v>53</v>
      </c>
      <c r="H223" t="s" s="8">
        <v>296</v>
      </c>
      <c r="I223" t="s" s="8">
        <v>369</v>
      </c>
    </row>
    <row r="224" ht="16.0" customHeight="true">
      <c r="A224" t="n" s="7">
        <v>5.2856811E7</v>
      </c>
      <c r="B224" t="s" s="8">
        <v>58</v>
      </c>
      <c r="C224" t="n" s="8">
        <f>IF(false,"120922769", "120922769")</f>
      </c>
      <c r="D224" t="s" s="8">
        <v>91</v>
      </c>
      <c r="E224" t="n" s="8">
        <v>2.0</v>
      </c>
      <c r="F224" t="n" s="8">
        <v>1716.0</v>
      </c>
      <c r="G224" t="s" s="8">
        <v>53</v>
      </c>
      <c r="H224" t="s" s="8">
        <v>296</v>
      </c>
      <c r="I224" t="s" s="8">
        <v>370</v>
      </c>
    </row>
    <row r="225" ht="16.0" customHeight="true">
      <c r="A225" t="n" s="7">
        <v>5.2445145E7</v>
      </c>
      <c r="B225" t="s" s="8">
        <v>78</v>
      </c>
      <c r="C225" t="n" s="8">
        <f>IF(false,"005-1517", "005-1517")</f>
      </c>
      <c r="D225" t="s" s="8">
        <v>126</v>
      </c>
      <c r="E225" t="n" s="8">
        <v>1.0</v>
      </c>
      <c r="F225" t="n" s="8">
        <v>809.0</v>
      </c>
      <c r="G225" t="s" s="8">
        <v>53</v>
      </c>
      <c r="H225" t="s" s="8">
        <v>296</v>
      </c>
      <c r="I225" t="s" s="8">
        <v>371</v>
      </c>
    </row>
    <row r="226" ht="16.0" customHeight="true">
      <c r="A226" t="n" s="7">
        <v>5.264288E7</v>
      </c>
      <c r="B226" t="s" s="8">
        <v>51</v>
      </c>
      <c r="C226" t="n" s="8">
        <f>IF(false,"120921202", "120921202")</f>
      </c>
      <c r="D226" t="s" s="8">
        <v>61</v>
      </c>
      <c r="E226" t="n" s="8">
        <v>2.0</v>
      </c>
      <c r="F226" t="n" s="8">
        <v>3598.0</v>
      </c>
      <c r="G226" t="s" s="8">
        <v>53</v>
      </c>
      <c r="H226" t="s" s="8">
        <v>296</v>
      </c>
      <c r="I226" t="s" s="8">
        <v>372</v>
      </c>
    </row>
    <row r="227" ht="16.0" customHeight="true">
      <c r="A227" t="n" s="7">
        <v>5.2841696E7</v>
      </c>
      <c r="B227" t="s" s="8">
        <v>58</v>
      </c>
      <c r="C227" t="n" s="8">
        <f>IF(false,"120922035", "120922035")</f>
      </c>
      <c r="D227" t="s" s="8">
        <v>184</v>
      </c>
      <c r="E227" t="n" s="8">
        <v>1.0</v>
      </c>
      <c r="F227" t="n" s="8">
        <v>929.0</v>
      </c>
      <c r="G227" t="s" s="8">
        <v>53</v>
      </c>
      <c r="H227" t="s" s="8">
        <v>296</v>
      </c>
      <c r="I227" t="s" s="8">
        <v>373</v>
      </c>
    </row>
    <row r="228" ht="16.0" customHeight="true">
      <c r="A228" t="n" s="7">
        <v>5.2961243E7</v>
      </c>
      <c r="B228" t="s" s="8">
        <v>58</v>
      </c>
      <c r="C228" t="n" s="8">
        <f>IF(false,"005-1273", "005-1273")</f>
      </c>
      <c r="D228" t="s" s="8">
        <v>79</v>
      </c>
      <c r="E228" t="n" s="8">
        <v>1.0</v>
      </c>
      <c r="F228" t="n" s="8">
        <v>676.0</v>
      </c>
      <c r="G228" t="s" s="8">
        <v>53</v>
      </c>
      <c r="H228" t="s" s="8">
        <v>296</v>
      </c>
      <c r="I228" t="s" s="8">
        <v>374</v>
      </c>
    </row>
    <row r="229" ht="16.0" customHeight="true">
      <c r="A229" t="n" s="7">
        <v>5.2901517E7</v>
      </c>
      <c r="B229" t="s" s="8">
        <v>58</v>
      </c>
      <c r="C229" t="n" s="8">
        <f>IF(false,"003-318", "003-318")</f>
      </c>
      <c r="D229" t="s" s="8">
        <v>56</v>
      </c>
      <c r="E229" t="n" s="8">
        <v>1.0</v>
      </c>
      <c r="F229" t="n" s="8">
        <v>1489.0</v>
      </c>
      <c r="G229" t="s" s="8">
        <v>53</v>
      </c>
      <c r="H229" t="s" s="8">
        <v>296</v>
      </c>
      <c r="I229" t="s" s="8">
        <v>375</v>
      </c>
    </row>
    <row r="230" ht="16.0" customHeight="true">
      <c r="A230" t="n" s="7">
        <v>5.2421056E7</v>
      </c>
      <c r="B230" t="s" s="8">
        <v>78</v>
      </c>
      <c r="C230" t="n" s="8">
        <f>IF(false,"120923171", "120923171")</f>
      </c>
      <c r="D230" t="s" s="8">
        <v>376</v>
      </c>
      <c r="E230" t="n" s="8">
        <v>1.0</v>
      </c>
      <c r="F230" t="n" s="8">
        <v>4448.0</v>
      </c>
      <c r="G230" t="s" s="8">
        <v>53</v>
      </c>
      <c r="H230" t="s" s="8">
        <v>296</v>
      </c>
      <c r="I230" t="s" s="8">
        <v>377</v>
      </c>
    </row>
    <row r="231" ht="16.0" customHeight="true">
      <c r="A231" t="n" s="7">
        <v>5.2972467E7</v>
      </c>
      <c r="B231" t="s" s="8">
        <v>58</v>
      </c>
      <c r="C231" t="n" s="8">
        <f>IF(false,"120922825", "120922825")</f>
      </c>
      <c r="D231" t="s" s="8">
        <v>378</v>
      </c>
      <c r="E231" t="n" s="8">
        <v>1.0</v>
      </c>
      <c r="F231" t="n" s="8">
        <v>1.0</v>
      </c>
      <c r="G231" t="s" s="8">
        <v>53</v>
      </c>
      <c r="H231" t="s" s="8">
        <v>296</v>
      </c>
      <c r="I231" t="s" s="8">
        <v>379</v>
      </c>
    </row>
    <row r="232" ht="16.0" customHeight="true">
      <c r="A232" t="n" s="7">
        <v>5.2974554E7</v>
      </c>
      <c r="B232" t="s" s="8">
        <v>58</v>
      </c>
      <c r="C232" t="n" s="8">
        <f>IF(false,"120922791", "120922791")</f>
      </c>
      <c r="D232" t="s" s="8">
        <v>380</v>
      </c>
      <c r="E232" t="n" s="8">
        <v>1.0</v>
      </c>
      <c r="F232" t="n" s="8">
        <v>341.0</v>
      </c>
      <c r="G232" t="s" s="8">
        <v>53</v>
      </c>
      <c r="H232" t="s" s="8">
        <v>296</v>
      </c>
      <c r="I232" t="s" s="8">
        <v>381</v>
      </c>
    </row>
    <row r="233" ht="16.0" customHeight="true">
      <c r="A233" t="n" s="7">
        <v>5.2977354E7</v>
      </c>
      <c r="B233" t="s" s="8">
        <v>58</v>
      </c>
      <c r="C233" t="n" s="8">
        <f>IF(false,"120922863", "120922863")</f>
      </c>
      <c r="D233" t="s" s="8">
        <v>382</v>
      </c>
      <c r="E233" t="n" s="8">
        <v>1.0</v>
      </c>
      <c r="F233" t="n" s="8">
        <v>365.0</v>
      </c>
      <c r="G233" t="s" s="8">
        <v>53</v>
      </c>
      <c r="H233" t="s" s="8">
        <v>296</v>
      </c>
      <c r="I233" t="s" s="8">
        <v>383</v>
      </c>
    </row>
    <row r="234" ht="16.0" customHeight="true">
      <c r="A234" t="n" s="7">
        <v>5.2987418E7</v>
      </c>
      <c r="B234" t="s" s="8">
        <v>58</v>
      </c>
      <c r="C234" t="n" s="8">
        <f>IF(false,"005-1273", "005-1273")</f>
      </c>
      <c r="D234" t="s" s="8">
        <v>79</v>
      </c>
      <c r="E234" t="n" s="8">
        <v>1.0</v>
      </c>
      <c r="F234" t="n" s="8">
        <v>89.0</v>
      </c>
      <c r="G234" t="s" s="8">
        <v>53</v>
      </c>
      <c r="H234" t="s" s="8">
        <v>296</v>
      </c>
      <c r="I234" t="s" s="8">
        <v>384</v>
      </c>
    </row>
    <row r="235" ht="16.0" customHeight="true">
      <c r="A235" t="n" s="7">
        <v>5.3400228E7</v>
      </c>
      <c r="B235" t="s" s="8">
        <v>296</v>
      </c>
      <c r="C235" t="n" s="8">
        <f>IF(false,"120922396", "120922396")</f>
      </c>
      <c r="D235" t="s" s="8">
        <v>385</v>
      </c>
      <c r="E235" t="n" s="8">
        <v>1.0</v>
      </c>
      <c r="F235" t="n" s="8">
        <v>325.0</v>
      </c>
      <c r="G235" t="s" s="8">
        <v>53</v>
      </c>
      <c r="H235" t="s" s="8">
        <v>50</v>
      </c>
      <c r="I235" t="s" s="8">
        <v>386</v>
      </c>
    </row>
    <row r="236" ht="16.0" customHeight="true">
      <c r="A236" t="n" s="7">
        <v>5.3393401E7</v>
      </c>
      <c r="B236" t="s" s="8">
        <v>296</v>
      </c>
      <c r="C236" t="n" s="8">
        <f>IF(false,"005-1511", "005-1511")</f>
      </c>
      <c r="D236" t="s" s="8">
        <v>387</v>
      </c>
      <c r="E236" t="n" s="8">
        <v>1.0</v>
      </c>
      <c r="F236" t="n" s="8">
        <v>969.0</v>
      </c>
      <c r="G236" t="s" s="8">
        <v>53</v>
      </c>
      <c r="H236" t="s" s="8">
        <v>50</v>
      </c>
      <c r="I236" t="s" s="8">
        <v>388</v>
      </c>
    </row>
    <row r="237" ht="16.0" customHeight="true">
      <c r="A237" t="n" s="7">
        <v>5.3297138E7</v>
      </c>
      <c r="B237" t="s" s="8">
        <v>215</v>
      </c>
      <c r="C237" t="n" s="8">
        <f>IF(false,"002-899", "002-899")</f>
      </c>
      <c r="D237" t="s" s="8">
        <v>389</v>
      </c>
      <c r="E237" t="n" s="8">
        <v>1.0</v>
      </c>
      <c r="F237" t="n" s="8">
        <v>470.0</v>
      </c>
      <c r="G237" t="s" s="8">
        <v>53</v>
      </c>
      <c r="H237" t="s" s="8">
        <v>50</v>
      </c>
      <c r="I237" t="s" s="8">
        <v>390</v>
      </c>
    </row>
    <row r="238" ht="16.0" customHeight="true">
      <c r="A238" t="n" s="7">
        <v>5.3274119E7</v>
      </c>
      <c r="B238" t="s" s="8">
        <v>215</v>
      </c>
      <c r="C238" t="n" s="8">
        <f>IF(false,"120921899", "120921899")</f>
      </c>
      <c r="D238" t="s" s="8">
        <v>252</v>
      </c>
      <c r="E238" t="n" s="8">
        <v>1.0</v>
      </c>
      <c r="F238" t="n" s="8">
        <v>797.0</v>
      </c>
      <c r="G238" t="s" s="8">
        <v>53</v>
      </c>
      <c r="H238" t="s" s="8">
        <v>50</v>
      </c>
      <c r="I238" t="s" s="8">
        <v>391</v>
      </c>
    </row>
    <row r="239" ht="16.0" customHeight="true">
      <c r="A239" t="n" s="7">
        <v>5.3328049E7</v>
      </c>
      <c r="B239" t="s" s="8">
        <v>215</v>
      </c>
      <c r="C239" t="n" s="8">
        <f>IF(false,"120921945", "120921945")</f>
      </c>
      <c r="D239" t="s" s="8">
        <v>59</v>
      </c>
      <c r="E239" t="n" s="8">
        <v>1.0</v>
      </c>
      <c r="F239" t="n" s="8">
        <v>621.0</v>
      </c>
      <c r="G239" t="s" s="8">
        <v>53</v>
      </c>
      <c r="H239" t="s" s="8">
        <v>50</v>
      </c>
      <c r="I239" t="s" s="8">
        <v>392</v>
      </c>
    </row>
    <row r="240" ht="16.0" customHeight="true">
      <c r="A240" t="n" s="7">
        <v>5.3298143E7</v>
      </c>
      <c r="B240" t="s" s="8">
        <v>215</v>
      </c>
      <c r="C240" t="n" s="8">
        <f>IF(false,"120922754", "120922754")</f>
      </c>
      <c r="D240" t="s" s="8">
        <v>393</v>
      </c>
      <c r="E240" t="n" s="8">
        <v>2.0</v>
      </c>
      <c r="F240" t="n" s="8">
        <v>1098.0</v>
      </c>
      <c r="G240" t="s" s="8">
        <v>53</v>
      </c>
      <c r="H240" t="s" s="8">
        <v>50</v>
      </c>
      <c r="I240" t="s" s="8">
        <v>394</v>
      </c>
    </row>
    <row r="241" ht="16.0" customHeight="true">
      <c r="A241" t="n" s="7">
        <v>5.3329667E7</v>
      </c>
      <c r="B241" t="s" s="8">
        <v>215</v>
      </c>
      <c r="C241" t="n" s="8">
        <f>IF(false,"120921202", "120921202")</f>
      </c>
      <c r="D241" t="s" s="8">
        <v>61</v>
      </c>
      <c r="E241" t="n" s="8">
        <v>1.0</v>
      </c>
      <c r="F241" t="n" s="8">
        <v>1649.0</v>
      </c>
      <c r="G241" t="s" s="8">
        <v>53</v>
      </c>
      <c r="H241" t="s" s="8">
        <v>50</v>
      </c>
      <c r="I241" t="s" s="8">
        <v>395</v>
      </c>
    </row>
    <row r="242" ht="16.0" customHeight="true">
      <c r="A242" t="n" s="7">
        <v>5.332413E7</v>
      </c>
      <c r="B242" t="s" s="8">
        <v>215</v>
      </c>
      <c r="C242" t="n" s="8">
        <f>IF(false,"120922395", "120922395")</f>
      </c>
      <c r="D242" t="s" s="8">
        <v>214</v>
      </c>
      <c r="E242" t="n" s="8">
        <v>1.0</v>
      </c>
      <c r="F242" t="n" s="8">
        <v>216.0</v>
      </c>
      <c r="G242" t="s" s="8">
        <v>53</v>
      </c>
      <c r="H242" t="s" s="8">
        <v>50</v>
      </c>
      <c r="I242" t="s" s="8">
        <v>396</v>
      </c>
    </row>
    <row r="243" ht="16.0" customHeight="true">
      <c r="A243" t="n" s="7">
        <v>5.3313764E7</v>
      </c>
      <c r="B243" t="s" s="8">
        <v>215</v>
      </c>
      <c r="C243" t="n" s="8">
        <f>IF(false,"2152400409", "2152400409")</f>
      </c>
      <c r="D243" t="s" s="8">
        <v>397</v>
      </c>
      <c r="E243" t="n" s="8">
        <v>1.0</v>
      </c>
      <c r="F243" t="n" s="8">
        <v>231.0</v>
      </c>
      <c r="G243" t="s" s="8">
        <v>53</v>
      </c>
      <c r="H243" t="s" s="8">
        <v>50</v>
      </c>
      <c r="I243" t="s" s="8">
        <v>398</v>
      </c>
    </row>
    <row r="244" ht="16.0" customHeight="true">
      <c r="A244" t="n" s="7">
        <v>5.328518E7</v>
      </c>
      <c r="B244" t="s" s="8">
        <v>215</v>
      </c>
      <c r="C244" t="n" s="8">
        <f>IF(false,"120921995", "120921995")</f>
      </c>
      <c r="D244" t="s" s="8">
        <v>306</v>
      </c>
      <c r="E244" t="n" s="8">
        <v>1.0</v>
      </c>
      <c r="F244" t="n" s="8">
        <v>875.0</v>
      </c>
      <c r="G244" t="s" s="8">
        <v>53</v>
      </c>
      <c r="H244" t="s" s="8">
        <v>50</v>
      </c>
      <c r="I244" t="s" s="8">
        <v>399</v>
      </c>
    </row>
    <row r="245" ht="16.0" customHeight="true">
      <c r="A245" t="n" s="7">
        <v>5.3253036E7</v>
      </c>
      <c r="B245" t="s" s="8">
        <v>215</v>
      </c>
      <c r="C245" t="n" s="8">
        <f>IF(false,"002-101", "002-101")</f>
      </c>
      <c r="D245" t="s" s="8">
        <v>345</v>
      </c>
      <c r="E245" t="n" s="8">
        <v>1.0</v>
      </c>
      <c r="F245" t="n" s="8">
        <v>1399.0</v>
      </c>
      <c r="G245" t="s" s="8">
        <v>53</v>
      </c>
      <c r="H245" t="s" s="8">
        <v>50</v>
      </c>
      <c r="I245" t="s" s="8">
        <v>400</v>
      </c>
    </row>
    <row r="246" ht="16.0" customHeight="true">
      <c r="A246" t="n" s="7">
        <v>5.3316172E7</v>
      </c>
      <c r="B246" t="s" s="8">
        <v>215</v>
      </c>
      <c r="C246" t="n" s="8">
        <f>IF(false,"005-1512", "005-1512")</f>
      </c>
      <c r="D246" t="s" s="8">
        <v>401</v>
      </c>
      <c r="E246" t="n" s="8">
        <v>1.0</v>
      </c>
      <c r="F246" t="n" s="8">
        <v>920.0</v>
      </c>
      <c r="G246" t="s" s="8">
        <v>53</v>
      </c>
      <c r="H246" t="s" s="8">
        <v>50</v>
      </c>
      <c r="I246" t="s" s="8">
        <v>402</v>
      </c>
    </row>
    <row r="247" ht="16.0" customHeight="true">
      <c r="A247" t="n" s="7">
        <v>5.3352732E7</v>
      </c>
      <c r="B247" t="s" s="8">
        <v>296</v>
      </c>
      <c r="C247" t="n" s="8">
        <f>IF(false,"005-1254", "005-1254")</f>
      </c>
      <c r="D247" t="s" s="8">
        <v>93</v>
      </c>
      <c r="E247" t="n" s="8">
        <v>2.0</v>
      </c>
      <c r="F247" t="n" s="8">
        <v>1108.0</v>
      </c>
      <c r="G247" t="s" s="8">
        <v>53</v>
      </c>
      <c r="H247" t="s" s="8">
        <v>50</v>
      </c>
      <c r="I247" t="s" s="8">
        <v>403</v>
      </c>
    </row>
    <row r="248" ht="16.0" customHeight="true">
      <c r="A248" t="n" s="7">
        <v>5.3327439E7</v>
      </c>
      <c r="B248" t="s" s="8">
        <v>215</v>
      </c>
      <c r="C248" t="n" s="8">
        <f>IF(false,"01-003925", "01-003925")</f>
      </c>
      <c r="D248" t="s" s="8">
        <v>404</v>
      </c>
      <c r="E248" t="n" s="8">
        <v>1.0</v>
      </c>
      <c r="F248" t="n" s="8">
        <v>271.0</v>
      </c>
      <c r="G248" t="s" s="8">
        <v>53</v>
      </c>
      <c r="H248" t="s" s="8">
        <v>50</v>
      </c>
      <c r="I248" t="s" s="8">
        <v>405</v>
      </c>
    </row>
    <row r="249" ht="16.0" customHeight="true">
      <c r="A249" t="n" s="7">
        <v>5.3362955E7</v>
      </c>
      <c r="B249" t="s" s="8">
        <v>296</v>
      </c>
      <c r="C249" t="n" s="8">
        <f>IF(false,"120921202", "120921202")</f>
      </c>
      <c r="D249" t="s" s="8">
        <v>61</v>
      </c>
      <c r="E249" t="n" s="8">
        <v>1.0</v>
      </c>
      <c r="F249" t="n" s="8">
        <v>1799.0</v>
      </c>
      <c r="G249" t="s" s="8">
        <v>53</v>
      </c>
      <c r="H249" t="s" s="8">
        <v>50</v>
      </c>
      <c r="I249" t="s" s="8">
        <v>406</v>
      </c>
    </row>
    <row r="250" ht="16.0" customHeight="true">
      <c r="A250" t="n" s="7">
        <v>5.3349086E7</v>
      </c>
      <c r="B250" t="s" s="8">
        <v>296</v>
      </c>
      <c r="C250" t="n" s="8">
        <f>IF(false,"000-631", "000-631")</f>
      </c>
      <c r="D250" t="s" s="8">
        <v>198</v>
      </c>
      <c r="E250" t="n" s="8">
        <v>2.0</v>
      </c>
      <c r="F250" t="n" s="8">
        <v>759.0</v>
      </c>
      <c r="G250" t="s" s="8">
        <v>53</v>
      </c>
      <c r="H250" t="s" s="8">
        <v>50</v>
      </c>
      <c r="I250" t="s" s="8">
        <v>407</v>
      </c>
    </row>
    <row r="251" ht="16.0" customHeight="true">
      <c r="A251" t="n" s="7">
        <v>5.3329711E7</v>
      </c>
      <c r="B251" t="s" s="8">
        <v>215</v>
      </c>
      <c r="C251" t="n" s="8">
        <f>IF(false,"005-1255", "005-1255")</f>
      </c>
      <c r="D251" t="s" s="8">
        <v>70</v>
      </c>
      <c r="E251" t="n" s="8">
        <v>1.0</v>
      </c>
      <c r="F251" t="n" s="8">
        <v>431.0</v>
      </c>
      <c r="G251" t="s" s="8">
        <v>53</v>
      </c>
      <c r="H251" t="s" s="8">
        <v>50</v>
      </c>
      <c r="I251" t="s" s="8">
        <v>408</v>
      </c>
    </row>
    <row r="252" ht="16.0" customHeight="true">
      <c r="A252" t="n" s="7">
        <v>5.3367617E7</v>
      </c>
      <c r="B252" t="s" s="8">
        <v>296</v>
      </c>
      <c r="C252" t="n" s="8">
        <f>IF(false,"01-003884", "01-003884")</f>
      </c>
      <c r="D252" t="s" s="8">
        <v>52</v>
      </c>
      <c r="E252" t="n" s="8">
        <v>1.0</v>
      </c>
      <c r="F252" t="n" s="8">
        <v>655.0</v>
      </c>
      <c r="G252" t="s" s="8">
        <v>53</v>
      </c>
      <c r="H252" t="s" s="8">
        <v>50</v>
      </c>
      <c r="I252" t="s" s="8">
        <v>409</v>
      </c>
    </row>
    <row r="253" ht="16.0" customHeight="true">
      <c r="A253" t="n" s="7">
        <v>5.3302019E7</v>
      </c>
      <c r="B253" t="s" s="8">
        <v>215</v>
      </c>
      <c r="C253" t="n" s="8">
        <f>IF(false,"120921901", "120921901")</f>
      </c>
      <c r="D253" t="s" s="8">
        <v>410</v>
      </c>
      <c r="E253" t="n" s="8">
        <v>1.0</v>
      </c>
      <c r="F253" t="n" s="8">
        <v>1154.0</v>
      </c>
      <c r="G253" t="s" s="8">
        <v>53</v>
      </c>
      <c r="H253" t="s" s="8">
        <v>50</v>
      </c>
      <c r="I253" t="s" s="8">
        <v>411</v>
      </c>
    </row>
    <row r="254" ht="16.0" customHeight="true">
      <c r="A254" t="n" s="7">
        <v>5.3271123E7</v>
      </c>
      <c r="B254" t="s" s="8">
        <v>215</v>
      </c>
      <c r="C254" t="n" s="8">
        <f>IF(false,"120921942", "120921942")</f>
      </c>
      <c r="D254" t="s" s="8">
        <v>166</v>
      </c>
      <c r="E254" t="n" s="8">
        <v>1.0</v>
      </c>
      <c r="F254" t="n" s="8">
        <v>1686.0</v>
      </c>
      <c r="G254" t="s" s="8">
        <v>53</v>
      </c>
      <c r="H254" t="s" s="8">
        <v>50</v>
      </c>
      <c r="I254" t="s" s="8">
        <v>412</v>
      </c>
    </row>
    <row r="255" ht="16.0" customHeight="true">
      <c r="A255" t="n" s="7">
        <v>5.3246323E7</v>
      </c>
      <c r="B255" t="s" s="8">
        <v>215</v>
      </c>
      <c r="C255" t="n" s="8">
        <f>IF(false,"120921898", "120921898")</f>
      </c>
      <c r="D255" t="s" s="8">
        <v>295</v>
      </c>
      <c r="E255" t="n" s="8">
        <v>1.0</v>
      </c>
      <c r="F255" t="n" s="8">
        <v>979.0</v>
      </c>
      <c r="G255" t="s" s="8">
        <v>53</v>
      </c>
      <c r="H255" t="s" s="8">
        <v>50</v>
      </c>
      <c r="I255" t="s" s="8">
        <v>413</v>
      </c>
    </row>
    <row r="256" ht="16.0" customHeight="true">
      <c r="A256" t="n" s="7">
        <v>5.3199057E7</v>
      </c>
      <c r="B256" t="s" s="8">
        <v>122</v>
      </c>
      <c r="C256" t="n" s="8">
        <f>IF(false,"120923138", "120923138")</f>
      </c>
      <c r="D256" t="s" s="8">
        <v>319</v>
      </c>
      <c r="E256" t="n" s="8">
        <v>1.0</v>
      </c>
      <c r="F256" t="n" s="8">
        <v>4559.0</v>
      </c>
      <c r="G256" t="s" s="8">
        <v>53</v>
      </c>
      <c r="H256" t="s" s="8">
        <v>50</v>
      </c>
      <c r="I256" t="s" s="8">
        <v>414</v>
      </c>
    </row>
    <row r="257" ht="16.0" customHeight="true">
      <c r="A257" t="n" s="7">
        <v>5.3201131E7</v>
      </c>
      <c r="B257" t="s" s="8">
        <v>122</v>
      </c>
      <c r="C257" t="n" s="8">
        <f>IF(false,"120923098", "120923098")</f>
      </c>
      <c r="D257" t="s" s="8">
        <v>415</v>
      </c>
      <c r="E257" t="n" s="8">
        <v>1.0</v>
      </c>
      <c r="F257" t="n" s="8">
        <v>1800.0</v>
      </c>
      <c r="G257" t="s" s="8">
        <v>53</v>
      </c>
      <c r="H257" t="s" s="8">
        <v>50</v>
      </c>
      <c r="I257" t="s" s="8">
        <v>416</v>
      </c>
    </row>
    <row r="258" ht="16.0" customHeight="true">
      <c r="A258" t="n" s="7">
        <v>5.3203464E7</v>
      </c>
      <c r="B258" t="s" s="8">
        <v>122</v>
      </c>
      <c r="C258" t="n" s="8">
        <f>IF(false,"120921791", "120921791")</f>
      </c>
      <c r="D258" t="s" s="8">
        <v>249</v>
      </c>
      <c r="E258" t="n" s="8">
        <v>2.0</v>
      </c>
      <c r="F258" t="n" s="8">
        <v>2130.0</v>
      </c>
      <c r="G258" t="s" s="8">
        <v>53</v>
      </c>
      <c r="H258" t="s" s="8">
        <v>50</v>
      </c>
      <c r="I258" t="s" s="8">
        <v>417</v>
      </c>
    </row>
    <row r="259" ht="16.0" customHeight="true">
      <c r="A259" t="n" s="7">
        <v>5.3332265E7</v>
      </c>
      <c r="B259" t="s" s="8">
        <v>215</v>
      </c>
      <c r="C259" t="n" s="8">
        <f>IF(false,"120922460", "120922460")</f>
      </c>
      <c r="D259" t="s" s="8">
        <v>104</v>
      </c>
      <c r="E259" t="n" s="8">
        <v>1.0</v>
      </c>
      <c r="F259" t="n" s="8">
        <v>2278.0</v>
      </c>
      <c r="G259" t="s" s="8">
        <v>53</v>
      </c>
      <c r="H259" t="s" s="8">
        <v>50</v>
      </c>
      <c r="I259" t="s" s="8">
        <v>418</v>
      </c>
    </row>
    <row r="260" ht="16.0" customHeight="true">
      <c r="A260" t="n" s="7">
        <v>5.3332265E7</v>
      </c>
      <c r="B260" t="s" s="8">
        <v>215</v>
      </c>
      <c r="C260" t="n" s="8">
        <f>IF(false,"120922951", "120922951")</f>
      </c>
      <c r="D260" t="s" s="8">
        <v>419</v>
      </c>
      <c r="E260" t="n" s="8">
        <v>1.0</v>
      </c>
      <c r="F260" t="n" s="8">
        <v>1672.0</v>
      </c>
      <c r="G260" t="s" s="8">
        <v>53</v>
      </c>
      <c r="H260" t="s" s="8">
        <v>50</v>
      </c>
      <c r="I260" t="s" s="8">
        <v>418</v>
      </c>
    </row>
    <row r="261" ht="16.0" customHeight="true">
      <c r="A261" t="n" s="7">
        <v>5.3423712E7</v>
      </c>
      <c r="B261" t="s" s="8">
        <v>296</v>
      </c>
      <c r="C261" t="n" s="8">
        <f>IF(false,"120921202", "120921202")</f>
      </c>
      <c r="D261" t="s" s="8">
        <v>61</v>
      </c>
      <c r="E261" t="n" s="8">
        <v>1.0</v>
      </c>
      <c r="F261" t="n" s="8">
        <v>1732.0</v>
      </c>
      <c r="G261" t="s" s="8">
        <v>53</v>
      </c>
      <c r="H261" t="s" s="8">
        <v>50</v>
      </c>
      <c r="I261" t="s" s="8">
        <v>420</v>
      </c>
    </row>
    <row r="262" ht="16.0" customHeight="true">
      <c r="A262" t="n" s="7">
        <v>5.3177737E7</v>
      </c>
      <c r="B262" t="s" s="8">
        <v>122</v>
      </c>
      <c r="C262" t="n" s="8">
        <f>IF(false,"120922139", "120922139")</f>
      </c>
      <c r="D262" t="s" s="8">
        <v>421</v>
      </c>
      <c r="E262" t="n" s="8">
        <v>1.0</v>
      </c>
      <c r="F262" t="n" s="8">
        <v>638.0</v>
      </c>
      <c r="G262" t="s" s="8">
        <v>53</v>
      </c>
      <c r="H262" t="s" s="8">
        <v>50</v>
      </c>
      <c r="I262" t="s" s="8">
        <v>422</v>
      </c>
    </row>
    <row r="263" ht="16.0" customHeight="true">
      <c r="A263" t="n" s="7">
        <v>5.3356752E7</v>
      </c>
      <c r="B263" t="s" s="8">
        <v>296</v>
      </c>
      <c r="C263" t="n" s="8">
        <f>IF(false,"120921439", "120921439")</f>
      </c>
      <c r="D263" t="s" s="8">
        <v>154</v>
      </c>
      <c r="E263" t="n" s="8">
        <v>1.0</v>
      </c>
      <c r="F263" t="n" s="8">
        <v>599.0</v>
      </c>
      <c r="G263" t="s" s="8">
        <v>53</v>
      </c>
      <c r="H263" t="s" s="8">
        <v>50</v>
      </c>
      <c r="I263" t="s" s="8">
        <v>423</v>
      </c>
    </row>
    <row r="264" ht="16.0" customHeight="true">
      <c r="A264" t="n" s="7">
        <v>5.3363251E7</v>
      </c>
      <c r="B264" t="s" s="8">
        <v>296</v>
      </c>
      <c r="C264" t="n" s="8">
        <f>IF(false,"01-003884", "01-003884")</f>
      </c>
      <c r="D264" t="s" s="8">
        <v>52</v>
      </c>
      <c r="E264" t="n" s="8">
        <v>1.0</v>
      </c>
      <c r="F264" t="n" s="8">
        <v>819.0</v>
      </c>
      <c r="G264" t="s" s="8">
        <v>53</v>
      </c>
      <c r="H264" t="s" s="8">
        <v>50</v>
      </c>
      <c r="I264" t="s" s="8">
        <v>424</v>
      </c>
    </row>
    <row r="265" ht="16.0" customHeight="true">
      <c r="A265" t="n" s="7">
        <v>5.3160743E7</v>
      </c>
      <c r="B265" t="s" s="8">
        <v>122</v>
      </c>
      <c r="C265" t="n" s="8">
        <f>IF(false,"120921945", "120921945")</f>
      </c>
      <c r="D265" t="s" s="8">
        <v>59</v>
      </c>
      <c r="E265" t="n" s="8">
        <v>1.0</v>
      </c>
      <c r="F265" t="n" s="8">
        <v>655.0</v>
      </c>
      <c r="G265" t="s" s="8">
        <v>53</v>
      </c>
      <c r="H265" t="s" s="8">
        <v>50</v>
      </c>
      <c r="I265" t="s" s="8">
        <v>425</v>
      </c>
    </row>
    <row r="266" ht="16.0" customHeight="true">
      <c r="A266" t="n" s="7">
        <v>5.3415299E7</v>
      </c>
      <c r="B266" t="s" s="8">
        <v>296</v>
      </c>
      <c r="C266" t="n" s="8">
        <f>IF(false,"000-631", "000-631")</f>
      </c>
      <c r="D266" t="s" s="8">
        <v>198</v>
      </c>
      <c r="E266" t="n" s="8">
        <v>1.0</v>
      </c>
      <c r="F266" t="n" s="8">
        <v>305.0</v>
      </c>
      <c r="G266" t="s" s="8">
        <v>53</v>
      </c>
      <c r="H266" t="s" s="8">
        <v>50</v>
      </c>
      <c r="I266" t="s" s="8">
        <v>426</v>
      </c>
    </row>
    <row r="267" ht="16.0" customHeight="true">
      <c r="A267" t="n" s="7">
        <v>5.3313832E7</v>
      </c>
      <c r="B267" t="s" s="8">
        <v>215</v>
      </c>
      <c r="C267" t="n" s="8">
        <f>IF(false,"005-1273", "005-1273")</f>
      </c>
      <c r="D267" t="s" s="8">
        <v>79</v>
      </c>
      <c r="E267" t="n" s="8">
        <v>1.0</v>
      </c>
      <c r="F267" t="n" s="8">
        <v>639.0</v>
      </c>
      <c r="G267" t="s" s="8">
        <v>53</v>
      </c>
      <c r="H267" t="s" s="8">
        <v>50</v>
      </c>
      <c r="I267" t="s" s="8">
        <v>427</v>
      </c>
    </row>
    <row r="268" ht="16.0" customHeight="true">
      <c r="A268" t="n" s="7">
        <v>5.3361473E7</v>
      </c>
      <c r="B268" t="s" s="8">
        <v>296</v>
      </c>
      <c r="C268" t="n" s="8">
        <f>IF(false,"120922391", "120922391")</f>
      </c>
      <c r="D268" t="s" s="8">
        <v>428</v>
      </c>
      <c r="E268" t="n" s="8">
        <v>1.0</v>
      </c>
      <c r="F268" t="n" s="8">
        <v>348.0</v>
      </c>
      <c r="G268" t="s" s="8">
        <v>53</v>
      </c>
      <c r="H268" t="s" s="8">
        <v>50</v>
      </c>
      <c r="I268" t="s" s="8">
        <v>429</v>
      </c>
    </row>
    <row r="269" ht="16.0" customHeight="true">
      <c r="A269" t="n" s="7">
        <v>5.3324283E7</v>
      </c>
      <c r="B269" t="s" s="8">
        <v>215</v>
      </c>
      <c r="C269" t="n" s="8">
        <f>IF(false,"002-098", "002-098")</f>
      </c>
      <c r="D269" t="s" s="8">
        <v>430</v>
      </c>
      <c r="E269" t="n" s="8">
        <v>1.0</v>
      </c>
      <c r="F269" t="n" s="8">
        <v>1389.0</v>
      </c>
      <c r="G269" t="s" s="8">
        <v>53</v>
      </c>
      <c r="H269" t="s" s="8">
        <v>50</v>
      </c>
      <c r="I269" t="s" s="8">
        <v>431</v>
      </c>
    </row>
    <row r="270" ht="16.0" customHeight="true">
      <c r="A270" t="n" s="7">
        <v>5.3284853E7</v>
      </c>
      <c r="B270" t="s" s="8">
        <v>215</v>
      </c>
      <c r="C270" t="n" s="8">
        <f>IF(false,"120921995", "120921995")</f>
      </c>
      <c r="D270" t="s" s="8">
        <v>306</v>
      </c>
      <c r="E270" t="n" s="8">
        <v>3.0</v>
      </c>
      <c r="F270" t="n" s="8">
        <v>2626.0</v>
      </c>
      <c r="G270" t="s" s="8">
        <v>53</v>
      </c>
      <c r="H270" t="s" s="8">
        <v>50</v>
      </c>
      <c r="I270" t="s" s="8">
        <v>432</v>
      </c>
    </row>
    <row r="271" ht="16.0" customHeight="true">
      <c r="A271" t="n" s="7">
        <v>5.3267247E7</v>
      </c>
      <c r="B271" t="s" s="8">
        <v>215</v>
      </c>
      <c r="C271" t="n" s="8">
        <f>IF(false,"120922372", "120922372")</f>
      </c>
      <c r="D271" t="s" s="8">
        <v>162</v>
      </c>
      <c r="E271" t="n" s="8">
        <v>1.0</v>
      </c>
      <c r="F271" t="n" s="8">
        <v>1190.0</v>
      </c>
      <c r="G271" t="s" s="8">
        <v>53</v>
      </c>
      <c r="H271" t="s" s="8">
        <v>50</v>
      </c>
      <c r="I271" t="s" s="8">
        <v>433</v>
      </c>
    </row>
    <row r="272" ht="16.0" customHeight="true">
      <c r="A272" t="n" s="7">
        <v>5.3259747E7</v>
      </c>
      <c r="B272" t="s" s="8">
        <v>215</v>
      </c>
      <c r="C272" t="n" s="8">
        <f>IF(false,"120922756", "120922756")</f>
      </c>
      <c r="D272" t="s" s="8">
        <v>187</v>
      </c>
      <c r="E272" t="n" s="8">
        <v>1.0</v>
      </c>
      <c r="F272" t="n" s="8">
        <v>2867.0</v>
      </c>
      <c r="G272" t="s" s="8">
        <v>53</v>
      </c>
      <c r="H272" t="s" s="8">
        <v>50</v>
      </c>
      <c r="I272" t="s" s="8">
        <v>434</v>
      </c>
    </row>
    <row r="273" ht="16.0" customHeight="true">
      <c r="A273" t="n" s="7">
        <v>5.3257025E7</v>
      </c>
      <c r="B273" t="s" s="8">
        <v>215</v>
      </c>
      <c r="C273" t="n" s="8">
        <f>IF(false,"005-1513", "005-1513")</f>
      </c>
      <c r="D273" t="s" s="8">
        <v>203</v>
      </c>
      <c r="E273" t="n" s="8">
        <v>1.0</v>
      </c>
      <c r="F273" t="n" s="8">
        <v>899.0</v>
      </c>
      <c r="G273" t="s" s="8">
        <v>53</v>
      </c>
      <c r="H273" t="s" s="8">
        <v>50</v>
      </c>
      <c r="I273" t="s" s="8">
        <v>435</v>
      </c>
    </row>
    <row r="274" ht="16.0" customHeight="true">
      <c r="A274" t="n" s="7">
        <v>5.3400964E7</v>
      </c>
      <c r="B274" t="s" s="8">
        <v>296</v>
      </c>
      <c r="C274" t="n" s="8">
        <f>IF(false,"120922877", "120922877")</f>
      </c>
      <c r="D274" t="s" s="8">
        <v>436</v>
      </c>
      <c r="E274" t="n" s="8">
        <v>1.0</v>
      </c>
      <c r="F274" t="n" s="8">
        <v>369.0</v>
      </c>
      <c r="G274" t="s" s="8">
        <v>53</v>
      </c>
      <c r="H274" t="s" s="8">
        <v>50</v>
      </c>
      <c r="I274" t="s" s="8">
        <v>437</v>
      </c>
    </row>
    <row r="275" ht="16.0" customHeight="true">
      <c r="A275" t="n" s="7">
        <v>5.3289048E7</v>
      </c>
      <c r="B275" t="s" s="8">
        <v>215</v>
      </c>
      <c r="C275" t="n" s="8">
        <f>IF(false,"120921432", "120921432")</f>
      </c>
      <c r="D275" t="s" s="8">
        <v>211</v>
      </c>
      <c r="E275" t="n" s="8">
        <v>1.0</v>
      </c>
      <c r="F275" t="n" s="8">
        <v>996.0</v>
      </c>
      <c r="G275" t="s" s="8">
        <v>53</v>
      </c>
      <c r="H275" t="s" s="8">
        <v>50</v>
      </c>
      <c r="I275" t="s" s="8">
        <v>438</v>
      </c>
    </row>
    <row r="276" ht="16.0" customHeight="true">
      <c r="A276" t="n" s="7">
        <v>5.3279868E7</v>
      </c>
      <c r="B276" t="s" s="8">
        <v>215</v>
      </c>
      <c r="C276" t="n" s="8">
        <f>IF(false,"120921202", "120921202")</f>
      </c>
      <c r="D276" t="s" s="8">
        <v>61</v>
      </c>
      <c r="E276" t="n" s="8">
        <v>1.0</v>
      </c>
      <c r="F276" t="n" s="8">
        <v>1799.0</v>
      </c>
      <c r="G276" t="s" s="8">
        <v>53</v>
      </c>
      <c r="H276" t="s" s="8">
        <v>50</v>
      </c>
      <c r="I276" t="s" s="8">
        <v>439</v>
      </c>
    </row>
    <row r="277" ht="16.0" customHeight="true">
      <c r="A277" t="n" s="7">
        <v>5.3338752E7</v>
      </c>
      <c r="B277" t="s" s="8">
        <v>215</v>
      </c>
      <c r="C277" t="n" s="8">
        <f>IF(false,"01-004114", "01-004114")</f>
      </c>
      <c r="D277" t="s" s="8">
        <v>440</v>
      </c>
      <c r="E277" t="n" s="8">
        <v>1.0</v>
      </c>
      <c r="F277" t="n" s="8">
        <v>721.0</v>
      </c>
      <c r="G277" t="s" s="8">
        <v>53</v>
      </c>
      <c r="H277" t="s" s="8">
        <v>50</v>
      </c>
      <c r="I277" t="s" s="8">
        <v>441</v>
      </c>
    </row>
    <row r="278" ht="16.0" customHeight="true">
      <c r="A278" t="n" s="7">
        <v>5.3337969E7</v>
      </c>
      <c r="B278" t="s" s="8">
        <v>215</v>
      </c>
      <c r="C278" t="n" s="8">
        <f>IF(false,"120922962", "120922962")</f>
      </c>
      <c r="D278" t="s" s="8">
        <v>442</v>
      </c>
      <c r="E278" t="n" s="8">
        <v>1.0</v>
      </c>
      <c r="F278" t="n" s="8">
        <v>435.0</v>
      </c>
      <c r="G278" t="s" s="8">
        <v>53</v>
      </c>
      <c r="H278" t="s" s="8">
        <v>50</v>
      </c>
      <c r="I278" t="s" s="8">
        <v>443</v>
      </c>
    </row>
    <row r="279" ht="16.0" customHeight="true">
      <c r="A279" t="n" s="7">
        <v>5.3301324E7</v>
      </c>
      <c r="B279" t="s" s="8">
        <v>215</v>
      </c>
      <c r="C279" t="n" s="8">
        <f>IF(false,"005-1254", "005-1254")</f>
      </c>
      <c r="D279" t="s" s="8">
        <v>93</v>
      </c>
      <c r="E279" t="n" s="8">
        <v>2.0</v>
      </c>
      <c r="F279" t="n" s="8">
        <v>998.0</v>
      </c>
      <c r="G279" t="s" s="8">
        <v>53</v>
      </c>
      <c r="H279" t="s" s="8">
        <v>50</v>
      </c>
      <c r="I279" t="s" s="8">
        <v>444</v>
      </c>
    </row>
    <row r="280" ht="16.0" customHeight="true">
      <c r="A280" t="n" s="7">
        <v>5.3459029E7</v>
      </c>
      <c r="B280" t="s" s="8">
        <v>296</v>
      </c>
      <c r="C280" t="n" s="8">
        <f>IF(false,"005-1555", "005-1555")</f>
      </c>
      <c r="D280" t="s" s="8">
        <v>130</v>
      </c>
      <c r="E280" t="n" s="8">
        <v>1.0</v>
      </c>
      <c r="F280" t="n" s="8">
        <v>898.0</v>
      </c>
      <c r="G280" t="s" s="8">
        <v>53</v>
      </c>
      <c r="H280" t="s" s="8">
        <v>50</v>
      </c>
      <c r="I280" t="s" s="8">
        <v>445</v>
      </c>
    </row>
    <row r="281" ht="16.0" customHeight="true">
      <c r="A281" t="n" s="7">
        <v>5.336447E7</v>
      </c>
      <c r="B281" t="s" s="8">
        <v>296</v>
      </c>
      <c r="C281" t="n" s="8">
        <f>IF(false,"005-1512", "005-1512")</f>
      </c>
      <c r="D281" t="s" s="8">
        <v>401</v>
      </c>
      <c r="E281" t="n" s="8">
        <v>4.0</v>
      </c>
      <c r="F281" t="n" s="8">
        <v>3680.0</v>
      </c>
      <c r="G281" t="s" s="8">
        <v>53</v>
      </c>
      <c r="H281" t="s" s="8">
        <v>50</v>
      </c>
      <c r="I281" t="s" s="8">
        <v>446</v>
      </c>
    </row>
    <row r="282" ht="16.0" customHeight="true">
      <c r="A282" t="n" s="7">
        <v>5.3226648E7</v>
      </c>
      <c r="B282" t="s" s="8">
        <v>122</v>
      </c>
      <c r="C282" t="n" s="8">
        <f>IF(false,"000-631", "000-631")</f>
      </c>
      <c r="D282" t="s" s="8">
        <v>198</v>
      </c>
      <c r="E282" t="n" s="8">
        <v>2.0</v>
      </c>
      <c r="F282" t="n" s="8">
        <v>958.0</v>
      </c>
      <c r="G282" t="s" s="8">
        <v>53</v>
      </c>
      <c r="H282" t="s" s="8">
        <v>50</v>
      </c>
      <c r="I282" t="s" s="8">
        <v>447</v>
      </c>
    </row>
    <row r="283" ht="16.0" customHeight="true">
      <c r="A283" t="n" s="7">
        <v>5.3418609E7</v>
      </c>
      <c r="B283" t="s" s="8">
        <v>296</v>
      </c>
      <c r="C283" t="n" s="8">
        <f>IF(false,"120922387", "120922387")</f>
      </c>
      <c r="D283" t="s" s="8">
        <v>448</v>
      </c>
      <c r="E283" t="n" s="8">
        <v>1.0</v>
      </c>
      <c r="F283" t="n" s="8">
        <v>335.0</v>
      </c>
      <c r="G283" t="s" s="8">
        <v>53</v>
      </c>
      <c r="H283" t="s" s="8">
        <v>50</v>
      </c>
      <c r="I283" t="s" s="8">
        <v>449</v>
      </c>
    </row>
    <row r="284" ht="16.0" customHeight="true">
      <c r="A284" t="n" s="7">
        <v>5.3415099E7</v>
      </c>
      <c r="B284" t="s" s="8">
        <v>296</v>
      </c>
      <c r="C284" t="n" s="8">
        <f>IF(false,"005-1255", "005-1255")</f>
      </c>
      <c r="D284" t="s" s="8">
        <v>70</v>
      </c>
      <c r="E284" t="n" s="8">
        <v>2.0</v>
      </c>
      <c r="F284" t="n" s="8">
        <v>1058.0</v>
      </c>
      <c r="G284" t="s" s="8">
        <v>53</v>
      </c>
      <c r="H284" t="s" s="8">
        <v>50</v>
      </c>
      <c r="I284" t="s" s="8">
        <v>450</v>
      </c>
    </row>
    <row r="285" ht="16.0" customHeight="true">
      <c r="A285" t="n" s="7">
        <v>5.3392474E7</v>
      </c>
      <c r="B285" t="s" s="8">
        <v>296</v>
      </c>
      <c r="C285" t="n" s="8">
        <f>IF(false,"120922522", "120922522")</f>
      </c>
      <c r="D285" t="s" s="8">
        <v>451</v>
      </c>
      <c r="E285" t="n" s="8">
        <v>1.0</v>
      </c>
      <c r="F285" t="n" s="8">
        <v>729.0</v>
      </c>
      <c r="G285" t="s" s="8">
        <v>53</v>
      </c>
      <c r="H285" t="s" s="8">
        <v>50</v>
      </c>
      <c r="I285" t="s" s="8">
        <v>452</v>
      </c>
    </row>
    <row r="286" ht="16.0" customHeight="true">
      <c r="A286" t="n" s="7">
        <v>5.3392474E7</v>
      </c>
      <c r="B286" t="s" s="8">
        <v>296</v>
      </c>
      <c r="C286" t="n" s="8">
        <f>IF(false,"005-1373", "005-1373")</f>
      </c>
      <c r="D286" t="s" s="8">
        <v>301</v>
      </c>
      <c r="E286" t="n" s="8">
        <v>1.0</v>
      </c>
      <c r="F286" t="n" s="8">
        <v>729.0</v>
      </c>
      <c r="G286" t="s" s="8">
        <v>53</v>
      </c>
      <c r="H286" t="s" s="8">
        <v>50</v>
      </c>
      <c r="I286" t="s" s="8">
        <v>452</v>
      </c>
    </row>
    <row r="287" ht="16.0" customHeight="true">
      <c r="A287" t="n" s="7">
        <v>5.3433184E7</v>
      </c>
      <c r="B287" t="s" s="8">
        <v>296</v>
      </c>
      <c r="C287" t="n" s="8">
        <f>IF(false,"120921902", "120921902")</f>
      </c>
      <c r="D287" t="s" s="8">
        <v>453</v>
      </c>
      <c r="E287" t="n" s="8">
        <v>1.0</v>
      </c>
      <c r="F287" t="n" s="8">
        <v>547.0</v>
      </c>
      <c r="G287" t="s" s="8">
        <v>53</v>
      </c>
      <c r="H287" t="s" s="8">
        <v>50</v>
      </c>
      <c r="I287" t="s" s="8">
        <v>454</v>
      </c>
    </row>
    <row r="288" ht="16.0" customHeight="true">
      <c r="A288" t="n" s="7">
        <v>5.3293941E7</v>
      </c>
      <c r="B288" t="s" s="8">
        <v>215</v>
      </c>
      <c r="C288" t="n" s="8">
        <f>IF(false,"2152400407", "2152400407")</f>
      </c>
      <c r="D288" t="s" s="8">
        <v>455</v>
      </c>
      <c r="E288" t="n" s="8">
        <v>1.0</v>
      </c>
      <c r="F288" t="n" s="8">
        <v>315.0</v>
      </c>
      <c r="G288" t="s" s="8">
        <v>53</v>
      </c>
      <c r="H288" t="s" s="8">
        <v>50</v>
      </c>
      <c r="I288" t="s" s="8">
        <v>456</v>
      </c>
    </row>
    <row r="289" ht="16.0" customHeight="true">
      <c r="A289" t="n" s="7">
        <v>5.3432967E7</v>
      </c>
      <c r="B289" t="s" s="8">
        <v>296</v>
      </c>
      <c r="C289" t="n" s="8">
        <f>IF(false,"120921942", "120921942")</f>
      </c>
      <c r="D289" t="s" s="8">
        <v>166</v>
      </c>
      <c r="E289" t="n" s="8">
        <v>1.0</v>
      </c>
      <c r="F289" t="n" s="8">
        <v>1686.0</v>
      </c>
      <c r="G289" t="s" s="8">
        <v>53</v>
      </c>
      <c r="H289" t="s" s="8">
        <v>50</v>
      </c>
      <c r="I289" t="s" s="8">
        <v>457</v>
      </c>
    </row>
    <row r="290" ht="16.0" customHeight="true">
      <c r="A290" t="n" s="7">
        <v>5.3413519E7</v>
      </c>
      <c r="B290" t="s" s="8">
        <v>296</v>
      </c>
      <c r="C290" t="n" s="8">
        <f>IF(false,"120921614", "120921614")</f>
      </c>
      <c r="D290" t="s" s="8">
        <v>458</v>
      </c>
      <c r="E290" t="n" s="8">
        <v>1.0</v>
      </c>
      <c r="F290" t="n" s="8">
        <v>276.0</v>
      </c>
      <c r="G290" t="s" s="8">
        <v>53</v>
      </c>
      <c r="H290" t="s" s="8">
        <v>50</v>
      </c>
      <c r="I290" t="s" s="8">
        <v>459</v>
      </c>
    </row>
    <row r="291" ht="16.0" customHeight="true">
      <c r="A291" t="n" s="7">
        <v>5.3412725E7</v>
      </c>
      <c r="B291" t="s" s="8">
        <v>296</v>
      </c>
      <c r="C291" t="n" s="8">
        <f>IF(false,"000-631", "000-631")</f>
      </c>
      <c r="D291" t="s" s="8">
        <v>198</v>
      </c>
      <c r="E291" t="n" s="8">
        <v>1.0</v>
      </c>
      <c r="F291" t="n" s="8">
        <v>479.0</v>
      </c>
      <c r="G291" t="s" s="8">
        <v>53</v>
      </c>
      <c r="H291" t="s" s="8">
        <v>50</v>
      </c>
      <c r="I291" t="s" s="8">
        <v>460</v>
      </c>
    </row>
    <row r="292" ht="16.0" customHeight="true">
      <c r="A292" t="n" s="7">
        <v>5.3279737E7</v>
      </c>
      <c r="B292" t="s" s="8">
        <v>215</v>
      </c>
      <c r="C292" t="n" s="8">
        <f>IF(false,"120922621", "120922621")</f>
      </c>
      <c r="D292" t="s" s="8">
        <v>461</v>
      </c>
      <c r="E292" t="n" s="8">
        <v>1.0</v>
      </c>
      <c r="F292" t="n" s="8">
        <v>307.0</v>
      </c>
      <c r="G292" t="s" s="8">
        <v>53</v>
      </c>
      <c r="H292" t="s" s="8">
        <v>50</v>
      </c>
      <c r="I292" t="s" s="8">
        <v>462</v>
      </c>
    </row>
    <row r="293" ht="16.0" customHeight="true">
      <c r="A293" t="n" s="7">
        <v>5.3358858E7</v>
      </c>
      <c r="B293" t="s" s="8">
        <v>296</v>
      </c>
      <c r="C293" t="n" s="8">
        <f>IF(false,"01-003884", "01-003884")</f>
      </c>
      <c r="D293" t="s" s="8">
        <v>52</v>
      </c>
      <c r="E293" t="n" s="8">
        <v>1.0</v>
      </c>
      <c r="F293" t="n" s="8">
        <v>819.0</v>
      </c>
      <c r="G293" t="s" s="8">
        <v>53</v>
      </c>
      <c r="H293" t="s" s="8">
        <v>50</v>
      </c>
      <c r="I293" t="s" s="8">
        <v>463</v>
      </c>
    </row>
    <row r="294" ht="16.0" customHeight="true">
      <c r="A294" t="n" s="7">
        <v>5.3214963E7</v>
      </c>
      <c r="B294" t="s" s="8">
        <v>122</v>
      </c>
      <c r="C294" t="n" s="8">
        <f>IF(false,"005-1374", "005-1374")</f>
      </c>
      <c r="D294" t="s" s="8">
        <v>464</v>
      </c>
      <c r="E294" t="n" s="8">
        <v>1.0</v>
      </c>
      <c r="F294" t="n" s="8">
        <v>729.0</v>
      </c>
      <c r="G294" t="s" s="8">
        <v>53</v>
      </c>
      <c r="H294" t="s" s="8">
        <v>50</v>
      </c>
      <c r="I294" t="s" s="8">
        <v>465</v>
      </c>
    </row>
    <row r="295" ht="16.0" customHeight="true">
      <c r="A295" t="n" s="7">
        <v>5.3212272E7</v>
      </c>
      <c r="B295" t="s" s="8">
        <v>122</v>
      </c>
      <c r="C295" t="n" s="8">
        <f>IF(false,"120922769", "120922769")</f>
      </c>
      <c r="D295" t="s" s="8">
        <v>91</v>
      </c>
      <c r="E295" t="n" s="8">
        <v>2.0</v>
      </c>
      <c r="F295" t="n" s="8">
        <v>1398.0</v>
      </c>
      <c r="G295" t="s" s="8">
        <v>53</v>
      </c>
      <c r="H295" t="s" s="8">
        <v>50</v>
      </c>
      <c r="I295" t="s" s="8">
        <v>466</v>
      </c>
    </row>
    <row r="296" ht="16.0" customHeight="true">
      <c r="A296" t="n" s="7">
        <v>5.3204591E7</v>
      </c>
      <c r="B296" t="s" s="8">
        <v>122</v>
      </c>
      <c r="C296" t="n" s="8">
        <f>IF(false,"120921533", "120921533")</f>
      </c>
      <c r="D296" t="s" s="8">
        <v>75</v>
      </c>
      <c r="E296" t="n" s="8">
        <v>1.0</v>
      </c>
      <c r="F296" t="n" s="8">
        <v>1687.0</v>
      </c>
      <c r="G296" t="s" s="8">
        <v>53</v>
      </c>
      <c r="H296" t="s" s="8">
        <v>50</v>
      </c>
      <c r="I296" t="s" s="8">
        <v>467</v>
      </c>
    </row>
    <row r="297" ht="16.0" customHeight="true">
      <c r="A297" t="n" s="7">
        <v>5.3199432E7</v>
      </c>
      <c r="B297" t="s" s="8">
        <v>122</v>
      </c>
      <c r="C297" t="n" s="8">
        <f>IF(false,"120922894", "120922894")</f>
      </c>
      <c r="D297" t="s" s="8">
        <v>137</v>
      </c>
      <c r="E297" t="n" s="8">
        <v>2.0</v>
      </c>
      <c r="F297" t="n" s="8">
        <v>510.0</v>
      </c>
      <c r="G297" t="s" s="8">
        <v>53</v>
      </c>
      <c r="H297" t="s" s="8">
        <v>50</v>
      </c>
      <c r="I297" t="s" s="8">
        <v>468</v>
      </c>
    </row>
    <row r="298" ht="16.0" customHeight="true">
      <c r="A298" t="n" s="7">
        <v>5.3172632E7</v>
      </c>
      <c r="B298" t="s" s="8">
        <v>122</v>
      </c>
      <c r="C298" t="n" s="8">
        <f>IF(false,"120921202", "120921202")</f>
      </c>
      <c r="D298" t="s" s="8">
        <v>61</v>
      </c>
      <c r="E298" t="n" s="8">
        <v>2.0</v>
      </c>
      <c r="F298" t="n" s="8">
        <v>3598.0</v>
      </c>
      <c r="G298" t="s" s="8">
        <v>53</v>
      </c>
      <c r="H298" t="s" s="8">
        <v>50</v>
      </c>
      <c r="I298" t="s" s="8">
        <v>469</v>
      </c>
    </row>
    <row r="299" ht="16.0" customHeight="true"/>
    <row r="300" ht="16.0" customHeight="true">
      <c r="A300" t="s" s="1">
        <v>37</v>
      </c>
      <c r="B300" s="1"/>
      <c r="C300" s="1"/>
      <c r="D300" s="1"/>
      <c r="E300" s="1"/>
      <c r="F300" t="n" s="8">
        <v>384358.0</v>
      </c>
      <c r="G300" s="2"/>
    </row>
    <row r="301" ht="16.0" customHeight="true"/>
    <row r="302" ht="16.0" customHeight="true">
      <c r="A302" t="s" s="1">
        <v>36</v>
      </c>
    </row>
    <row r="303" ht="34.0" customHeight="true">
      <c r="A303" t="s" s="9">
        <v>38</v>
      </c>
      <c r="B303" t="s" s="9">
        <v>0</v>
      </c>
      <c r="C303" t="s" s="9">
        <v>43</v>
      </c>
      <c r="D303" t="s" s="9">
        <v>1</v>
      </c>
      <c r="E303" t="s" s="9">
        <v>2</v>
      </c>
      <c r="F303" t="s" s="9">
        <v>39</v>
      </c>
      <c r="G303" t="s" s="9">
        <v>5</v>
      </c>
      <c r="H303" t="s" s="9">
        <v>3</v>
      </c>
      <c r="I303" t="s" s="9">
        <v>4</v>
      </c>
    </row>
    <row r="304" ht="16.0" customHeight="true">
      <c r="A304" t="n" s="8">
        <v>5.1705739E7</v>
      </c>
      <c r="B304" t="s" s="8">
        <v>90</v>
      </c>
      <c r="C304" t="n" s="8">
        <f>IF(false,"120922877", "120922877")</f>
      </c>
      <c r="D304" t="s" s="8">
        <v>436</v>
      </c>
      <c r="E304" t="n" s="8">
        <v>1.0</v>
      </c>
      <c r="F304" t="n" s="8">
        <v>-491.0</v>
      </c>
      <c r="G304" t="s" s="8">
        <v>470</v>
      </c>
      <c r="H304" t="s" s="8">
        <v>54</v>
      </c>
      <c r="I304" t="s" s="8">
        <v>471</v>
      </c>
    </row>
    <row r="305" ht="16.0" customHeight="true">
      <c r="A305" t="n" s="8">
        <v>5.2132523E7</v>
      </c>
      <c r="B305" t="s" s="8">
        <v>472</v>
      </c>
      <c r="C305" t="n" s="8">
        <f>IF(false,"120921999", "120921999")</f>
      </c>
      <c r="D305" t="s" s="8">
        <v>473</v>
      </c>
      <c r="E305" t="n" s="8">
        <v>1.0</v>
      </c>
      <c r="F305" t="n" s="8">
        <v>-394.0</v>
      </c>
      <c r="G305" t="s" s="8">
        <v>470</v>
      </c>
      <c r="H305" t="s" s="8">
        <v>54</v>
      </c>
      <c r="I305" t="s" s="8">
        <v>474</v>
      </c>
    </row>
    <row r="306" ht="16.0" customHeight="true">
      <c r="A306" t="n" s="8">
        <v>5.1737535E7</v>
      </c>
      <c r="B306" t="s" s="8">
        <v>90</v>
      </c>
      <c r="C306" t="n" s="8">
        <f>IF(false,"120921544", "120921544")</f>
      </c>
      <c r="D306" t="s" s="8">
        <v>475</v>
      </c>
      <c r="E306" t="n" s="8">
        <v>1.0</v>
      </c>
      <c r="F306" t="n" s="8">
        <v>-673.0</v>
      </c>
      <c r="G306" t="s" s="8">
        <v>470</v>
      </c>
      <c r="H306" t="s" s="8">
        <v>54</v>
      </c>
      <c r="I306" t="s" s="8">
        <v>476</v>
      </c>
    </row>
    <row r="307" ht="16.0" customHeight="true">
      <c r="A307" t="n" s="8">
        <v>5.2385889E7</v>
      </c>
      <c r="B307" t="s" s="8">
        <v>109</v>
      </c>
      <c r="C307" t="n" s="8">
        <f>IF(false,"120923171", "120923171")</f>
      </c>
      <c r="D307" t="s" s="8">
        <v>376</v>
      </c>
      <c r="E307" t="n" s="8">
        <v>1.0</v>
      </c>
      <c r="F307" t="n" s="8">
        <v>-4212.0</v>
      </c>
      <c r="G307" t="s" s="8">
        <v>470</v>
      </c>
      <c r="H307" t="s" s="8">
        <v>54</v>
      </c>
      <c r="I307" t="s" s="8">
        <v>477</v>
      </c>
    </row>
    <row r="308" ht="16.0" customHeight="true">
      <c r="A308" t="n" s="8">
        <v>5.1616847E7</v>
      </c>
      <c r="B308" t="s" s="8">
        <v>95</v>
      </c>
      <c r="C308" t="n" s="8">
        <f>IF(false,"120923175", "120923175")</f>
      </c>
      <c r="D308" t="s" s="8">
        <v>478</v>
      </c>
      <c r="E308" t="n" s="8">
        <v>1.0</v>
      </c>
      <c r="F308" t="n" s="8">
        <v>-2726.0</v>
      </c>
      <c r="G308" t="s" s="8">
        <v>470</v>
      </c>
      <c r="H308" t="s" s="8">
        <v>54</v>
      </c>
      <c r="I308" t="s" s="8">
        <v>479</v>
      </c>
    </row>
    <row r="309" ht="16.0" customHeight="true">
      <c r="A309" t="n" s="8">
        <v>5.1727106E7</v>
      </c>
      <c r="B309" t="s" s="8">
        <v>90</v>
      </c>
      <c r="C309" t="n" s="8">
        <f>IF(false,"005-1255", "005-1255")</f>
      </c>
      <c r="D309" t="s" s="8">
        <v>70</v>
      </c>
      <c r="E309" t="n" s="8">
        <v>2.0</v>
      </c>
      <c r="F309" t="n" s="8">
        <v>-1242.0</v>
      </c>
      <c r="G309" t="s" s="8">
        <v>470</v>
      </c>
      <c r="H309" t="s" s="8">
        <v>54</v>
      </c>
      <c r="I309" t="s" s="8">
        <v>480</v>
      </c>
    </row>
    <row r="310" ht="16.0" customHeight="true">
      <c r="A310" t="n" s="8">
        <v>5.0316895E7</v>
      </c>
      <c r="B310" t="s" s="8">
        <v>481</v>
      </c>
      <c r="C310" t="n" s="8">
        <f>IF(false,"120922724", "120922724")</f>
      </c>
      <c r="D310" t="s" s="8">
        <v>482</v>
      </c>
      <c r="E310" t="n" s="8">
        <v>1.0</v>
      </c>
      <c r="F310" t="n" s="8">
        <v>-60.0</v>
      </c>
      <c r="G310" t="s" s="8">
        <v>470</v>
      </c>
      <c r="H310" t="s" s="8">
        <v>122</v>
      </c>
      <c r="I310" t="s" s="8">
        <v>483</v>
      </c>
    </row>
    <row r="311" ht="16.0" customHeight="true">
      <c r="A311" t="n" s="8">
        <v>5.0164098E7</v>
      </c>
      <c r="B311" t="s" s="8">
        <v>484</v>
      </c>
      <c r="C311" t="n" s="8">
        <f>IF(false,"120922947", "120922947")</f>
      </c>
      <c r="D311" t="s" s="8">
        <v>485</v>
      </c>
      <c r="E311" t="n" s="8">
        <v>1.0</v>
      </c>
      <c r="F311" t="n" s="8">
        <v>-1949.0</v>
      </c>
      <c r="G311" t="s" s="8">
        <v>470</v>
      </c>
      <c r="H311" t="s" s="8">
        <v>122</v>
      </c>
      <c r="I311" t="s" s="8">
        <v>486</v>
      </c>
    </row>
    <row r="312" ht="16.0" customHeight="true">
      <c r="A312" t="n" s="8">
        <v>5.2509522E7</v>
      </c>
      <c r="B312" t="s" s="8">
        <v>78</v>
      </c>
      <c r="C312" t="n" s="8">
        <f>IF(false,"120922389", "120922389")</f>
      </c>
      <c r="D312" t="s" s="8">
        <v>107</v>
      </c>
      <c r="E312" t="n" s="8">
        <v>1.0</v>
      </c>
      <c r="F312" t="n" s="8">
        <v>-211.0</v>
      </c>
      <c r="G312" t="s" s="8">
        <v>470</v>
      </c>
      <c r="H312" t="s" s="8">
        <v>122</v>
      </c>
      <c r="I312" t="s" s="8">
        <v>487</v>
      </c>
    </row>
    <row r="313" ht="16.0" customHeight="true">
      <c r="A313" t="n" s="8">
        <v>5.2408526E7</v>
      </c>
      <c r="B313" t="s" s="8">
        <v>109</v>
      </c>
      <c r="C313" t="n" s="8">
        <f>IF(false,"120922908", "120922908")</f>
      </c>
      <c r="D313" t="s" s="8">
        <v>488</v>
      </c>
      <c r="E313" t="n" s="8">
        <v>1.0</v>
      </c>
      <c r="F313" t="n" s="8">
        <v>-1.0</v>
      </c>
      <c r="G313" t="s" s="8">
        <v>470</v>
      </c>
      <c r="H313" t="s" s="8">
        <v>122</v>
      </c>
      <c r="I313" t="s" s="8">
        <v>489</v>
      </c>
    </row>
    <row r="314" ht="16.0" customHeight="true">
      <c r="A314" t="n" s="8">
        <v>5.1567965E7</v>
      </c>
      <c r="B314" t="s" s="8">
        <v>95</v>
      </c>
      <c r="C314" t="n" s="8">
        <f>IF(false,"005-1273", "005-1273")</f>
      </c>
      <c r="D314" t="s" s="8">
        <v>79</v>
      </c>
      <c r="E314" t="n" s="8">
        <v>1.0</v>
      </c>
      <c r="F314" t="n" s="8">
        <v>-1.0</v>
      </c>
      <c r="G314" t="s" s="8">
        <v>470</v>
      </c>
      <c r="H314" t="s" s="8">
        <v>122</v>
      </c>
      <c r="I314" t="s" s="8">
        <v>490</v>
      </c>
    </row>
    <row r="315" ht="16.0" customHeight="true">
      <c r="A315" t="n" s="8">
        <v>5.2491329E7</v>
      </c>
      <c r="B315" t="s" s="8">
        <v>78</v>
      </c>
      <c r="C315" t="n" s="8">
        <f>IF(false,"120921202", "120921202")</f>
      </c>
      <c r="D315" t="s" s="8">
        <v>61</v>
      </c>
      <c r="E315" t="n" s="8">
        <v>2.0</v>
      </c>
      <c r="F315" t="n" s="8">
        <v>-3354.0</v>
      </c>
      <c r="G315" t="s" s="8">
        <v>470</v>
      </c>
      <c r="H315" t="s" s="8">
        <v>215</v>
      </c>
      <c r="I315" t="s" s="8">
        <v>491</v>
      </c>
    </row>
    <row r="316" ht="16.0" customHeight="true">
      <c r="A316" t="n" s="8">
        <v>5.2332591E7</v>
      </c>
      <c r="B316" t="s" s="8">
        <v>109</v>
      </c>
      <c r="C316" t="n" s="8">
        <f>IF(false,"120922783", "120922783")</f>
      </c>
      <c r="D316" t="s" s="8">
        <v>492</v>
      </c>
      <c r="E316" t="n" s="8">
        <v>1.0</v>
      </c>
      <c r="F316" t="n" s="8">
        <v>-339.0</v>
      </c>
      <c r="G316" t="s" s="8">
        <v>470</v>
      </c>
      <c r="H316" t="s" s="8">
        <v>215</v>
      </c>
      <c r="I316" t="s" s="8">
        <v>493</v>
      </c>
    </row>
    <row r="317" ht="16.0" customHeight="true">
      <c r="A317" t="n" s="8">
        <v>5.2490328E7</v>
      </c>
      <c r="B317" t="s" s="8">
        <v>78</v>
      </c>
      <c r="C317" t="n" s="8">
        <f>IF(false,"120922891", "120922891")</f>
      </c>
      <c r="D317" t="s" s="8">
        <v>87</v>
      </c>
      <c r="E317" t="n" s="8">
        <v>3.0</v>
      </c>
      <c r="F317" t="n" s="8">
        <v>-1.0</v>
      </c>
      <c r="G317" t="s" s="8">
        <v>470</v>
      </c>
      <c r="H317" t="s" s="8">
        <v>215</v>
      </c>
      <c r="I317" t="s" s="8">
        <v>494</v>
      </c>
    </row>
    <row r="318" ht="16.0" customHeight="true">
      <c r="A318" t="n" s="8">
        <v>5.2460712E7</v>
      </c>
      <c r="B318" t="s" s="8">
        <v>78</v>
      </c>
      <c r="C318" t="n" s="8">
        <f>IF(false,"120921818", "120921818")</f>
      </c>
      <c r="D318" t="s" s="8">
        <v>81</v>
      </c>
      <c r="E318" t="n" s="8">
        <v>1.0</v>
      </c>
      <c r="F318" t="n" s="8">
        <v>-571.0</v>
      </c>
      <c r="G318" t="s" s="8">
        <v>470</v>
      </c>
      <c r="H318" t="s" s="8">
        <v>215</v>
      </c>
      <c r="I318" t="s" s="8">
        <v>495</v>
      </c>
    </row>
    <row r="319" ht="16.0" customHeight="true">
      <c r="A319" t="n" s="8">
        <v>5.2905188E7</v>
      </c>
      <c r="B319" t="s" s="8">
        <v>58</v>
      </c>
      <c r="C319" t="n" s="8">
        <f>IF(false,"005-1181", "005-1181")</f>
      </c>
      <c r="D319" t="s" s="8">
        <v>285</v>
      </c>
      <c r="E319" t="n" s="8">
        <v>2.0</v>
      </c>
      <c r="F319" t="n" s="8">
        <v>-1598.0</v>
      </c>
      <c r="G319" t="s" s="8">
        <v>470</v>
      </c>
      <c r="H319" t="s" s="8">
        <v>296</v>
      </c>
      <c r="I319" t="s" s="8">
        <v>496</v>
      </c>
    </row>
    <row r="320" ht="16.0" customHeight="true">
      <c r="A320" t="n" s="8">
        <v>5.32495E7</v>
      </c>
      <c r="B320" t="s" s="8">
        <v>215</v>
      </c>
      <c r="C320" t="n" s="8">
        <f>IF(false,"120921818", "120921818")</f>
      </c>
      <c r="D320" t="s" s="8">
        <v>81</v>
      </c>
      <c r="E320" t="n" s="8">
        <v>1.0</v>
      </c>
      <c r="F320" t="n" s="8">
        <v>-559.0</v>
      </c>
      <c r="G320" t="s" s="8">
        <v>470</v>
      </c>
      <c r="H320" t="s" s="8">
        <v>296</v>
      </c>
      <c r="I320" t="s" s="8">
        <v>497</v>
      </c>
    </row>
    <row r="321" ht="16.0" customHeight="true">
      <c r="A321" t="n" s="8">
        <v>5.2203905E7</v>
      </c>
      <c r="B321" t="s" s="8">
        <v>498</v>
      </c>
      <c r="C321" t="n" s="8">
        <f>IF(false,"000-631", "000-631")</f>
      </c>
      <c r="D321" t="s" s="8">
        <v>198</v>
      </c>
      <c r="E321" t="n" s="8">
        <v>1.0</v>
      </c>
      <c r="F321" t="n" s="8">
        <v>-505.0</v>
      </c>
      <c r="G321" t="s" s="8">
        <v>470</v>
      </c>
      <c r="H321" t="s" s="8">
        <v>50</v>
      </c>
      <c r="I321" t="s" s="8">
        <v>499</v>
      </c>
    </row>
    <row r="322" ht="16.0" customHeight="true"/>
    <row r="323" ht="16.0" customHeight="true">
      <c r="A323" t="s" s="1">
        <v>37</v>
      </c>
      <c r="F323" t="n" s="8">
        <v>-18887.0</v>
      </c>
      <c r="G323" s="2"/>
      <c r="H323" s="0"/>
      <c r="I323" s="0"/>
    </row>
    <row r="324" ht="16.0" customHeight="true">
      <c r="A324" s="1"/>
      <c r="B324" s="1"/>
      <c r="C324" s="1"/>
      <c r="D324" s="1"/>
      <c r="E324" s="1"/>
      <c r="F324" s="1"/>
      <c r="G324" s="1"/>
      <c r="H324" s="1"/>
      <c r="I324" s="1"/>
    </row>
    <row r="325" ht="16.0" customHeight="true">
      <c r="A325" t="s" s="1">
        <v>40</v>
      </c>
    </row>
    <row r="326" ht="34.0" customHeight="true">
      <c r="A326" t="s" s="9">
        <v>47</v>
      </c>
      <c r="B326" t="s" s="9">
        <v>48</v>
      </c>
      <c r="C326" s="9"/>
      <c r="D326" s="9"/>
      <c r="E326" s="9"/>
      <c r="F326" t="s" s="9">
        <v>39</v>
      </c>
      <c r="G326" t="s" s="9">
        <v>5</v>
      </c>
      <c r="H326" t="s" s="9">
        <v>3</v>
      </c>
      <c r="I326" t="s" s="9">
        <v>4</v>
      </c>
    </row>
    <row r="327" ht="16.0" customHeight="true">
      <c r="A327" s="0"/>
      <c r="B327" s="0"/>
      <c r="C327" s="8"/>
      <c r="D327" s="8"/>
      <c r="E327" s="8"/>
      <c r="F327" t="n" s="0">
        <v>-361990.23</v>
      </c>
      <c r="G327" t="s" s="8">
        <v>500</v>
      </c>
      <c r="H327" t="s" s="0">
        <v>122</v>
      </c>
      <c r="I327" t="s" s="0">
        <v>501</v>
      </c>
    </row>
    <row r="328" ht="16.0" customHeight="true"/>
    <row r="329" ht="16.0" customHeight="true">
      <c r="A329" t="s" s="1">
        <v>37</v>
      </c>
      <c r="F329" t="n" s="8">
        <v>-361990.23</v>
      </c>
      <c r="G329" s="2"/>
      <c r="H329" s="0"/>
      <c r="I329" s="0"/>
    </row>
    <row r="330" ht="16.0" customHeight="true">
      <c r="A330" s="1"/>
      <c r="B330" s="1"/>
      <c r="C330" s="1"/>
      <c r="D330" s="1"/>
      <c r="E330" s="1"/>
      <c r="F330" s="1"/>
      <c r="G330" s="1"/>
      <c r="H330" s="1"/>
      <c r="I33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