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<sst xmlns="http://schemas.openxmlformats.org/spreadsheetml/2006/main" count="2212" uniqueCount="350">
  <si>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</si>
  <si>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</si>
  <si>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</si>
  <si>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</si>
  <si>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</si>
  <si>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</si>
  <si>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</si>
  <si>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</si>
  <si>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</si>
  <si>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</si>
  <si>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</si>
  <si>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</si>
  <si>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</si>
  <si>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</si>
  <si>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</si>
  <si>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</si>
  <si>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</si>
  <si>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</si>
  <si>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</si>
  <si>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</si>
  <si>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</si>
  <si>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</si>
  <si>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</si>
  <si>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</si>
  <si>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</si>
  <si>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</si>
  <si>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</si>
  <si>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</si>
  <si>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</si>
  <si>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</si>
  <si>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</si>
  <si>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</si>
  <si>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</si>
  <si>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</si>
  <si>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</si>
  <si>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</si>
  <si>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</si>
  <si>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</si>
  <si>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</si>
  <si>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</si>
  <si>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</si>
  <si>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</si>
  <si>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</si>
  <si>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</si>
  <si>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</si>
  <si>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</si>
  <si>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</si>
  <si>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</si>
  <si>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</si>
  <si>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</si>
  <si>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26.04.2021</t>
  </si>
  <si>
    <t>20.04.2021</t>
  </si>
  <si>
    <t>Смесь БИБИКОЛЬ Нэнни 1 с пребиотиками, с 0 до 6 месяцев, 800 г</t>
  </si>
  <si>
    <t>Платёж за скидку маркетплейса</t>
  </si>
  <si>
    <t>23.04.2021</t>
  </si>
  <si>
    <t>60824c02dff13b079e598760</t>
  </si>
  <si>
    <t>04.04.2021</t>
  </si>
  <si>
    <t>Manuoki трусики L (9-14 кг) 44 шт.</t>
  </si>
  <si>
    <t>6082638083b1f27797c11d44</t>
  </si>
  <si>
    <t>19.04.2021</t>
  </si>
  <si>
    <t>Смесь БИБИКОЛЬ Нэнни 3, от 1 года, 800 г</t>
  </si>
  <si>
    <t>Платёж за скидку по баллам Яндекс.Плюса</t>
  </si>
  <si>
    <t>607d28a84f5c6e12f537b0d4</t>
  </si>
  <si>
    <t>Ёkitto трусики XXL (15+ кг) 34 шт.</t>
  </si>
  <si>
    <t>608288639066f47fbe2f58c1</t>
  </si>
  <si>
    <t>21.04.2021</t>
  </si>
  <si>
    <t>Goo.N подгузники XL (12-20 кг) 42 шт.</t>
  </si>
  <si>
    <t>Платёж за скидку по бонусам СберСпасибо</t>
  </si>
  <si>
    <t>60808bcbdbdc3159ae574d57</t>
  </si>
  <si>
    <t>Vivienne Sabo Тушь для ресниц Cabaret Premiere, 01 черный</t>
  </si>
  <si>
    <t>60828a948927ca518eb22c25</t>
  </si>
  <si>
    <t>Ёkitto трусики L (9-14 кг) 44 шт.</t>
  </si>
  <si>
    <t>60828a96dff13b2063789892</t>
  </si>
  <si>
    <t>22.04.2021</t>
  </si>
  <si>
    <t>Набор Esthetic House CP-1 Intense nourishing v2.0, шампунь, 500 мл и кондиционер, 500 мл</t>
  </si>
  <si>
    <t>60810fd8f988010b0d8bfed4</t>
  </si>
  <si>
    <t>608107827153b3abcefe7566</t>
  </si>
  <si>
    <t>Joonies трусики Comfort XL (12-17 кг) 38 шт.</t>
  </si>
  <si>
    <t>60805fc494d5271bba97bd70</t>
  </si>
  <si>
    <t>Petitfee Гидрогелевые патчи для глаз Black Pearl &amp; Gold Hydrogel Eye Patch, 60 шт.</t>
  </si>
  <si>
    <t>6081149d03c378df3457a711</t>
  </si>
  <si>
    <t>Goo.N трусики Ultra XL (12-20 кг) 50 шт.</t>
  </si>
  <si>
    <t>60828feaf4c0cb05f3342a52</t>
  </si>
  <si>
    <t>Merries подгузники L (9-14 кг) 54 шт.</t>
  </si>
  <si>
    <t>608291d394d5275d37a8f3f1</t>
  </si>
  <si>
    <t>Joonies трусики Premium Soft L (9-14 кг) 44 шт.</t>
  </si>
  <si>
    <t>607e8572fbacea6eea64cfeb</t>
  </si>
  <si>
    <t>12.04.2021</t>
  </si>
  <si>
    <t>Joonies трусики Premium Soft M (6-11 кг) 56 шт.</t>
  </si>
  <si>
    <t>6082952373990101676140e4</t>
  </si>
  <si>
    <t>Joonies подгузники Premium Soft L (9-14 кг) 42 шт.</t>
  </si>
  <si>
    <t>6082952cc3080fac1ec1e2b8</t>
  </si>
  <si>
    <t>Wonder Bath универсальный гель-детокс для Super Vegitoks Cleanser Purple, 300 мл</t>
  </si>
  <si>
    <t>6082994dc5311b13e33cf5ad</t>
  </si>
  <si>
    <t>Goo.N трусики Ultra XXL (13-25 кг) 36 шт.</t>
  </si>
  <si>
    <t>60829a83dff13b1fce10ac81</t>
  </si>
  <si>
    <t>YokoSun трусики L (9-14 кг) 44 шт.</t>
  </si>
  <si>
    <t>607ed240f98801990b8bfdcd</t>
  </si>
  <si>
    <t>Merries подгузники M (6-11 кг) 64 шт.</t>
  </si>
  <si>
    <t>607fc071f78dba51d7a6e567</t>
  </si>
  <si>
    <t>14.04.2021</t>
  </si>
  <si>
    <t>Genki подгузники Premium Soft L (9-14 кг) 54 шт.</t>
  </si>
  <si>
    <t>6082bbba04e943c202fb3c87</t>
  </si>
  <si>
    <t>18.04.2021</t>
  </si>
  <si>
    <t>Esthetic House Formula Ampoule AC Tea Tree Сыворотка для лица, 80 мл</t>
  </si>
  <si>
    <t>6082beaf2fe0982d6f3fbb95</t>
  </si>
  <si>
    <t>607d799394d5275a8297bc4b</t>
  </si>
  <si>
    <t>6082c22c94d527611b273009</t>
  </si>
  <si>
    <t>60800133c5311b7a8aa52934</t>
  </si>
  <si>
    <t>Гель для душа Biore Гладкость шелка, 480 мл</t>
  </si>
  <si>
    <t>6082ca5ddbdc31c4deb13955</t>
  </si>
  <si>
    <t>Гель для душа Biore Персиковый соблазн, 480 мл</t>
  </si>
  <si>
    <t>60808b897153b3ef4e646c8f</t>
  </si>
  <si>
    <t>6080265520d51d493c2d5ed7</t>
  </si>
  <si>
    <t>6082cfc87399014b1cf462b9</t>
  </si>
  <si>
    <t>Meine Liebe Средство для уборки детских помещений с антибактериальным эффектом, 500 мл</t>
  </si>
  <si>
    <t>608073a5863e4e126688bf6a</t>
  </si>
  <si>
    <t>Meine Liebe, Карандаш-пятновыводитель кислородный универсальный</t>
  </si>
  <si>
    <t>60805270bed21e7d2cc24987</t>
  </si>
  <si>
    <t>Esthetic House шампунь для волос CP-1 Ginger Purifying, 500 мл</t>
  </si>
  <si>
    <t>6082d08f94d52761ddb4561c</t>
  </si>
  <si>
    <t>MEDI-PEEL 5GF Bor-Tox Peptide Ampoule сыворотка для лица с эффектом ботокса, 30 мл</t>
  </si>
  <si>
    <t>6082d366f98801ca5b7dad5e</t>
  </si>
  <si>
    <t>6082d9e004e9431df2680d52</t>
  </si>
  <si>
    <t>MEDI-PEEL Крем для кожи вокруг глаз Peptide Balance9 Eye Hyaluronic Volumy Eye Cream, 40 мл</t>
  </si>
  <si>
    <t>6082e0497153b3b3d04413be</t>
  </si>
  <si>
    <t>Takeshi трусики бамбуковые Kid's L (9-14 кг) 44 шт.</t>
  </si>
  <si>
    <t>6081cb58954f6b86e546e0de</t>
  </si>
  <si>
    <t>Biore мусс для умывания Экстра увлажнение, 150 мл</t>
  </si>
  <si>
    <t>6082e5e483b1f253450b3663</t>
  </si>
  <si>
    <t>607ec7dd792ab13779be71c4</t>
  </si>
  <si>
    <t>60830346c5311b7d2d984a9f</t>
  </si>
  <si>
    <t>6083159b94d5271cea1edc5d</t>
  </si>
  <si>
    <t>Смесь Kabrita 2 GOLD для комфортного пищеварения, 6-12 месяцев, 400 г</t>
  </si>
  <si>
    <t>24.04.2021</t>
  </si>
  <si>
    <t>60808bcc32da83373186f897</t>
  </si>
  <si>
    <t>60823cd683b1f238f2ee6b7d</t>
  </si>
  <si>
    <t>Biore мицеллярная вода, запасной блок, 290 мл</t>
  </si>
  <si>
    <t>60828ff0bed21e363202a718</t>
  </si>
  <si>
    <t>Japan Gals маска Pure 5 Essence с плацентой, 30 шт.</t>
  </si>
  <si>
    <t>6082b8514f5c6e711580d278</t>
  </si>
  <si>
    <t>Joonies трусики Comfort M (6-11 кг) 54 шт.</t>
  </si>
  <si>
    <t>6081a1f1f9880123807e090d</t>
  </si>
  <si>
    <t>60834eb56a864364aa2da8eb</t>
  </si>
  <si>
    <t>YokoSun подгузники XL (13+ кг) 42 шт.</t>
  </si>
  <si>
    <t>6081ce2f2fe09862f400785d</t>
  </si>
  <si>
    <t>Смесь БИБИКОЛЬ Нэнни 3, от 1 года, 400 г</t>
  </si>
  <si>
    <t>6081b56d863e4e52b64458f8</t>
  </si>
  <si>
    <t>60835a825a39516697df9ac9</t>
  </si>
  <si>
    <t>60836543f9880118e08234ce</t>
  </si>
  <si>
    <t>Merries подгузники XL (12-20 кг) 44 шт.</t>
  </si>
  <si>
    <t>6081d575fbacea169a17f1f3</t>
  </si>
  <si>
    <t>Esthetic House маска-филлер CP-1 3 Seconds Hair Ringer (Hair Fill-up Ampoule), 13 мл, 10 шт.</t>
  </si>
  <si>
    <t>6083661d792ab11dbf1aa165</t>
  </si>
  <si>
    <t>YokoSun трусики XL (12-20 кг) 38 шт.</t>
  </si>
  <si>
    <t>608251af6a8643525154a9dc</t>
  </si>
  <si>
    <t>Goo.N трусики S (5-9 кг) 62 шт.</t>
  </si>
  <si>
    <t>6081c31d99d6ef758e79ce44</t>
  </si>
  <si>
    <t>Manuoki трусики М (6-11 кг) 56 шт.</t>
  </si>
  <si>
    <t>60836774c3080f99cc50b694</t>
  </si>
  <si>
    <t>Goo.N подгузники Ultra (6-11 кг) 80 шт.</t>
  </si>
  <si>
    <t>608367784f5c6e0486b290ea</t>
  </si>
  <si>
    <t>Goo.N подгузники M (6-11 кг) 64 шт.</t>
  </si>
  <si>
    <t>Joonies подгузники Premium Soft M (6-11 кг) 58 шт.</t>
  </si>
  <si>
    <t>60823c7d2fe0986e320077d3</t>
  </si>
  <si>
    <t>60814acf6a86431e0996ff45</t>
  </si>
  <si>
    <t>608133a220d51d60af2d5f2d</t>
  </si>
  <si>
    <t>MEDI-PEEL Volume Essence Peptide 9 эссенция с пептидами для эластичности кожи лица, 100 мл</t>
  </si>
  <si>
    <t>60836c6d2af6cd1e022bea99</t>
  </si>
  <si>
    <t>6081978bc5311b6fec4384cd</t>
  </si>
  <si>
    <t>60825ff1954f6ba50e46e1bd</t>
  </si>
  <si>
    <t>Esthetic House Набор Шампунь + кондиционер для волос CP-1, 500 мл + 100 мл</t>
  </si>
  <si>
    <t>60815aa23b3176678265c3b7</t>
  </si>
  <si>
    <t>YokoSun подгузники Premium M (5-10 кг) 62 шт.</t>
  </si>
  <si>
    <t>608373515a3951018c133da7</t>
  </si>
  <si>
    <t>607ffd6cbed21e7152c2496f</t>
  </si>
  <si>
    <t>Смесь Kabrita 3 GOLD для комфортного пищеварения, старше 12 месяцев, 400 г</t>
  </si>
  <si>
    <t>6081c63cc3080f8113fe2795</t>
  </si>
  <si>
    <t>Высокоэффективный удалитель кутикулы Stop Cuticle IQ BEAUTY, 12.5 мл</t>
  </si>
  <si>
    <t>608375908927ca56593e8639</t>
  </si>
  <si>
    <t>608375d404e9431d0b4fb4d7</t>
  </si>
  <si>
    <t>Saphir Крем Creme de Luxe 01 black</t>
  </si>
  <si>
    <t>6083761d792ab109ea4cad71</t>
  </si>
  <si>
    <t>607fcb575a395123a9c1742d</t>
  </si>
  <si>
    <t>Joonies трусики Premium Soft XL (12-17 кг) 38 шт.</t>
  </si>
  <si>
    <t>60837636792ab147445a82ed</t>
  </si>
  <si>
    <t>60837642c5311b08a2fd996d</t>
  </si>
  <si>
    <t>Merries трусики XL (12-22 кг) 50 шт.</t>
  </si>
  <si>
    <t>6083765e3b31761fc810ffe0</t>
  </si>
  <si>
    <t>6081e353fbacea0c8917f13f</t>
  </si>
  <si>
    <t>YokoSun трусики XXL (15-23 кг) 28 шт.</t>
  </si>
  <si>
    <t>6082c948b9f8ed4cc3b1b574</t>
  </si>
  <si>
    <t>60838724c3080fd694a38fd8</t>
  </si>
  <si>
    <t>6083872904e943bca449f43a</t>
  </si>
  <si>
    <t>Goo.N трусики XL (12-20 кг) 38 шт.</t>
  </si>
  <si>
    <t>60838e01b9f8ed2ee553497c</t>
  </si>
  <si>
    <t>Goo.N трусики Сheerful Baby XL (11-18 кг) 42 шт.</t>
  </si>
  <si>
    <t>60838eab7399016e9e819a9d</t>
  </si>
  <si>
    <t>Nagara поглотитель запаха Aqua Beads</t>
  </si>
  <si>
    <t>608390618927cab13871491a</t>
  </si>
  <si>
    <t>Saphir Очиститель Reno’Mat</t>
  </si>
  <si>
    <t>607ffd8ff78dba5622a6e601</t>
  </si>
  <si>
    <t>Goo.N трусики Сheerful Baby L (8-14 кг) 48 шт.</t>
  </si>
  <si>
    <t>60830d07f78dba3b1679482d</t>
  </si>
  <si>
    <t>608133190fe9957d50eeed8d</t>
  </si>
  <si>
    <t>60806218dbdc3138dc574e47</t>
  </si>
  <si>
    <t>60828534f988019ebf7e0941</t>
  </si>
  <si>
    <t>6083df480fe9956544d30933</t>
  </si>
  <si>
    <t>6083df4e4f5c6e0403130526</t>
  </si>
  <si>
    <t>6083df5dc3080f3fc07e795f</t>
  </si>
  <si>
    <t>6083df673620c27e7c2ed764</t>
  </si>
  <si>
    <t>6083df8120d51d753fd75491</t>
  </si>
  <si>
    <t>60811d4299d6ef626ad10b1c</t>
  </si>
  <si>
    <t>608124a5b9f8ed369a1ed0b1</t>
  </si>
  <si>
    <t>60806e9432da839c1b86f84b</t>
  </si>
  <si>
    <t>6083e631f4c0cb4540ad5b4d</t>
  </si>
  <si>
    <t>6083e66e03c3781e1baed999</t>
  </si>
  <si>
    <t>608189bd3b317665c3f2e672</t>
  </si>
  <si>
    <t>Pigeon Бутылочка Перистальтик Плюс с широким горлом PPSU, 240 мл, с 3 месяцев, оранжевый</t>
  </si>
  <si>
    <t>6081ce7c04e94324becbac01</t>
  </si>
  <si>
    <t>Hello Beauty Сыворотка для лица для 3D увлажнения с гиалуроновой и глюкороновой кислотой, 30 мл</t>
  </si>
  <si>
    <t>607f410a0fe9955a33eeecc6</t>
  </si>
  <si>
    <t>Manuoki трусики XL (12+ кг) 38 шт.</t>
  </si>
  <si>
    <t>6083fa2d0fe99557f83475c0</t>
  </si>
  <si>
    <t>60840ffb04e943981a6c4ee2</t>
  </si>
  <si>
    <t>60841c0583b1f2465e49a254</t>
  </si>
  <si>
    <t>608421cfdbdc31d063f0874f</t>
  </si>
  <si>
    <t>Moist Diane шампунь Volume &amp; Sсalp бессиликоновый, 450 мл</t>
  </si>
  <si>
    <t>60832556b9f8edaf11b1b54a</t>
  </si>
  <si>
    <t>Ёkitto трусики XL (12+ кг) 34 шт.</t>
  </si>
  <si>
    <t>60842d8673990105aa953e84</t>
  </si>
  <si>
    <t>6084336a8927cab4f828c8e0</t>
  </si>
  <si>
    <t>6084369af4c0cb76fd7b56de</t>
  </si>
  <si>
    <t>608437e63620c20ef1df3971</t>
  </si>
  <si>
    <t>60825bd9f98801660f7e0814</t>
  </si>
  <si>
    <t>Merries трусики XXL (15-28 кг) 32 шт.</t>
  </si>
  <si>
    <t>608438b1dff13b1e53d6ecce</t>
  </si>
  <si>
    <t>Жидкость для стирки Burti Baby Liquid, 1.45 л, бутылка</t>
  </si>
  <si>
    <t>60843fe5954f6b3f3babb2ff</t>
  </si>
  <si>
    <t>608449aa863e4e38bbdf80b7</t>
  </si>
  <si>
    <t>Goo.N подгузники L (9-14 кг) 54 шт.</t>
  </si>
  <si>
    <t>60844d7d8927cac82960249c</t>
  </si>
  <si>
    <t>608456717153b3a0d83a4eb5</t>
  </si>
  <si>
    <t>608456f2dbdc31dc9ad5bb01</t>
  </si>
  <si>
    <t>MEDI-PEEL Naite Thread Neck Cream крем для шеи, 100 мл</t>
  </si>
  <si>
    <t>60845736863e4e0e9e42aa2b</t>
  </si>
  <si>
    <t>Смесь БИБИКОЛЬ Нэнни 1 с пребиотиками, с 0 до 6 месяцев, 400 г</t>
  </si>
  <si>
    <t>6084646f83b1f20556a6157f</t>
  </si>
  <si>
    <t>25.04.2021</t>
  </si>
  <si>
    <t>608326b2bed21e4f2457269a</t>
  </si>
  <si>
    <t>6083b2cbfbacea34b22edf01</t>
  </si>
  <si>
    <t>Manuoki трусики XXL (15+ кг) 36 шт.</t>
  </si>
  <si>
    <t>6081a891f78dba60634bd5c8</t>
  </si>
  <si>
    <t>608408782af6cd74796a3683</t>
  </si>
  <si>
    <t>Протеин Optimum Nutrition 100% Whey Gold Standard (819-943 г) молочный шоколад</t>
  </si>
  <si>
    <t>6083b88299d6ef63b0f396c2</t>
  </si>
  <si>
    <t>6084b5f8954f6b266771d4af</t>
  </si>
  <si>
    <t>6083b7f6954f6b0aa6ea22dd</t>
  </si>
  <si>
    <t>6084ba22c3080fa91bf51c05</t>
  </si>
  <si>
    <t>YokoSun трусики Premium L (9-14 кг) 44 шт.</t>
  </si>
  <si>
    <t>6084ba82f4c0cb447e4e4f61</t>
  </si>
  <si>
    <t>Стиральный порошок FUNS Для чистоты вещей и сушки белья в помещении, картонная пачка, 0.9 кг</t>
  </si>
  <si>
    <t>6084ba97863e4e6347d1adcb</t>
  </si>
  <si>
    <t>6082fa2a792ab1531c261e5c</t>
  </si>
  <si>
    <t>Sosu Носочки для педикюра мужские с ароматом зеленого чая, 2 пары 100 мл</t>
  </si>
  <si>
    <t>6084bac42fe0983f6a7330fb</t>
  </si>
  <si>
    <t>6082cbcc32da83638e390cc3</t>
  </si>
  <si>
    <t>6084bb1132da8364f2246af3</t>
  </si>
  <si>
    <t>6084bb46b9f8edcf01526c46</t>
  </si>
  <si>
    <t>Vivienne Sabo Тушь для ресниц Cabaret, в коробке, 01 черный</t>
  </si>
  <si>
    <t>6083efdcc3080fc910afc2b4</t>
  </si>
  <si>
    <t>608312f4f4c0cb5cac81a2d8</t>
  </si>
  <si>
    <t>Jigott Vita Solution 12 Увлажняющий ампульный крем для лица, 100 мл</t>
  </si>
  <si>
    <t>6082af23954f6b51b4f84303</t>
  </si>
  <si>
    <t>Esthetic House Formula Ampoule Collagen Сыворотка для лица, 80 мл</t>
  </si>
  <si>
    <t>6083ead494d527f83acc2162</t>
  </si>
  <si>
    <t>6084c4869066f42cec04dc27</t>
  </si>
  <si>
    <t>Esthetic House гидрогелевая маска Red Wine c экстрактом красного вина, 30 г</t>
  </si>
  <si>
    <t>Genki подгузники Premium Soft M (6-11 кг) 64 шт.</t>
  </si>
  <si>
    <t>6084c81320d51d576f146f47</t>
  </si>
  <si>
    <t>6083afe64f5c6e21b380d29a</t>
  </si>
  <si>
    <t>6084cace94d52700683598ca</t>
  </si>
  <si>
    <t>Маска-перчатки Koelf Melting essence hand pack 10 пар</t>
  </si>
  <si>
    <t>Esthetic House шампунь CP-1 Anti-Hairloss Scalp Infusion, 250 мл</t>
  </si>
  <si>
    <t>La'dor шампунь для волос Keratin LPP Кератиновый pH 6.0, 150 мл</t>
  </si>
  <si>
    <t>Набор Esthetic House CP-1 Intense nourishing v2.0 mini</t>
  </si>
  <si>
    <t>Средство для восстановления ногтей IQ Beauty Quick Help &amp; Rebuild, 12.5 мл</t>
  </si>
  <si>
    <t>Гель для стирки Kao Attack Bio EX, 0.77 кг, дой-пак</t>
  </si>
  <si>
    <t>6084cbb55a395150a3f852d2</t>
  </si>
  <si>
    <t>6084ccf9863e4e205fd1df21</t>
  </si>
  <si>
    <t>6084d1e994d52718d6bbeea3</t>
  </si>
  <si>
    <t>60815cfd954f6b7266f8428f</t>
  </si>
  <si>
    <t>6083863799d6ef40fdf396f4</t>
  </si>
  <si>
    <t>Гель для стирки Kao Attack Multi‐Action, 0.77 кг, дой-пак</t>
  </si>
  <si>
    <t>6084111183b1f24b20473583</t>
  </si>
  <si>
    <t>6084fc6e3b31762f3302a9e5</t>
  </si>
  <si>
    <t>6082fa7fb9f8ed6b9ab1b6f5</t>
  </si>
  <si>
    <t>Vivienne Sabo Тушь для ресниц Cabaret Premiere, 04 фиолетовый</t>
  </si>
  <si>
    <t>6081af0532da83d51dea669e</t>
  </si>
  <si>
    <t>6084fe07954f6bd0db498e02</t>
  </si>
  <si>
    <t>6084fe16c5311b62eb69bcef</t>
  </si>
  <si>
    <t>6083b61d0fe9953d31d8ca80</t>
  </si>
  <si>
    <t>Joonies трусики Comfort L (9-14 кг) 44 шт.</t>
  </si>
  <si>
    <t>60829a3bfbacea116817f138</t>
  </si>
  <si>
    <t>6084fe68dbdc31db73cc8b68</t>
  </si>
  <si>
    <t>608500fd7153b33732034b87</t>
  </si>
  <si>
    <t>608221635a39518ae9198516</t>
  </si>
  <si>
    <t>La'dor Пилинг для кожи головы Scalp Scaling Spa Ampoule, 15 мл</t>
  </si>
  <si>
    <t>608438c4b9f8ed9a19b1b67c</t>
  </si>
  <si>
    <t>YokoSun трусики M (6-10 кг) 58 шт.</t>
  </si>
  <si>
    <t>607fd7a48927ca60cc66abe6</t>
  </si>
  <si>
    <t>60827cb1f98801cb687e08a6</t>
  </si>
  <si>
    <t>A'PIEU Тонер увлажняющий Hyaluthione Soonsoo Essence, 170 мл</t>
  </si>
  <si>
    <t>6081501c4f5c6e314d37b192</t>
  </si>
  <si>
    <t>60856fe332da831013c90474</t>
  </si>
  <si>
    <t>608580cd2af6cd0a4fb1a0e0</t>
  </si>
  <si>
    <t>Farmstay Hyaluronic 5 Water Drop Cream Крем для лица с 5 видами гиалуроновой кислоты, 80 мл</t>
  </si>
  <si>
    <t>608336679066f41a2dbf6415</t>
  </si>
  <si>
    <t>608592882fe0984301dea8bd</t>
  </si>
  <si>
    <t>6085b253c5311b3308b2a260</t>
  </si>
  <si>
    <t>6085b61afbacea399dc6c9e4</t>
  </si>
  <si>
    <t>6085b8a36a86436d3d4e2dac</t>
  </si>
  <si>
    <t>6083d1677153b37b3c9af364</t>
  </si>
  <si>
    <t>Pigeon Бутылочка Перистальтик Плюс с широким горлом PP, 160 мл, с рождения, бесцветный</t>
  </si>
  <si>
    <t>60857537954f6b3e9ef842cc</t>
  </si>
  <si>
    <t>608524643b3176266d093cb5</t>
  </si>
  <si>
    <t>6085eead2fe0980c63c2e5d8</t>
  </si>
  <si>
    <t>6085ef25c5311b5bcc0a5167</t>
  </si>
  <si>
    <t>Goo.N трусики XXL (13-25 кг) 28 шт.</t>
  </si>
  <si>
    <t>60812b3694d5277ad197bc6d</t>
  </si>
  <si>
    <t>6085372a94d527f3dccc214c</t>
  </si>
  <si>
    <t>60847c157153b3ebcf9af336</t>
  </si>
  <si>
    <t>60844feadbdc31b0d21ed7e6</t>
  </si>
  <si>
    <t>Etude House скраб для лица Baking Powder Crunch Pore Scrub для сужения пор с содой 7 г</t>
  </si>
  <si>
    <t>60856be75a39518b40776cb4</t>
  </si>
  <si>
    <t>60845459dbdc3125e01ed87d</t>
  </si>
  <si>
    <t>6085ae2203c378be048b8fcd</t>
  </si>
  <si>
    <t>60854e875a39513af2776b57</t>
  </si>
  <si>
    <t>Palmbaby трусики Традиционные M (6-11 кг) 48 шт.</t>
  </si>
  <si>
    <t>608306d932da83672f390b88</t>
  </si>
  <si>
    <t>Соска Pigeon Peristaltic PLUS S 1м+, 2 шт. бесцветный</t>
  </si>
  <si>
    <t>60846871f4c0cb2e7c81a3bf</t>
  </si>
  <si>
    <t>13.04.2021</t>
  </si>
  <si>
    <t>Vivienne Sabo Тушь для ресниц Cabaret Waterproof, black</t>
  </si>
  <si>
    <t>Возврат платежа за скидку по баллам Яндекс.Плюса</t>
  </si>
  <si>
    <t>60826dd504e943c8eccbac98</t>
  </si>
  <si>
    <t>Возврат платежа за скидку маркетплейса</t>
  </si>
  <si>
    <t>60826dd65a39513930e2e30b</t>
  </si>
  <si>
    <t>Возврат платежа за скидку по бонусам СберСпасибо</t>
  </si>
  <si>
    <t>6084f272792ab1634a261dbb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</si>
</sst>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808635.0</v>
      </c>
    </row>
    <row r="4" spans="1:9" s="3" customFormat="1" x14ac:dyDescent="0.2" ht="16.0" customHeight="true">
      <c r="A4" s="3" t="s">
        <v>34</v>
      </c>
      <c r="B4" s="10" t="n">
        <v>61689.0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4.4015474E7</v>
      </c>
      <c r="B8" s="8" t="s">
        <v>51</v>
      </c>
      <c r="C8" s="8" t="n">
        <f>IF(false,"01-004215", "01-004215")</f>
      </c>
      <c r="D8" s="8" t="s">
        <v>52</v>
      </c>
      <c r="E8" s="8" t="n">
        <v>1.0</v>
      </c>
      <c r="F8" s="8" t="n">
        <v>438.0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4.2112697E7</v>
      </c>
      <c r="B9" t="s" s="8">
        <v>56</v>
      </c>
      <c r="C9" t="n" s="8">
        <f>IF(false,"008-576", "008-576")</f>
      </c>
      <c r="D9" t="s" s="8">
        <v>57</v>
      </c>
      <c r="E9" t="n" s="8">
        <v>1.0</v>
      </c>
      <c r="F9" t="n" s="8">
        <v>87.0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4.3878614E7</v>
      </c>
      <c r="B10" s="8" t="s">
        <v>59</v>
      </c>
      <c r="C10" s="8" t="n">
        <f>IF(false,"01-004217", "01-004217")</f>
      </c>
      <c r="D10" s="8" t="s">
        <v>60</v>
      </c>
      <c r="E10" s="8" t="n">
        <v>2.0</v>
      </c>
      <c r="F10" s="8" t="n">
        <v>193.0</v>
      </c>
      <c r="G10" s="8" t="s">
        <v>61</v>
      </c>
      <c r="H10" t="s" s="8">
        <v>54</v>
      </c>
      <c r="I10" t="s" s="8">
        <v>62</v>
      </c>
    </row>
    <row r="11" ht="16.0" customHeight="true">
      <c r="A11" t="n" s="7">
        <v>4.4048743E7</v>
      </c>
      <c r="B11" t="s" s="8">
        <v>51</v>
      </c>
      <c r="C11" t="n" s="8">
        <f>IF(false,"120922090", "120922090")</f>
      </c>
      <c r="D11" t="s" s="8">
        <v>63</v>
      </c>
      <c r="E11" t="n" s="8">
        <v>1.0</v>
      </c>
      <c r="F11" t="n" s="8">
        <v>242.0</v>
      </c>
      <c r="G11" t="s" s="8">
        <v>53</v>
      </c>
      <c r="H11" t="s" s="8">
        <v>54</v>
      </c>
      <c r="I11" t="s" s="8">
        <v>64</v>
      </c>
    </row>
    <row r="12" spans="1:9" x14ac:dyDescent="0.2" ht="16.0" customHeight="true">
      <c r="A12" s="7" t="n">
        <v>4.4229419E7</v>
      </c>
      <c r="B12" t="s" s="8">
        <v>65</v>
      </c>
      <c r="C12" t="n" s="8">
        <f>IF(false,"002-102", "002-102")</f>
      </c>
      <c r="D12" t="s" s="8">
        <v>66</v>
      </c>
      <c r="E12" t="n" s="8">
        <v>1.0</v>
      </c>
      <c r="F12" t="n" s="8">
        <v>276.0</v>
      </c>
      <c r="G12" t="s" s="8">
        <v>67</v>
      </c>
      <c r="H12" t="s" s="8">
        <v>54</v>
      </c>
      <c r="I12" t="s" s="8">
        <v>68</v>
      </c>
    </row>
    <row r="13" spans="1:9" s="8" customFormat="1" ht="16.0" x14ac:dyDescent="0.2" customHeight="true">
      <c r="A13" s="7" t="n">
        <v>4.4201364E7</v>
      </c>
      <c r="B13" s="8" t="s">
        <v>65</v>
      </c>
      <c r="C13" s="8" t="n">
        <f>IF(false,"120922390", "120922390")</f>
      </c>
      <c r="D13" s="8" t="s">
        <v>69</v>
      </c>
      <c r="E13" s="8" t="n">
        <v>1.0</v>
      </c>
      <c r="F13" s="8" t="n">
        <v>48.0</v>
      </c>
      <c r="G13" s="8" t="s">
        <v>53</v>
      </c>
      <c r="H13" s="8" t="s">
        <v>54</v>
      </c>
      <c r="I13" s="8" t="s">
        <v>70</v>
      </c>
    </row>
    <row r="14" spans="1:9" x14ac:dyDescent="0.2" ht="16.0" customHeight="true">
      <c r="A14" s="7" t="n">
        <v>4.4194095E7</v>
      </c>
      <c r="B14" s="8" t="s">
        <v>65</v>
      </c>
      <c r="C14" s="8" t="n">
        <f>IF(false,"120921544", "120921544")</f>
      </c>
      <c r="D14" s="8" t="s">
        <v>71</v>
      </c>
      <c r="E14" s="8" t="n">
        <v>1.0</v>
      </c>
      <c r="F14" s="8" t="n">
        <v>143.0</v>
      </c>
      <c r="G14" s="8" t="s">
        <v>53</v>
      </c>
      <c r="H14" s="8" t="s">
        <v>54</v>
      </c>
      <c r="I14" s="8" t="s">
        <v>72</v>
      </c>
    </row>
    <row r="15" ht="16.0" customHeight="true">
      <c r="A15" t="n" s="7">
        <v>4.4246619E7</v>
      </c>
      <c r="B15" t="s" s="8">
        <v>73</v>
      </c>
      <c r="C15" t="n" s="8">
        <f>IF(false,"120921942", "120921942")</f>
      </c>
      <c r="D15" t="s" s="8">
        <v>74</v>
      </c>
      <c r="E15" t="n" s="8">
        <v>1.0</v>
      </c>
      <c r="F15" t="n" s="8">
        <v>413.0</v>
      </c>
      <c r="G15" t="s" s="8">
        <v>67</v>
      </c>
      <c r="H15" t="s" s="8">
        <v>54</v>
      </c>
      <c r="I15" t="s" s="8">
        <v>75</v>
      </c>
    </row>
    <row r="16" spans="1:9" s="1" customFormat="1" x14ac:dyDescent="0.2" ht="16.0" customHeight="true">
      <c r="A16" s="7" t="n">
        <v>4.4244455E7</v>
      </c>
      <c r="B16" t="s" s="8">
        <v>73</v>
      </c>
      <c r="C16" t="n" s="8">
        <f>IF(false,"008-576", "008-576")</f>
      </c>
      <c r="D16" t="s" s="8">
        <v>57</v>
      </c>
      <c r="E16" t="n" s="8">
        <v>1.0</v>
      </c>
      <c r="F16" s="8" t="n">
        <v>55.0</v>
      </c>
      <c r="G16" s="8" t="s">
        <v>67</v>
      </c>
      <c r="H16" s="8" t="s">
        <v>54</v>
      </c>
      <c r="I16" s="8" t="s">
        <v>76</v>
      </c>
    </row>
    <row r="17" spans="1:9" x14ac:dyDescent="0.2" ht="16.0" customHeight="true">
      <c r="A17" s="7" t="n">
        <v>4.420703E7</v>
      </c>
      <c r="B17" s="8" t="s">
        <v>65</v>
      </c>
      <c r="C17" s="8" t="n">
        <f>IF(false,"120922351", "120922351")</f>
      </c>
      <c r="D17" s="8" t="s">
        <v>77</v>
      </c>
      <c r="E17" s="8" t="n">
        <v>1.0</v>
      </c>
      <c r="F17" s="8" t="n">
        <v>172.0</v>
      </c>
      <c r="G17" s="8" t="s">
        <v>67</v>
      </c>
      <c r="H17" s="8" t="s">
        <v>54</v>
      </c>
      <c r="I17" s="8" t="s">
        <v>78</v>
      </c>
    </row>
    <row r="18" spans="1:9" x14ac:dyDescent="0.2" ht="16.0" customHeight="true">
      <c r="A18" s="7" t="n">
        <v>4.4248764E7</v>
      </c>
      <c r="B18" t="s" s="8">
        <v>73</v>
      </c>
      <c r="C18" t="n" s="8">
        <f>IF(false,"005-1573", "005-1573")</f>
      </c>
      <c r="D18" t="s" s="8">
        <v>79</v>
      </c>
      <c r="E18" t="n" s="8">
        <v>1.0</v>
      </c>
      <c r="F18" t="n" s="8">
        <v>751.0</v>
      </c>
      <c r="G18" t="s" s="8">
        <v>67</v>
      </c>
      <c r="H18" t="s" s="8">
        <v>54</v>
      </c>
      <c r="I18" t="s" s="8">
        <v>80</v>
      </c>
    </row>
    <row r="19" spans="1:9" ht="16.0" x14ac:dyDescent="0.2" customHeight="true">
      <c r="A19" s="7" t="n">
        <v>4.4207838E7</v>
      </c>
      <c r="B19" s="8" t="s">
        <v>65</v>
      </c>
      <c r="C19" s="8" t="n">
        <f>IF(false,"120921791", "120921791")</f>
      </c>
      <c r="D19" s="8" t="s">
        <v>81</v>
      </c>
      <c r="E19" s="8" t="n">
        <v>2.0</v>
      </c>
      <c r="F19" s="8" t="n">
        <v>218.0</v>
      </c>
      <c r="G19" s="8" t="s">
        <v>53</v>
      </c>
      <c r="H19" s="8" t="s">
        <v>54</v>
      </c>
      <c r="I19" s="8" t="s">
        <v>82</v>
      </c>
    </row>
    <row r="20" spans="1:9" x14ac:dyDescent="0.2" ht="16.0" customHeight="true">
      <c r="A20" s="7" t="n">
        <v>4.4084407E7</v>
      </c>
      <c r="B20" s="8" t="s">
        <v>51</v>
      </c>
      <c r="C20" s="8" t="n">
        <f>IF(false,"003-315", "003-315")</f>
      </c>
      <c r="D20" s="8" t="s">
        <v>83</v>
      </c>
      <c r="E20" s="8" t="n">
        <v>3.0</v>
      </c>
      <c r="F20" s="8" t="n">
        <v>501.0</v>
      </c>
      <c r="G20" s="8" t="s">
        <v>53</v>
      </c>
      <c r="H20" s="8" t="s">
        <v>54</v>
      </c>
      <c r="I20" s="8" t="s">
        <v>84</v>
      </c>
    </row>
    <row r="21" ht="16.0" customHeight="true">
      <c r="A21" t="n" s="7">
        <v>4.4004641E7</v>
      </c>
      <c r="B21" t="s" s="8">
        <v>51</v>
      </c>
      <c r="C21" t="n" s="8">
        <f>IF(false,"01-003884", "01-003884")</f>
      </c>
      <c r="D21" t="s" s="8">
        <v>85</v>
      </c>
      <c r="E21" t="n" s="8">
        <v>1.0</v>
      </c>
      <c r="F21" t="n" s="8">
        <v>668.0</v>
      </c>
      <c r="G21" t="s" s="8">
        <v>61</v>
      </c>
      <c r="H21" t="s" s="8">
        <v>54</v>
      </c>
      <c r="I21" t="s" s="8">
        <v>86</v>
      </c>
    </row>
    <row r="22" spans="1:9" s="1" customFormat="1" x14ac:dyDescent="0.2" ht="16.0" customHeight="true">
      <c r="A22" s="7" t="n">
        <v>4.3163308E7</v>
      </c>
      <c r="B22" t="s" s="8">
        <v>87</v>
      </c>
      <c r="C22" t="n" s="8">
        <f>IF(false,"120922035", "120922035")</f>
      </c>
      <c r="D22" t="s" s="8">
        <v>88</v>
      </c>
      <c r="E22" t="n" s="8">
        <v>2.0</v>
      </c>
      <c r="F22" s="8" t="n">
        <v>590.0</v>
      </c>
      <c r="G22" s="8" t="s">
        <v>53</v>
      </c>
      <c r="H22" s="8" t="s">
        <v>54</v>
      </c>
      <c r="I22" s="8" t="s">
        <v>89</v>
      </c>
    </row>
    <row r="23" spans="1:9" x14ac:dyDescent="0.2" ht="16.0" customHeight="true">
      <c r="A23" s="7" t="n">
        <v>4.4227276E7</v>
      </c>
      <c r="B23" s="8" t="s">
        <v>65</v>
      </c>
      <c r="C23" s="8" t="n">
        <f>IF(false,"120921939", "120921939")</f>
      </c>
      <c r="D23" s="8" t="s">
        <v>90</v>
      </c>
      <c r="E23" s="8" t="n">
        <v>2.0</v>
      </c>
      <c r="F23" s="8" t="n">
        <v>306.0</v>
      </c>
      <c r="G23" s="8" t="s">
        <v>53</v>
      </c>
      <c r="H23" s="8" t="s">
        <v>54</v>
      </c>
      <c r="I23" s="8" t="s">
        <v>91</v>
      </c>
    </row>
    <row r="24" ht="16.0" customHeight="true">
      <c r="A24" t="n" s="7">
        <v>4.3992714E7</v>
      </c>
      <c r="B24" t="s" s="8">
        <v>51</v>
      </c>
      <c r="C24" t="n" s="8">
        <f>IF(false,"120922554", "120922554")</f>
      </c>
      <c r="D24" t="s" s="8">
        <v>92</v>
      </c>
      <c r="E24" t="n" s="8">
        <v>1.0</v>
      </c>
      <c r="F24" t="n" s="8">
        <v>217.0</v>
      </c>
      <c r="G24" t="s" s="8">
        <v>53</v>
      </c>
      <c r="H24" t="s" s="8">
        <v>54</v>
      </c>
      <c r="I24" t="s" s="8">
        <v>93</v>
      </c>
    </row>
    <row r="25" spans="1:9" s="1" customFormat="1" x14ac:dyDescent="0.2" ht="16.0" customHeight="true">
      <c r="A25" t="n" s="7">
        <v>4.4033155E7</v>
      </c>
      <c r="B25" t="s" s="8">
        <v>51</v>
      </c>
      <c r="C25" t="n" s="8">
        <f>IF(false,"120922005", "120922005")</f>
      </c>
      <c r="D25" t="s" s="8">
        <v>94</v>
      </c>
      <c r="E25" t="n" s="8">
        <v>1.0</v>
      </c>
      <c r="F25" t="n" s="8">
        <v>315.0</v>
      </c>
      <c r="G25" t="s" s="8">
        <v>53</v>
      </c>
      <c r="H25" t="s" s="8">
        <v>54</v>
      </c>
      <c r="I25" t="s" s="8">
        <v>95</v>
      </c>
    </row>
    <row r="26" ht="16.0" customHeight="true">
      <c r="A26" t="n" s="7">
        <v>4.4046959E7</v>
      </c>
      <c r="B26" t="s" s="8">
        <v>51</v>
      </c>
      <c r="C26" t="n" s="8">
        <f>IF(false,"005-1515", "005-1515")</f>
      </c>
      <c r="D26" t="s" s="8">
        <v>96</v>
      </c>
      <c r="E26" t="n" s="8">
        <v>1.0</v>
      </c>
      <c r="F26" t="n" s="8">
        <v>1.0</v>
      </c>
      <c r="G26" t="s" s="8">
        <v>67</v>
      </c>
      <c r="H26" t="s" s="8">
        <v>54</v>
      </c>
      <c r="I26" t="s" s="8">
        <v>97</v>
      </c>
    </row>
    <row r="27" ht="16.0" customHeight="true">
      <c r="A27" t="n" s="7">
        <v>4.4121315E7</v>
      </c>
      <c r="B27" t="s" s="8">
        <v>65</v>
      </c>
      <c r="C27" t="n" s="8">
        <f>IF(false,"003-319", "003-319")</f>
      </c>
      <c r="D27" t="s" s="8">
        <v>98</v>
      </c>
      <c r="E27" t="n" s="8">
        <v>1.0</v>
      </c>
      <c r="F27" t="n" s="8">
        <v>550.0</v>
      </c>
      <c r="G27" t="s" s="8">
        <v>67</v>
      </c>
      <c r="H27" t="s" s="8">
        <v>54</v>
      </c>
      <c r="I27" t="s" s="8">
        <v>99</v>
      </c>
    </row>
    <row r="28" ht="16.0" customHeight="true">
      <c r="A28" t="n" s="7">
        <v>4.3329394E7</v>
      </c>
      <c r="B28" t="s" s="8">
        <v>100</v>
      </c>
      <c r="C28" t="n" s="8">
        <f>IF(false,"005-1308", "005-1308")</f>
      </c>
      <c r="D28" t="s" s="8">
        <v>101</v>
      </c>
      <c r="E28" t="n" s="8">
        <v>1.0</v>
      </c>
      <c r="F28" t="n" s="8">
        <v>235.0</v>
      </c>
      <c r="G28" t="s" s="8">
        <v>53</v>
      </c>
      <c r="H28" t="s" s="8">
        <v>54</v>
      </c>
      <c r="I28" t="s" s="8">
        <v>102</v>
      </c>
    </row>
    <row r="29" spans="1:9" s="1" customFormat="1" x14ac:dyDescent="0.2" ht="16.0" customHeight="true">
      <c r="A29" t="n" s="7">
        <v>4.3836555E7</v>
      </c>
      <c r="B29" t="s" s="8">
        <v>103</v>
      </c>
      <c r="C29" t="n" s="8">
        <f>IF(false,"005-1560", "005-1560")</f>
      </c>
      <c r="D29" t="s" s="8">
        <v>104</v>
      </c>
      <c r="E29" t="n" s="8">
        <v>1.0</v>
      </c>
      <c r="F29" t="n" s="8">
        <v>114.0</v>
      </c>
      <c r="G29" s="8" t="s">
        <v>53</v>
      </c>
      <c r="H29" t="s" s="8">
        <v>54</v>
      </c>
      <c r="I29" s="8" t="s">
        <v>105</v>
      </c>
    </row>
    <row r="30" ht="16.0" customHeight="true">
      <c r="A30" t="n" s="7">
        <v>4.3918664E7</v>
      </c>
      <c r="B30" t="s" s="8">
        <v>59</v>
      </c>
      <c r="C30" t="n" s="8">
        <f>IF(false,"120921942", "120921942")</f>
      </c>
      <c r="D30" t="s" s="8">
        <v>74</v>
      </c>
      <c r="E30" t="n" s="8">
        <v>1.0</v>
      </c>
      <c r="F30" t="n" s="8">
        <v>312.0</v>
      </c>
      <c r="G30" t="s" s="8">
        <v>61</v>
      </c>
      <c r="H30" t="s" s="8">
        <v>54</v>
      </c>
      <c r="I30" t="s" s="8">
        <v>106</v>
      </c>
    </row>
    <row r="31" ht="16.0" customHeight="true">
      <c r="A31" t="n" s="7">
        <v>4.4157285E7</v>
      </c>
      <c r="B31" t="s" s="8">
        <v>65</v>
      </c>
      <c r="C31" t="n" s="8">
        <f>IF(false,"01-003884", "01-003884")</f>
      </c>
      <c r="D31" t="s" s="8">
        <v>85</v>
      </c>
      <c r="E31" t="n" s="8">
        <v>2.0</v>
      </c>
      <c r="F31" t="n" s="8">
        <v>270.0</v>
      </c>
      <c r="G31" t="s" s="8">
        <v>53</v>
      </c>
      <c r="H31" t="s" s="8">
        <v>54</v>
      </c>
      <c r="I31" t="s" s="8">
        <v>107</v>
      </c>
    </row>
    <row r="32" ht="16.0" customHeight="true">
      <c r="A32" t="n" s="7">
        <v>4.4157285E7</v>
      </c>
      <c r="B32" t="s" s="8">
        <v>65</v>
      </c>
      <c r="C32" t="n" s="8">
        <f>IF(false,"01-003884", "01-003884")</f>
      </c>
      <c r="D32" t="s" s="8">
        <v>85</v>
      </c>
      <c r="E32" t="n" s="8">
        <v>2.0</v>
      </c>
      <c r="F32" t="n" s="8">
        <v>298.0</v>
      </c>
      <c r="G32" t="s" s="8">
        <v>61</v>
      </c>
      <c r="H32" t="s" s="8">
        <v>54</v>
      </c>
      <c r="I32" t="s" s="8">
        <v>108</v>
      </c>
    </row>
    <row r="33" ht="16.0" customHeight="true">
      <c r="A33" t="n" s="7">
        <v>4.4245359E7</v>
      </c>
      <c r="B33" t="s" s="8">
        <v>73</v>
      </c>
      <c r="C33" t="n" s="8">
        <f>IF(false,"01-004071", "01-004071")</f>
      </c>
      <c r="D33" t="s" s="8">
        <v>109</v>
      </c>
      <c r="E33" t="n" s="8">
        <v>1.0</v>
      </c>
      <c r="F33" t="n" s="8">
        <v>24.0</v>
      </c>
      <c r="G33" t="s" s="8">
        <v>53</v>
      </c>
      <c r="H33" t="s" s="8">
        <v>54</v>
      </c>
      <c r="I33" t="s" s="8">
        <v>110</v>
      </c>
    </row>
    <row r="34" ht="16.0" customHeight="true">
      <c r="A34" t="n" s="7">
        <v>4.4245359E7</v>
      </c>
      <c r="B34" t="s" s="8">
        <v>73</v>
      </c>
      <c r="C34" t="n" s="8">
        <f>IF(false,"005-1374", "005-1374")</f>
      </c>
      <c r="D34" t="s" s="8">
        <v>111</v>
      </c>
      <c r="E34" t="n" s="8">
        <v>1.0</v>
      </c>
      <c r="F34" t="n" s="8">
        <v>23.0</v>
      </c>
      <c r="G34" t="s" s="8">
        <v>53</v>
      </c>
      <c r="H34" t="s" s="8">
        <v>54</v>
      </c>
      <c r="I34" t="s" s="8">
        <v>110</v>
      </c>
    </row>
    <row r="35" ht="16.0" customHeight="true">
      <c r="A35" t="n" s="7">
        <v>4.4229253E7</v>
      </c>
      <c r="B35" t="s" s="8">
        <v>65</v>
      </c>
      <c r="C35" t="n" s="8">
        <f>IF(false,"005-1573", "005-1573")</f>
      </c>
      <c r="D35" t="s" s="8">
        <v>79</v>
      </c>
      <c r="E35" t="n" s="8">
        <v>1.0</v>
      </c>
      <c r="F35" t="n" s="8">
        <v>485.0</v>
      </c>
      <c r="G35" t="s" s="8">
        <v>67</v>
      </c>
      <c r="H35" t="s" s="8">
        <v>54</v>
      </c>
      <c r="I35" t="s" s="8">
        <v>112</v>
      </c>
    </row>
    <row r="36" ht="16.0" customHeight="true">
      <c r="A36" t="n" s="7">
        <v>4.4178715E7</v>
      </c>
      <c r="B36" t="s" s="8">
        <v>65</v>
      </c>
      <c r="C36" t="n" s="8">
        <f>IF(false,"120922351", "120922351")</f>
      </c>
      <c r="D36" t="s" s="8">
        <v>77</v>
      </c>
      <c r="E36" t="n" s="8">
        <v>3.0</v>
      </c>
      <c r="F36" t="n" s="8">
        <v>1.0</v>
      </c>
      <c r="G36" t="s" s="8">
        <v>67</v>
      </c>
      <c r="H36" t="s" s="8">
        <v>54</v>
      </c>
      <c r="I36" t="s" s="8">
        <v>113</v>
      </c>
    </row>
    <row r="37" ht="16.0" customHeight="true">
      <c r="A37" t="n" s="7">
        <v>4.4153784E7</v>
      </c>
      <c r="B37" t="s" s="8">
        <v>65</v>
      </c>
      <c r="C37" t="n" s="8">
        <f>IF(false,"01-003884", "01-003884")</f>
      </c>
      <c r="D37" t="s" s="8">
        <v>85</v>
      </c>
      <c r="E37" t="n" s="8">
        <v>1.0</v>
      </c>
      <c r="F37" t="n" s="8">
        <v>104.0</v>
      </c>
      <c r="G37" t="s" s="8">
        <v>53</v>
      </c>
      <c r="H37" t="s" s="8">
        <v>54</v>
      </c>
      <c r="I37" t="s" s="8">
        <v>114</v>
      </c>
    </row>
    <row r="38" ht="16.0" customHeight="true">
      <c r="A38" t="n" s="7">
        <v>4.4217718E7</v>
      </c>
      <c r="B38" t="s" s="8">
        <v>65</v>
      </c>
      <c r="C38" t="n" s="8">
        <f>IF(false,"005-1345", "005-1345")</f>
      </c>
      <c r="D38" t="s" s="8">
        <v>115</v>
      </c>
      <c r="E38" t="n" s="8">
        <v>1.0</v>
      </c>
      <c r="F38" t="n" s="8">
        <v>16.0</v>
      </c>
      <c r="G38" t="s" s="8">
        <v>61</v>
      </c>
      <c r="H38" t="s" s="8">
        <v>54</v>
      </c>
      <c r="I38" t="s" s="8">
        <v>116</v>
      </c>
    </row>
    <row r="39" ht="16.0" customHeight="true">
      <c r="A39" t="n" s="7">
        <v>4.4217718E7</v>
      </c>
      <c r="B39" t="s" s="8">
        <v>65</v>
      </c>
      <c r="C39" t="n" s="8">
        <f>IF(false,"005-1246", "005-1246")</f>
      </c>
      <c r="D39" t="s" s="8">
        <v>117</v>
      </c>
      <c r="E39" t="n" s="8">
        <v>1.0</v>
      </c>
      <c r="F39" t="n" s="8">
        <v>12.0</v>
      </c>
      <c r="G39" t="s" s="8">
        <v>61</v>
      </c>
      <c r="H39" t="s" s="8">
        <v>54</v>
      </c>
      <c r="I39" t="s" s="8">
        <v>116</v>
      </c>
    </row>
    <row r="40" ht="16.0" customHeight="true">
      <c r="A40" t="n" s="7">
        <v>4.4200487E7</v>
      </c>
      <c r="B40" t="s" s="8">
        <v>65</v>
      </c>
      <c r="C40" t="n" s="8">
        <f>IF(false,"120922351", "120922351")</f>
      </c>
      <c r="D40" t="s" s="8">
        <v>77</v>
      </c>
      <c r="E40" t="n" s="8">
        <v>1.0</v>
      </c>
      <c r="F40" t="n" s="8">
        <v>110.0</v>
      </c>
      <c r="G40" t="s" s="8">
        <v>61</v>
      </c>
      <c r="H40" t="s" s="8">
        <v>54</v>
      </c>
      <c r="I40" t="s" s="8">
        <v>118</v>
      </c>
    </row>
    <row r="41" ht="16.0" customHeight="true">
      <c r="A41" t="n" s="7">
        <v>4.4248856E7</v>
      </c>
      <c r="B41" t="s" s="8">
        <v>73</v>
      </c>
      <c r="C41" t="n" s="8">
        <f>IF(false,"120922164", "120922164")</f>
      </c>
      <c r="D41" t="s" s="8">
        <v>119</v>
      </c>
      <c r="E41" t="n" s="8">
        <v>1.0</v>
      </c>
      <c r="F41" t="n" s="8">
        <v>147.0</v>
      </c>
      <c r="G41" t="s" s="8">
        <v>53</v>
      </c>
      <c r="H41" t="s" s="8">
        <v>54</v>
      </c>
      <c r="I41" t="s" s="8">
        <v>120</v>
      </c>
    </row>
    <row r="42" ht="16.0" customHeight="true">
      <c r="A42" t="n" s="7">
        <v>4.4021741E7</v>
      </c>
      <c r="B42" t="s" s="8">
        <v>51</v>
      </c>
      <c r="C42" t="n" s="8">
        <f>IF(false,"120921809", "120921809")</f>
      </c>
      <c r="D42" t="s" s="8">
        <v>121</v>
      </c>
      <c r="E42" t="n" s="8">
        <v>1.0</v>
      </c>
      <c r="F42" t="n" s="8">
        <v>238.0</v>
      </c>
      <c r="G42" t="s" s="8">
        <v>53</v>
      </c>
      <c r="H42" t="s" s="8">
        <v>54</v>
      </c>
      <c r="I42" t="s" s="8">
        <v>122</v>
      </c>
    </row>
    <row r="43" ht="16.0" customHeight="true">
      <c r="A43" t="n" s="7">
        <v>4.389567E7</v>
      </c>
      <c r="B43" t="s" s="8">
        <v>59</v>
      </c>
      <c r="C43" t="n" s="8">
        <f>IF(false,"120921939", "120921939")</f>
      </c>
      <c r="D43" t="s" s="8">
        <v>90</v>
      </c>
      <c r="E43" t="n" s="8">
        <v>1.0</v>
      </c>
      <c r="F43" t="n" s="8">
        <v>186.0</v>
      </c>
      <c r="G43" t="s" s="8">
        <v>53</v>
      </c>
      <c r="H43" t="s" s="8">
        <v>54</v>
      </c>
      <c r="I43" t="s" s="8">
        <v>123</v>
      </c>
    </row>
    <row r="44" ht="16.0" customHeight="true">
      <c r="A44" t="n" s="7">
        <v>4.4184838E7</v>
      </c>
      <c r="B44" t="s" s="8">
        <v>65</v>
      </c>
      <c r="C44" t="n" s="8">
        <f>IF(false,"120922407", "120922407")</f>
      </c>
      <c r="D44" t="s" s="8">
        <v>124</v>
      </c>
      <c r="E44" t="n" s="8">
        <v>1.0</v>
      </c>
      <c r="F44" t="n" s="8">
        <v>306.0</v>
      </c>
      <c r="G44" t="s" s="8">
        <v>53</v>
      </c>
      <c r="H44" t="s" s="8">
        <v>54</v>
      </c>
      <c r="I44" t="s" s="8">
        <v>125</v>
      </c>
    </row>
    <row r="45" ht="16.0" customHeight="true">
      <c r="A45" t="n" s="7">
        <v>4.4343764E7</v>
      </c>
      <c r="B45" t="s" s="8">
        <v>73</v>
      </c>
      <c r="C45" t="n" s="8">
        <f>IF(false,"120921743", "120921743")</f>
      </c>
      <c r="D45" t="s" s="8">
        <v>126</v>
      </c>
      <c r="E45" t="n" s="8">
        <v>1.0</v>
      </c>
      <c r="F45" t="n" s="8">
        <v>44.0</v>
      </c>
      <c r="G45" t="s" s="8">
        <v>61</v>
      </c>
      <c r="H45" t="s" s="8">
        <v>54</v>
      </c>
      <c r="I45" t="s" s="8">
        <v>127</v>
      </c>
    </row>
    <row r="46" ht="16.0" customHeight="true">
      <c r="A46" t="n" s="7">
        <v>4.4343764E7</v>
      </c>
      <c r="B46" t="s" s="8">
        <v>73</v>
      </c>
      <c r="C46" t="n" s="8">
        <f>IF(false,"120921544", "120921544")</f>
      </c>
      <c r="D46" t="s" s="8">
        <v>71</v>
      </c>
      <c r="E46" t="n" s="8">
        <v>1.0</v>
      </c>
      <c r="F46" t="n" s="8">
        <v>44.0</v>
      </c>
      <c r="G46" t="s" s="8">
        <v>61</v>
      </c>
      <c r="H46" t="s" s="8">
        <v>54</v>
      </c>
      <c r="I46" t="s" s="8">
        <v>127</v>
      </c>
    </row>
    <row r="47" ht="16.0" customHeight="true">
      <c r="A47" t="n" s="7">
        <v>4.3308624E7</v>
      </c>
      <c r="B47" t="s" s="8">
        <v>100</v>
      </c>
      <c r="C47" t="n" s="8">
        <f>IF(false,"005-1375", "005-1375")</f>
      </c>
      <c r="D47" t="s" s="8">
        <v>128</v>
      </c>
      <c r="E47" t="n" s="8">
        <v>1.0</v>
      </c>
      <c r="F47" t="n" s="8">
        <v>274.0</v>
      </c>
      <c r="G47" t="s" s="8">
        <v>53</v>
      </c>
      <c r="H47" t="s" s="8">
        <v>54</v>
      </c>
      <c r="I47" t="s" s="8">
        <v>129</v>
      </c>
    </row>
    <row r="48" ht="16.0" customHeight="true">
      <c r="A48" t="n" s="7">
        <v>4.4041365E7</v>
      </c>
      <c r="B48" t="s" s="8">
        <v>51</v>
      </c>
      <c r="C48" t="n" s="8">
        <f>IF(false,"120922351", "120922351")</f>
      </c>
      <c r="D48" t="s" s="8">
        <v>77</v>
      </c>
      <c r="E48" t="n" s="8">
        <v>1.0</v>
      </c>
      <c r="F48" t="n" s="8">
        <v>170.0</v>
      </c>
      <c r="G48" t="s" s="8">
        <v>61</v>
      </c>
      <c r="H48" t="s" s="8">
        <v>54</v>
      </c>
      <c r="I48" t="s" s="8">
        <v>130</v>
      </c>
    </row>
    <row r="49" ht="16.0" customHeight="true">
      <c r="A49" t="n" s="7">
        <v>4.3957067E7</v>
      </c>
      <c r="B49" t="s" s="8">
        <v>59</v>
      </c>
      <c r="C49" t="n" s="8">
        <f>IF(false,"120922351", "120922351")</f>
      </c>
      <c r="D49" t="s" s="8">
        <v>77</v>
      </c>
      <c r="E49" t="n" s="8">
        <v>2.0</v>
      </c>
      <c r="F49" t="n" s="8">
        <v>500.0</v>
      </c>
      <c r="G49" t="s" s="8">
        <v>53</v>
      </c>
      <c r="H49" t="s" s="8">
        <v>54</v>
      </c>
      <c r="I49" t="s" s="8">
        <v>131</v>
      </c>
    </row>
    <row r="50" ht="16.0" customHeight="true">
      <c r="A50" t="n" s="7">
        <v>4.4223452E7</v>
      </c>
      <c r="B50" t="s" s="8">
        <v>65</v>
      </c>
      <c r="C50" t="n" s="8">
        <f>IF(false,"01-004215", "01-004215")</f>
      </c>
      <c r="D50" t="s" s="8">
        <v>52</v>
      </c>
      <c r="E50" t="n" s="8">
        <v>2.0</v>
      </c>
      <c r="F50" t="n" s="8">
        <v>476.0</v>
      </c>
      <c r="G50" t="s" s="8">
        <v>53</v>
      </c>
      <c r="H50" t="s" s="8">
        <v>54</v>
      </c>
      <c r="I50" t="s" s="8">
        <v>132</v>
      </c>
    </row>
    <row r="51" ht="16.0" customHeight="true">
      <c r="A51" t="n" s="7">
        <v>4.4229418E7</v>
      </c>
      <c r="B51" t="s" s="8">
        <v>65</v>
      </c>
      <c r="C51" t="n" s="8">
        <f>IF(false,"120906022", "120906022")</f>
      </c>
      <c r="D51" t="s" s="8">
        <v>133</v>
      </c>
      <c r="E51" t="n" s="8">
        <v>1.0</v>
      </c>
      <c r="F51" t="n" s="8">
        <v>66.0</v>
      </c>
      <c r="G51" t="s" s="8">
        <v>61</v>
      </c>
      <c r="H51" t="s" s="8">
        <v>134</v>
      </c>
      <c r="I51" t="s" s="8">
        <v>135</v>
      </c>
    </row>
    <row r="52" ht="16.0" customHeight="true">
      <c r="A52" t="n" s="7">
        <v>4.4362378E7</v>
      </c>
      <c r="B52" t="s" s="8">
        <v>54</v>
      </c>
      <c r="C52" t="n" s="8">
        <f>IF(false,"01-004071", "01-004071")</f>
      </c>
      <c r="D52" t="s" s="8">
        <v>109</v>
      </c>
      <c r="E52" t="n" s="8">
        <v>2.0</v>
      </c>
      <c r="F52" t="n" s="8">
        <v>194.0</v>
      </c>
      <c r="G52" t="s" s="8">
        <v>67</v>
      </c>
      <c r="H52" t="s" s="8">
        <v>134</v>
      </c>
      <c r="I52" t="s" s="8">
        <v>136</v>
      </c>
    </row>
    <row r="53" ht="16.0" customHeight="true">
      <c r="A53" t="n" s="7">
        <v>4.4395004E7</v>
      </c>
      <c r="B53" t="s" s="8">
        <v>54</v>
      </c>
      <c r="C53" t="n" s="8">
        <f>IF(false,"005-1380", "005-1380")</f>
      </c>
      <c r="D53" t="s" s="8">
        <v>137</v>
      </c>
      <c r="E53" t="n" s="8">
        <v>1.0</v>
      </c>
      <c r="F53" t="n" s="8">
        <v>180.0</v>
      </c>
      <c r="G53" t="s" s="8">
        <v>67</v>
      </c>
      <c r="H53" t="s" s="8">
        <v>134</v>
      </c>
      <c r="I53" t="s" s="8">
        <v>138</v>
      </c>
    </row>
    <row r="54" ht="16.0" customHeight="true">
      <c r="A54" t="n" s="7">
        <v>4.4413786E7</v>
      </c>
      <c r="B54" t="s" s="8">
        <v>54</v>
      </c>
      <c r="C54" t="n" s="8">
        <f>IF(false,"120922890", "120922890")</f>
      </c>
      <c r="D54" t="s" s="8">
        <v>139</v>
      </c>
      <c r="E54" t="n" s="8">
        <v>2.0</v>
      </c>
      <c r="F54" t="n" s="8">
        <v>2717.0</v>
      </c>
      <c r="G54" t="s" s="8">
        <v>67</v>
      </c>
      <c r="H54" t="s" s="8">
        <v>134</v>
      </c>
      <c r="I54" t="s" s="8">
        <v>140</v>
      </c>
    </row>
    <row r="55" ht="16.0" customHeight="true">
      <c r="A55" t="n" s="7">
        <v>4.4321655E7</v>
      </c>
      <c r="B55" t="s" s="8">
        <v>73</v>
      </c>
      <c r="C55" t="n" s="8">
        <f>IF(false,"120922352", "120922352")</f>
      </c>
      <c r="D55" t="s" s="8">
        <v>141</v>
      </c>
      <c r="E55" t="n" s="8">
        <v>1.0</v>
      </c>
      <c r="F55" t="n" s="8">
        <v>420.0</v>
      </c>
      <c r="G55" t="s" s="8">
        <v>67</v>
      </c>
      <c r="H55" t="s" s="8">
        <v>134</v>
      </c>
      <c r="I55" t="s" s="8">
        <v>142</v>
      </c>
    </row>
    <row r="56" ht="16.0" customHeight="true">
      <c r="A56" t="n" s="7">
        <v>4.4020728E7</v>
      </c>
      <c r="B56" t="s" s="8">
        <v>51</v>
      </c>
      <c r="C56" t="n" s="8">
        <f>IF(false,"120922351", "120922351")</f>
      </c>
      <c r="D56" t="s" s="8">
        <v>77</v>
      </c>
      <c r="E56" t="n" s="8">
        <v>1.0</v>
      </c>
      <c r="F56" t="n" s="8">
        <v>146.0</v>
      </c>
      <c r="G56" t="s" s="8">
        <v>53</v>
      </c>
      <c r="H56" t="s" s="8">
        <v>134</v>
      </c>
      <c r="I56" t="s" s="8">
        <v>143</v>
      </c>
    </row>
    <row r="57" ht="16.0" customHeight="true">
      <c r="A57" t="n" s="7">
        <v>4.4345012E7</v>
      </c>
      <c r="B57" t="s" s="8">
        <v>73</v>
      </c>
      <c r="C57" t="n" s="8">
        <f>IF(false,"120921506", "120921506")</f>
      </c>
      <c r="D57" t="s" s="8">
        <v>144</v>
      </c>
      <c r="E57" t="n" s="8">
        <v>1.0</v>
      </c>
      <c r="F57" t="n" s="8">
        <v>26.0</v>
      </c>
      <c r="G57" t="s" s="8">
        <v>61</v>
      </c>
      <c r="H57" t="s" s="8">
        <v>134</v>
      </c>
      <c r="I57" t="s" s="8">
        <v>145</v>
      </c>
    </row>
    <row r="58" ht="16.0" customHeight="true">
      <c r="A58" t="n" s="7">
        <v>4.4331465E7</v>
      </c>
      <c r="B58" t="s" s="8">
        <v>73</v>
      </c>
      <c r="C58" t="n" s="8">
        <f>IF(false,"01-004213", "01-004213")</f>
      </c>
      <c r="D58" t="s" s="8">
        <v>146</v>
      </c>
      <c r="E58" t="n" s="8">
        <v>1.0</v>
      </c>
      <c r="F58" t="n" s="8">
        <v>1240.0</v>
      </c>
      <c r="G58" t="s" s="8">
        <v>67</v>
      </c>
      <c r="H58" t="s" s="8">
        <v>134</v>
      </c>
      <c r="I58" t="s" s="8">
        <v>147</v>
      </c>
    </row>
    <row r="59" ht="16.0" customHeight="true">
      <c r="A59" t="n" s="7">
        <v>4.4343233E7</v>
      </c>
      <c r="B59" t="s" s="8">
        <v>73</v>
      </c>
      <c r="C59" t="n" s="8">
        <f>IF(false,"120906022", "120906022")</f>
      </c>
      <c r="D59" t="s" s="8">
        <v>133</v>
      </c>
      <c r="E59" t="n" s="8">
        <v>5.0</v>
      </c>
      <c r="F59" t="n" s="8">
        <v>500.0</v>
      </c>
      <c r="G59" t="s" s="8">
        <v>53</v>
      </c>
      <c r="H59" t="s" s="8">
        <v>134</v>
      </c>
      <c r="I59" t="s" s="8">
        <v>148</v>
      </c>
    </row>
    <row r="60" ht="16.0" customHeight="true">
      <c r="A60" t="n" s="7">
        <v>4.4331462E7</v>
      </c>
      <c r="B60" t="s" s="8">
        <v>73</v>
      </c>
      <c r="C60" t="n" s="8">
        <f>IF(false,"120921791", "120921791")</f>
      </c>
      <c r="D60" t="s" s="8">
        <v>81</v>
      </c>
      <c r="E60" t="n" s="8">
        <v>2.0</v>
      </c>
      <c r="F60" t="n" s="8">
        <v>444.0</v>
      </c>
      <c r="G60" t="s" s="8">
        <v>53</v>
      </c>
      <c r="H60" t="s" s="8">
        <v>134</v>
      </c>
      <c r="I60" t="s" s="8">
        <v>149</v>
      </c>
    </row>
    <row r="61" ht="16.0" customHeight="true">
      <c r="A61" t="n" s="7">
        <v>4.4348814E7</v>
      </c>
      <c r="B61" t="s" s="8">
        <v>73</v>
      </c>
      <c r="C61" t="n" s="8">
        <f>IF(false,"003-318", "003-318")</f>
      </c>
      <c r="D61" t="s" s="8">
        <v>150</v>
      </c>
      <c r="E61" t="n" s="8">
        <v>1.0</v>
      </c>
      <c r="F61" t="n" s="8">
        <v>1221.0</v>
      </c>
      <c r="G61" t="s" s="8">
        <v>67</v>
      </c>
      <c r="H61" t="s" s="8">
        <v>134</v>
      </c>
      <c r="I61" t="s" s="8">
        <v>151</v>
      </c>
    </row>
    <row r="62" ht="16.0" customHeight="true">
      <c r="A62" t="n" s="7">
        <v>4.4283542E7</v>
      </c>
      <c r="B62" t="s" s="8">
        <v>73</v>
      </c>
      <c r="C62" t="n" s="8">
        <f>IF(false,"120921906", "120921906")</f>
      </c>
      <c r="D62" t="s" s="8">
        <v>152</v>
      </c>
      <c r="E62" t="n" s="8">
        <v>1.0</v>
      </c>
      <c r="F62" t="n" s="8">
        <v>79.0</v>
      </c>
      <c r="G62" t="s" s="8">
        <v>53</v>
      </c>
      <c r="H62" t="s" s="8">
        <v>134</v>
      </c>
      <c r="I62" t="s" s="8">
        <v>153</v>
      </c>
    </row>
    <row r="63" ht="16.0" customHeight="true">
      <c r="A63" t="n" s="7">
        <v>4.4365952E7</v>
      </c>
      <c r="B63" t="s" s="8">
        <v>54</v>
      </c>
      <c r="C63" t="n" s="8">
        <f>IF(false,"005-1516", "005-1516")</f>
      </c>
      <c r="D63" t="s" s="8">
        <v>154</v>
      </c>
      <c r="E63" t="n" s="8">
        <v>1.0</v>
      </c>
      <c r="F63" t="n" s="8">
        <v>965.0</v>
      </c>
      <c r="G63" t="s" s="8">
        <v>67</v>
      </c>
      <c r="H63" t="s" s="8">
        <v>134</v>
      </c>
      <c r="I63" t="s" s="8">
        <v>155</v>
      </c>
    </row>
    <row r="64" ht="16.0" customHeight="true">
      <c r="A64" t="n" s="7">
        <v>4.433893E7</v>
      </c>
      <c r="B64" t="s" s="8">
        <v>73</v>
      </c>
      <c r="C64" t="n" s="8">
        <f>IF(false,"002-106", "002-106")</f>
      </c>
      <c r="D64" t="s" s="8">
        <v>156</v>
      </c>
      <c r="E64" t="n" s="8">
        <v>1.0</v>
      </c>
      <c r="F64" t="n" s="8">
        <v>1398.0</v>
      </c>
      <c r="G64" t="s" s="8">
        <v>67</v>
      </c>
      <c r="H64" t="s" s="8">
        <v>134</v>
      </c>
      <c r="I64" t="s" s="8">
        <v>157</v>
      </c>
    </row>
    <row r="65" ht="16.0" customHeight="true">
      <c r="A65" t="n" s="7">
        <v>4.4203695E7</v>
      </c>
      <c r="B65" t="s" s="8">
        <v>65</v>
      </c>
      <c r="C65" t="n" s="8">
        <f>IF(false,"008-575", "008-575")</f>
      </c>
      <c r="D65" t="s" s="8">
        <v>158</v>
      </c>
      <c r="E65" t="n" s="8">
        <v>2.0</v>
      </c>
      <c r="F65" t="n" s="8">
        <v>332.0</v>
      </c>
      <c r="G65" t="s" s="8">
        <v>53</v>
      </c>
      <c r="H65" t="s" s="8">
        <v>134</v>
      </c>
      <c r="I65" t="s" s="8">
        <v>159</v>
      </c>
    </row>
    <row r="66" ht="16.0" customHeight="true">
      <c r="A66" t="n" s="7">
        <v>4.4155202E7</v>
      </c>
      <c r="B66" t="s" s="8">
        <v>65</v>
      </c>
      <c r="C66" t="n" s="8">
        <f>IF(false,"005-1111", "005-1111")</f>
      </c>
      <c r="D66" t="s" s="8">
        <v>160</v>
      </c>
      <c r="E66" t="n" s="8">
        <v>1.0</v>
      </c>
      <c r="F66" t="n" s="8">
        <v>275.0</v>
      </c>
      <c r="G66" t="s" s="8">
        <v>53</v>
      </c>
      <c r="H66" t="s" s="8">
        <v>134</v>
      </c>
      <c r="I66" t="s" s="8">
        <v>161</v>
      </c>
    </row>
    <row r="67" ht="16.0" customHeight="true">
      <c r="A67" t="n" s="7">
        <v>4.4155202E7</v>
      </c>
      <c r="B67" t="s" s="8">
        <v>65</v>
      </c>
      <c r="C67" t="n" s="8">
        <f>IF(false,"002-100", "002-100")</f>
      </c>
      <c r="D67" t="s" s="8">
        <v>162</v>
      </c>
      <c r="E67" t="n" s="8">
        <v>1.0</v>
      </c>
      <c r="F67" t="n" s="8">
        <v>225.0</v>
      </c>
      <c r="G67" t="s" s="8">
        <v>53</v>
      </c>
      <c r="H67" t="s" s="8">
        <v>134</v>
      </c>
      <c r="I67" t="s" s="8">
        <v>161</v>
      </c>
    </row>
    <row r="68" ht="16.0" customHeight="true">
      <c r="A68" t="n" s="7">
        <v>4.436234E7</v>
      </c>
      <c r="B68" t="s" s="8">
        <v>54</v>
      </c>
      <c r="C68" t="n" s="8">
        <f>IF(false,"120921957", "120921957")</f>
      </c>
      <c r="D68" t="s" s="8">
        <v>163</v>
      </c>
      <c r="E68" t="n" s="8">
        <v>1.0</v>
      </c>
      <c r="F68" t="n" s="8">
        <v>170.0</v>
      </c>
      <c r="G68" t="s" s="8">
        <v>67</v>
      </c>
      <c r="H68" t="s" s="8">
        <v>134</v>
      </c>
      <c r="I68" t="s" s="8">
        <v>164</v>
      </c>
    </row>
    <row r="69" ht="16.0" customHeight="true">
      <c r="A69" t="n" s="7">
        <v>4.4275878E7</v>
      </c>
      <c r="B69" t="s" s="8">
        <v>73</v>
      </c>
      <c r="C69" t="n" s="8">
        <f>IF(false,"005-1516", "005-1516")</f>
      </c>
      <c r="D69" t="s" s="8">
        <v>154</v>
      </c>
      <c r="E69" t="n" s="8">
        <v>1.0</v>
      </c>
      <c r="F69" t="n" s="8">
        <v>623.0</v>
      </c>
      <c r="G69" t="s" s="8">
        <v>61</v>
      </c>
      <c r="H69" t="s" s="8">
        <v>134</v>
      </c>
      <c r="I69" t="s" s="8">
        <v>165</v>
      </c>
    </row>
    <row r="70" ht="16.0" customHeight="true">
      <c r="A70" t="n" s="7">
        <v>4.4261732E7</v>
      </c>
      <c r="B70" t="s" s="8">
        <v>73</v>
      </c>
      <c r="C70" t="n" s="8">
        <f>IF(false,"005-1573", "005-1573")</f>
      </c>
      <c r="D70" t="s" s="8">
        <v>79</v>
      </c>
      <c r="E70" t="n" s="8">
        <v>1.0</v>
      </c>
      <c r="F70" t="n" s="8">
        <v>350.0</v>
      </c>
      <c r="G70" t="s" s="8">
        <v>67</v>
      </c>
      <c r="H70" t="s" s="8">
        <v>134</v>
      </c>
      <c r="I70" t="s" s="8">
        <v>166</v>
      </c>
    </row>
    <row r="71" ht="16.0" customHeight="true">
      <c r="A71" t="n" s="7">
        <v>4.427482E7</v>
      </c>
      <c r="B71" t="s" s="8">
        <v>73</v>
      </c>
      <c r="C71" t="n" s="8">
        <f>IF(false,"120921833", "120921833")</f>
      </c>
      <c r="D71" t="s" s="8">
        <v>167</v>
      </c>
      <c r="E71" t="n" s="8">
        <v>1.0</v>
      </c>
      <c r="F71" t="n" s="8">
        <v>500.0</v>
      </c>
      <c r="G71" t="s" s="8">
        <v>53</v>
      </c>
      <c r="H71" t="s" s="8">
        <v>134</v>
      </c>
      <c r="I71" t="s" s="8">
        <v>168</v>
      </c>
    </row>
    <row r="72" ht="16.0" customHeight="true">
      <c r="A72" t="n" s="7">
        <v>4.4316526E7</v>
      </c>
      <c r="B72" t="s" s="8">
        <v>73</v>
      </c>
      <c r="C72" t="n" s="8">
        <f>IF(false,"120921743", "120921743")</f>
      </c>
      <c r="D72" t="s" s="8">
        <v>126</v>
      </c>
      <c r="E72" t="n" s="8">
        <v>1.0</v>
      </c>
      <c r="F72" t="n" s="8">
        <v>22.0</v>
      </c>
      <c r="G72" t="s" s="8">
        <v>61</v>
      </c>
      <c r="H72" t="s" s="8">
        <v>134</v>
      </c>
      <c r="I72" t="s" s="8">
        <v>169</v>
      </c>
    </row>
    <row r="73" ht="16.0" customHeight="true">
      <c r="A73" t="n" s="7">
        <v>4.4370804E7</v>
      </c>
      <c r="B73" t="s" s="8">
        <v>54</v>
      </c>
      <c r="C73" t="n" s="8">
        <f>IF(false,"120922390", "120922390")</f>
      </c>
      <c r="D73" t="s" s="8">
        <v>69</v>
      </c>
      <c r="E73" t="n" s="8">
        <v>2.0</v>
      </c>
      <c r="F73" t="n" s="8">
        <v>758.0</v>
      </c>
      <c r="G73" t="s" s="8">
        <v>61</v>
      </c>
      <c r="H73" t="s" s="8">
        <v>134</v>
      </c>
      <c r="I73" t="s" s="8">
        <v>170</v>
      </c>
    </row>
    <row r="74" ht="16.0" customHeight="true">
      <c r="A74" t="n" s="7">
        <v>4.4284508E7</v>
      </c>
      <c r="B74" t="s" s="8">
        <v>73</v>
      </c>
      <c r="C74" t="n" s="8">
        <f>IF(false,"120921943", "120921943")</f>
      </c>
      <c r="D74" t="s" s="8">
        <v>171</v>
      </c>
      <c r="E74" t="n" s="8">
        <v>1.0</v>
      </c>
      <c r="F74" t="n" s="8">
        <v>850.0</v>
      </c>
      <c r="G74" t="s" s="8">
        <v>67</v>
      </c>
      <c r="H74" t="s" s="8">
        <v>134</v>
      </c>
      <c r="I74" t="s" s="8">
        <v>172</v>
      </c>
    </row>
    <row r="75" ht="16.0" customHeight="true">
      <c r="A75" t="n" s="7">
        <v>4.4327843E7</v>
      </c>
      <c r="B75" t="s" s="8">
        <v>73</v>
      </c>
      <c r="C75" t="n" s="8">
        <f>IF(false,"120921898", "120921898")</f>
      </c>
      <c r="D75" t="s" s="8">
        <v>173</v>
      </c>
      <c r="E75" t="n" s="8">
        <v>1.0</v>
      </c>
      <c r="F75" t="n" s="8">
        <v>72.0</v>
      </c>
      <c r="G75" t="s" s="8">
        <v>53</v>
      </c>
      <c r="H75" t="s" s="8">
        <v>134</v>
      </c>
      <c r="I75" t="s" s="8">
        <v>174</v>
      </c>
    </row>
    <row r="76" ht="16.0" customHeight="true">
      <c r="A76" t="n" s="7">
        <v>4.4155202E7</v>
      </c>
      <c r="B76" t="s" s="8">
        <v>65</v>
      </c>
      <c r="C76" t="n" s="8">
        <f>IF(false,"005-1111", "005-1111")</f>
      </c>
      <c r="D76" t="s" s="8">
        <v>160</v>
      </c>
      <c r="E76" t="n" s="8">
        <v>1.0</v>
      </c>
      <c r="F76" t="n" s="8">
        <v>624.0</v>
      </c>
      <c r="G76" t="s" s="8">
        <v>61</v>
      </c>
      <c r="H76" t="s" s="8">
        <v>134</v>
      </c>
      <c r="I76" t="s" s="8">
        <v>175</v>
      </c>
    </row>
    <row r="77" ht="16.0" customHeight="true">
      <c r="A77" t="n" s="7">
        <v>4.4155202E7</v>
      </c>
      <c r="B77" t="s" s="8">
        <v>65</v>
      </c>
      <c r="C77" t="n" s="8">
        <f>IF(false,"002-100", "002-100")</f>
      </c>
      <c r="D77" t="s" s="8">
        <v>162</v>
      </c>
      <c r="E77" t="n" s="8">
        <v>1.0</v>
      </c>
      <c r="F77" t="n" s="8">
        <v>515.0</v>
      </c>
      <c r="G77" t="s" s="8">
        <v>61</v>
      </c>
      <c r="H77" t="s" s="8">
        <v>134</v>
      </c>
      <c r="I77" t="s" s="8">
        <v>175</v>
      </c>
    </row>
    <row r="78" ht="16.0" customHeight="true">
      <c r="A78" t="n" s="7">
        <v>4.4340801E7</v>
      </c>
      <c r="B78" t="s" s="8">
        <v>73</v>
      </c>
      <c r="C78" t="n" s="8">
        <f>IF(false,"120906023", "120906023")</f>
      </c>
      <c r="D78" t="s" s="8">
        <v>176</v>
      </c>
      <c r="E78" t="n" s="8">
        <v>1.0</v>
      </c>
      <c r="F78" t="n" s="8">
        <v>117.0</v>
      </c>
      <c r="G78" t="s" s="8">
        <v>67</v>
      </c>
      <c r="H78" t="s" s="8">
        <v>134</v>
      </c>
      <c r="I78" t="s" s="8">
        <v>177</v>
      </c>
    </row>
    <row r="79" ht="16.0" customHeight="true">
      <c r="A79" t="n" s="7">
        <v>4.4306286E7</v>
      </c>
      <c r="B79" t="s" s="8">
        <v>73</v>
      </c>
      <c r="C79" t="n" s="8">
        <f>IF(false,"120922790", "120922790")</f>
      </c>
      <c r="D79" t="s" s="8">
        <v>178</v>
      </c>
      <c r="E79" t="n" s="8">
        <v>1.0</v>
      </c>
      <c r="F79" t="n" s="8">
        <v>64.0</v>
      </c>
      <c r="G79" t="s" s="8">
        <v>53</v>
      </c>
      <c r="H79" t="s" s="8">
        <v>134</v>
      </c>
      <c r="I79" t="s" s="8">
        <v>179</v>
      </c>
    </row>
    <row r="80" ht="16.0" customHeight="true">
      <c r="A80" t="n" s="7">
        <v>4.4261203E7</v>
      </c>
      <c r="B80" t="s" s="8">
        <v>73</v>
      </c>
      <c r="C80" t="n" s="8">
        <f>IF(false,"120922351", "120922351")</f>
      </c>
      <c r="D80" t="s" s="8">
        <v>77</v>
      </c>
      <c r="E80" t="n" s="8">
        <v>4.0</v>
      </c>
      <c r="F80" t="n" s="8">
        <v>472.0</v>
      </c>
      <c r="G80" t="s" s="8">
        <v>53</v>
      </c>
      <c r="H80" t="s" s="8">
        <v>134</v>
      </c>
      <c r="I80" t="s" s="8">
        <v>180</v>
      </c>
    </row>
    <row r="81" ht="16.0" customHeight="true">
      <c r="A81" t="n" s="7">
        <v>4.4126546E7</v>
      </c>
      <c r="B81" t="s" s="8">
        <v>65</v>
      </c>
      <c r="C81" t="n" s="8">
        <f>IF(false,"120922738", "120922738")</f>
      </c>
      <c r="D81" t="s" s="8">
        <v>181</v>
      </c>
      <c r="E81" t="n" s="8">
        <v>1.0</v>
      </c>
      <c r="F81" t="n" s="8">
        <v>109.0</v>
      </c>
      <c r="G81" t="s" s="8">
        <v>53</v>
      </c>
      <c r="H81" t="s" s="8">
        <v>134</v>
      </c>
      <c r="I81" t="s" s="8">
        <v>182</v>
      </c>
    </row>
    <row r="82" ht="16.0" customHeight="true">
      <c r="A82" t="n" s="7">
        <v>4.4126546E7</v>
      </c>
      <c r="B82" t="s" s="8">
        <v>65</v>
      </c>
      <c r="C82" t="n" s="8">
        <f>IF(false,"120922738", "120922738")</f>
      </c>
      <c r="D82" t="s" s="8">
        <v>181</v>
      </c>
      <c r="E82" t="n" s="8">
        <v>1.0</v>
      </c>
      <c r="F82" t="n" s="8">
        <v>60.0</v>
      </c>
      <c r="G82" t="s" s="8">
        <v>61</v>
      </c>
      <c r="H82" t="s" s="8">
        <v>134</v>
      </c>
      <c r="I82" t="s" s="8">
        <v>183</v>
      </c>
    </row>
    <row r="83" ht="16.0" customHeight="true">
      <c r="A83" t="n" s="7">
        <v>4.4218417E7</v>
      </c>
      <c r="B83" t="s" s="8">
        <v>65</v>
      </c>
      <c r="C83" t="n" s="8">
        <f>IF(false,"120921853", "120921853")</f>
      </c>
      <c r="D83" t="s" s="8">
        <v>184</v>
      </c>
      <c r="E83" t="n" s="8">
        <v>1.0</v>
      </c>
      <c r="F83" t="n" s="8">
        <v>155.0</v>
      </c>
      <c r="G83" t="s" s="8">
        <v>53</v>
      </c>
      <c r="H83" t="s" s="8">
        <v>134</v>
      </c>
      <c r="I83" t="s" s="8">
        <v>185</v>
      </c>
    </row>
    <row r="84" ht="16.0" customHeight="true">
      <c r="A84" t="n" s="7">
        <v>4.398751E7</v>
      </c>
      <c r="B84" t="s" s="8">
        <v>51</v>
      </c>
      <c r="C84" t="n" s="8">
        <f>IF(false,"120921853", "120921853")</f>
      </c>
      <c r="D84" t="s" s="8">
        <v>184</v>
      </c>
      <c r="E84" t="n" s="8">
        <v>3.0</v>
      </c>
      <c r="F84" t="n" s="8">
        <v>459.0</v>
      </c>
      <c r="G84" t="s" s="8">
        <v>53</v>
      </c>
      <c r="H84" t="s" s="8">
        <v>134</v>
      </c>
      <c r="I84" t="s" s="8">
        <v>186</v>
      </c>
    </row>
    <row r="85" ht="16.0" customHeight="true">
      <c r="A85" t="n" s="7">
        <v>4.4267582E7</v>
      </c>
      <c r="B85" t="s" s="8">
        <v>73</v>
      </c>
      <c r="C85" t="n" s="8">
        <f>IF(false,"005-1039", "005-1039")</f>
      </c>
      <c r="D85" t="s" s="8">
        <v>187</v>
      </c>
      <c r="E85" t="n" s="8">
        <v>2.0</v>
      </c>
      <c r="F85" t="n" s="8">
        <v>500.0</v>
      </c>
      <c r="G85" t="s" s="8">
        <v>53</v>
      </c>
      <c r="H85" t="s" s="8">
        <v>134</v>
      </c>
      <c r="I85" t="s" s="8">
        <v>188</v>
      </c>
    </row>
    <row r="86" ht="16.0" customHeight="true">
      <c r="A86" t="n" s="7">
        <v>4.4354558E7</v>
      </c>
      <c r="B86" t="s" s="8">
        <v>73</v>
      </c>
      <c r="C86" t="n" s="8">
        <f>IF(false,"005-1515", "005-1515")</f>
      </c>
      <c r="D86" t="s" s="8">
        <v>96</v>
      </c>
      <c r="E86" t="n" s="8">
        <v>1.0</v>
      </c>
      <c r="F86" t="n" s="8">
        <v>831.0</v>
      </c>
      <c r="G86" t="s" s="8">
        <v>67</v>
      </c>
      <c r="H86" t="s" s="8">
        <v>134</v>
      </c>
      <c r="I86" t="s" s="8">
        <v>189</v>
      </c>
    </row>
    <row r="87" ht="16.0" customHeight="true">
      <c r="A87" t="n" s="7">
        <v>4.4354558E7</v>
      </c>
      <c r="B87" t="s" s="8">
        <v>73</v>
      </c>
      <c r="C87" t="n" s="8">
        <f>IF(false,"005-1517", "005-1517")</f>
      </c>
      <c r="D87" t="s" s="8">
        <v>190</v>
      </c>
      <c r="E87" t="n" s="8">
        <v>1.0</v>
      </c>
      <c r="F87" t="n" s="8">
        <v>830.0</v>
      </c>
      <c r="G87" t="s" s="8">
        <v>67</v>
      </c>
      <c r="H87" t="s" s="8">
        <v>134</v>
      </c>
      <c r="I87" t="s" s="8">
        <v>189</v>
      </c>
    </row>
    <row r="88" ht="16.0" customHeight="true">
      <c r="A88" t="n" s="7">
        <v>4.4422638E7</v>
      </c>
      <c r="B88" t="s" s="8">
        <v>54</v>
      </c>
      <c r="C88" t="n" s="8">
        <f>IF(false,"01-003884", "01-003884")</f>
      </c>
      <c r="D88" t="s" s="8">
        <v>85</v>
      </c>
      <c r="E88" t="n" s="8">
        <v>1.0</v>
      </c>
      <c r="F88" t="n" s="8">
        <v>41.0</v>
      </c>
      <c r="G88" t="s" s="8">
        <v>67</v>
      </c>
      <c r="H88" t="s" s="8">
        <v>134</v>
      </c>
      <c r="I88" t="s" s="8">
        <v>191</v>
      </c>
    </row>
    <row r="89" ht="16.0" customHeight="true">
      <c r="A89" t="n" s="7">
        <v>4.4137692E7</v>
      </c>
      <c r="B89" t="s" s="8">
        <v>65</v>
      </c>
      <c r="C89" t="n" s="8">
        <f>IF(false,"005-1111", "005-1111")</f>
      </c>
      <c r="D89" t="s" s="8">
        <v>160</v>
      </c>
      <c r="E89" t="n" s="8">
        <v>1.0</v>
      </c>
      <c r="F89" t="n" s="8">
        <v>224.0</v>
      </c>
      <c r="G89" t="s" s="8">
        <v>53</v>
      </c>
      <c r="H89" t="s" s="8">
        <v>134</v>
      </c>
      <c r="I89" t="s" s="8">
        <v>192</v>
      </c>
    </row>
    <row r="90" ht="16.0" customHeight="true">
      <c r="A90" t="n" s="7">
        <v>4.4166081E7</v>
      </c>
      <c r="B90" t="s" s="8">
        <v>65</v>
      </c>
      <c r="C90" t="n" s="8">
        <f>IF(false,"01-003884", "01-003884")</f>
      </c>
      <c r="D90" t="s" s="8">
        <v>85</v>
      </c>
      <c r="E90" t="n" s="8">
        <v>3.0</v>
      </c>
      <c r="F90" t="n" s="8">
        <v>468.0</v>
      </c>
      <c r="G90" t="s" s="8">
        <v>53</v>
      </c>
      <c r="H90" t="s" s="8">
        <v>134</v>
      </c>
      <c r="I90" t="s" s="8">
        <v>193</v>
      </c>
    </row>
    <row r="91" ht="16.0" customHeight="true">
      <c r="A91" t="n" s="7">
        <v>4.4031768E7</v>
      </c>
      <c r="B91" t="s" s="8">
        <v>51</v>
      </c>
      <c r="C91" t="n" s="8">
        <f>IF(false,"005-1519", "005-1519")</f>
      </c>
      <c r="D91" t="s" s="8">
        <v>194</v>
      </c>
      <c r="E91" t="n" s="8">
        <v>1.0</v>
      </c>
      <c r="F91" t="n" s="8">
        <v>187.0</v>
      </c>
      <c r="G91" t="s" s="8">
        <v>53</v>
      </c>
      <c r="H91" t="s" s="8">
        <v>134</v>
      </c>
      <c r="I91" t="s" s="8">
        <v>195</v>
      </c>
    </row>
    <row r="92" ht="16.0" customHeight="true">
      <c r="A92" t="n" s="7">
        <v>4.4031768E7</v>
      </c>
      <c r="B92" t="s" s="8">
        <v>51</v>
      </c>
      <c r="C92" t="n" s="8">
        <f>IF(false,"005-1359", "005-1359")</f>
      </c>
      <c r="D92" t="s" s="8">
        <v>196</v>
      </c>
      <c r="E92" t="n" s="8">
        <v>1.0</v>
      </c>
      <c r="F92" t="n" s="8">
        <v>133.0</v>
      </c>
      <c r="G92" t="s" s="8">
        <v>53</v>
      </c>
      <c r="H92" t="s" s="8">
        <v>134</v>
      </c>
      <c r="I92" t="s" s="8">
        <v>195</v>
      </c>
    </row>
    <row r="93" ht="16.0" customHeight="true">
      <c r="A93" t="n" s="7">
        <v>4.4192918E7</v>
      </c>
      <c r="B93" t="s" s="8">
        <v>65</v>
      </c>
      <c r="C93" t="n" s="8">
        <f>IF(false,"01-003884", "01-003884")</f>
      </c>
      <c r="D93" t="s" s="8">
        <v>85</v>
      </c>
      <c r="E93" t="n" s="8">
        <v>3.0</v>
      </c>
      <c r="F93" t="n" s="8">
        <v>447.0</v>
      </c>
      <c r="G93" t="s" s="8">
        <v>53</v>
      </c>
      <c r="H93" t="s" s="8">
        <v>134</v>
      </c>
      <c r="I93" t="s" s="8">
        <v>197</v>
      </c>
    </row>
    <row r="94" ht="16.0" customHeight="true">
      <c r="A94" t="n" s="7">
        <v>4.3934685E7</v>
      </c>
      <c r="B94" t="s" s="8">
        <v>59</v>
      </c>
      <c r="C94" t="n" s="8">
        <f>IF(false,"120922641", "120922641")</f>
      </c>
      <c r="D94" t="s" s="8">
        <v>198</v>
      </c>
      <c r="E94" t="n" s="8">
        <v>2.0</v>
      </c>
      <c r="F94" t="n" s="8">
        <v>110.0</v>
      </c>
      <c r="G94" t="s" s="8">
        <v>53</v>
      </c>
      <c r="H94" t="s" s="8">
        <v>134</v>
      </c>
      <c r="I94" t="s" s="8">
        <v>199</v>
      </c>
    </row>
    <row r="95" ht="16.0" customHeight="true">
      <c r="A95" t="n" s="7">
        <v>4.415529E7</v>
      </c>
      <c r="B95" t="s" s="8">
        <v>65</v>
      </c>
      <c r="C95" t="n" s="8">
        <f>IF(false,"005-1218", "005-1218")</f>
      </c>
      <c r="D95" t="s" s="8">
        <v>200</v>
      </c>
      <c r="E95" t="n" s="8">
        <v>1.0</v>
      </c>
      <c r="F95" t="n" s="8">
        <v>328.0</v>
      </c>
      <c r="G95" t="s" s="8">
        <v>61</v>
      </c>
      <c r="H95" t="s" s="8">
        <v>134</v>
      </c>
      <c r="I95" t="s" s="8">
        <v>201</v>
      </c>
    </row>
    <row r="96" ht="16.0" customHeight="true">
      <c r="A96" t="n" s="7">
        <v>4.4451608E7</v>
      </c>
      <c r="B96" t="s" s="8">
        <v>54</v>
      </c>
      <c r="C96" t="n" s="8">
        <f>IF(false,"005-1358", "005-1358")</f>
      </c>
      <c r="D96" t="s" s="8">
        <v>202</v>
      </c>
      <c r="E96" t="n" s="8">
        <v>1.0</v>
      </c>
      <c r="F96" t="n" s="8">
        <v>300.0</v>
      </c>
      <c r="G96" t="s" s="8">
        <v>67</v>
      </c>
      <c r="H96" t="s" s="8">
        <v>134</v>
      </c>
      <c r="I96" t="s" s="8">
        <v>203</v>
      </c>
    </row>
    <row r="97" ht="16.0" customHeight="true">
      <c r="A97" t="n" s="7">
        <v>4.4263053E7</v>
      </c>
      <c r="B97" t="s" s="8">
        <v>73</v>
      </c>
      <c r="C97" t="n" s="8">
        <f>IF(false,"120922164", "120922164")</f>
      </c>
      <c r="D97" t="s" s="8">
        <v>119</v>
      </c>
      <c r="E97" t="n" s="8">
        <v>1.0</v>
      </c>
      <c r="F97" t="n" s="8">
        <v>273.0</v>
      </c>
      <c r="G97" t="s" s="8">
        <v>67</v>
      </c>
      <c r="H97" t="s" s="8">
        <v>134</v>
      </c>
      <c r="I97" t="s" s="8">
        <v>204</v>
      </c>
    </row>
    <row r="98" ht="16.0" customHeight="true">
      <c r="A98" t="n" s="7">
        <v>4.4208181E7</v>
      </c>
      <c r="B98" t="s" s="8">
        <v>65</v>
      </c>
      <c r="C98" t="n" s="8">
        <f>IF(false,"003-315", "003-315")</f>
      </c>
      <c r="D98" t="s" s="8">
        <v>83</v>
      </c>
      <c r="E98" t="n" s="8">
        <v>1.0</v>
      </c>
      <c r="F98" t="n" s="8">
        <v>131.0</v>
      </c>
      <c r="G98" t="s" s="8">
        <v>67</v>
      </c>
      <c r="H98" t="s" s="8">
        <v>134</v>
      </c>
      <c r="I98" t="s" s="8">
        <v>205</v>
      </c>
    </row>
    <row r="99" ht="16.0" customHeight="true">
      <c r="A99" t="n" s="7">
        <v>4.4389341E7</v>
      </c>
      <c r="B99" t="s" s="8">
        <v>54</v>
      </c>
      <c r="C99" t="n" s="8">
        <f>IF(false,"120922390", "120922390")</f>
      </c>
      <c r="D99" t="s" s="8">
        <v>69</v>
      </c>
      <c r="E99" t="n" s="8">
        <v>1.0</v>
      </c>
      <c r="F99" t="n" s="8">
        <v>122.0</v>
      </c>
      <c r="G99" t="s" s="8">
        <v>61</v>
      </c>
      <c r="H99" t="s" s="8">
        <v>134</v>
      </c>
      <c r="I99" t="s" s="8">
        <v>206</v>
      </c>
    </row>
    <row r="100" ht="16.0" customHeight="true">
      <c r="A100" t="n" s="7">
        <v>4.4342227E7</v>
      </c>
      <c r="B100" t="s" s="8">
        <v>73</v>
      </c>
      <c r="C100" t="n" s="8">
        <f>IF(false,"120921939", "120921939")</f>
      </c>
      <c r="D100" t="s" s="8">
        <v>90</v>
      </c>
      <c r="E100" t="n" s="8">
        <v>1.0</v>
      </c>
      <c r="F100" t="n" s="8">
        <v>137.0</v>
      </c>
      <c r="G100" t="s" s="8">
        <v>53</v>
      </c>
      <c r="H100" t="s" s="8">
        <v>134</v>
      </c>
      <c r="I100" t="s" s="8">
        <v>207</v>
      </c>
    </row>
    <row r="101" ht="16.0" customHeight="true">
      <c r="A101" t="n" s="7">
        <v>4.4310602E7</v>
      </c>
      <c r="B101" t="s" s="8">
        <v>73</v>
      </c>
      <c r="C101" t="n" s="8">
        <f>IF(false,"120921853", "120921853")</f>
      </c>
      <c r="D101" t="s" s="8">
        <v>184</v>
      </c>
      <c r="E101" t="n" s="8">
        <v>1.0</v>
      </c>
      <c r="F101" t="n" s="8">
        <v>145.0</v>
      </c>
      <c r="G101" t="s" s="8">
        <v>53</v>
      </c>
      <c r="H101" t="s" s="8">
        <v>134</v>
      </c>
      <c r="I101" t="s" s="8">
        <v>208</v>
      </c>
    </row>
    <row r="102" ht="16.0" customHeight="true">
      <c r="A102" t="n" s="7">
        <v>4.4224957E7</v>
      </c>
      <c r="B102" t="s" s="8">
        <v>65</v>
      </c>
      <c r="C102" t="n" s="8">
        <f>IF(false,"120922352", "120922352")</f>
      </c>
      <c r="D102" t="s" s="8">
        <v>141</v>
      </c>
      <c r="E102" t="n" s="8">
        <v>1.0</v>
      </c>
      <c r="F102" t="n" s="8">
        <v>91.0</v>
      </c>
      <c r="G102" t="s" s="8">
        <v>53</v>
      </c>
      <c r="H102" t="s" s="8">
        <v>134</v>
      </c>
      <c r="I102" t="s" s="8">
        <v>209</v>
      </c>
    </row>
    <row r="103" ht="16.0" customHeight="true">
      <c r="A103" t="n" s="7">
        <v>4.3974455E7</v>
      </c>
      <c r="B103" t="s" s="8">
        <v>59</v>
      </c>
      <c r="C103" t="n" s="8">
        <f>IF(false,"003-315", "003-315")</f>
      </c>
      <c r="D103" t="s" s="8">
        <v>83</v>
      </c>
      <c r="E103" t="n" s="8">
        <v>1.0</v>
      </c>
      <c r="F103" t="n" s="8">
        <v>195.0</v>
      </c>
      <c r="G103" t="s" s="8">
        <v>53</v>
      </c>
      <c r="H103" t="s" s="8">
        <v>134</v>
      </c>
      <c r="I103" t="s" s="8">
        <v>210</v>
      </c>
    </row>
    <row r="104" ht="16.0" customHeight="true">
      <c r="A104" t="n" s="7">
        <v>4.4252474E7</v>
      </c>
      <c r="B104" t="s" s="8">
        <v>73</v>
      </c>
      <c r="C104" t="n" s="8">
        <f>IF(false,"120922164", "120922164")</f>
      </c>
      <c r="D104" t="s" s="8">
        <v>119</v>
      </c>
      <c r="E104" t="n" s="8">
        <v>1.0</v>
      </c>
      <c r="F104" t="n" s="8">
        <v>147.0</v>
      </c>
      <c r="G104" t="s" s="8">
        <v>53</v>
      </c>
      <c r="H104" t="s" s="8">
        <v>134</v>
      </c>
      <c r="I104" t="s" s="8">
        <v>211</v>
      </c>
    </row>
    <row r="105" ht="16.0" customHeight="true">
      <c r="A105" t="n" s="7">
        <v>4.4252474E7</v>
      </c>
      <c r="B105" t="s" s="8">
        <v>73</v>
      </c>
      <c r="C105" t="n" s="8">
        <f>IF(false,"120922164", "120922164")</f>
      </c>
      <c r="D105" t="s" s="8">
        <v>119</v>
      </c>
      <c r="E105" t="n" s="8">
        <v>1.0</v>
      </c>
      <c r="F105" t="n" s="8">
        <v>175.0</v>
      </c>
      <c r="G105" t="s" s="8">
        <v>67</v>
      </c>
      <c r="H105" t="s" s="8">
        <v>134</v>
      </c>
      <c r="I105" t="s" s="8">
        <v>212</v>
      </c>
    </row>
    <row r="106" ht="16.0" customHeight="true">
      <c r="A106" t="n" s="7">
        <v>4.4255786E7</v>
      </c>
      <c r="B106" t="s" s="8">
        <v>73</v>
      </c>
      <c r="C106" t="n" s="8">
        <f>IF(false,"120906022", "120906022")</f>
      </c>
      <c r="D106" t="s" s="8">
        <v>133</v>
      </c>
      <c r="E106" t="n" s="8">
        <v>1.0</v>
      </c>
      <c r="F106" t="n" s="8">
        <v>102.0</v>
      </c>
      <c r="G106" t="s" s="8">
        <v>61</v>
      </c>
      <c r="H106" t="s" s="8">
        <v>134</v>
      </c>
      <c r="I106" t="s" s="8">
        <v>213</v>
      </c>
    </row>
    <row r="107" ht="16.0" customHeight="true">
      <c r="A107" t="n" s="7">
        <v>4.421482E7</v>
      </c>
      <c r="B107" t="s" s="8">
        <v>65</v>
      </c>
      <c r="C107" t="n" s="8">
        <f>IF(false,"008-576", "008-576")</f>
      </c>
      <c r="D107" t="s" s="8">
        <v>57</v>
      </c>
      <c r="E107" t="n" s="8">
        <v>1.0</v>
      </c>
      <c r="F107" t="n" s="8">
        <v>56.0</v>
      </c>
      <c r="G107" t="s" s="8">
        <v>61</v>
      </c>
      <c r="H107" t="s" s="8">
        <v>134</v>
      </c>
      <c r="I107" t="s" s="8">
        <v>214</v>
      </c>
    </row>
    <row r="108" ht="16.0" customHeight="true">
      <c r="A108" t="n" s="7">
        <v>4.4309251E7</v>
      </c>
      <c r="B108" t="s" s="8">
        <v>73</v>
      </c>
      <c r="C108" t="n" s="8">
        <f>IF(false,"120921853", "120921853")</f>
      </c>
      <c r="D108" t="s" s="8">
        <v>184</v>
      </c>
      <c r="E108" t="n" s="8">
        <v>4.0</v>
      </c>
      <c r="F108" t="n" s="8">
        <v>500.0</v>
      </c>
      <c r="G108" t="s" s="8">
        <v>53</v>
      </c>
      <c r="H108" t="s" s="8">
        <v>134</v>
      </c>
      <c r="I108" t="s" s="8">
        <v>215</v>
      </c>
    </row>
    <row r="109" ht="16.0" customHeight="true">
      <c r="A109" t="n" s="7">
        <v>4.4288577E7</v>
      </c>
      <c r="B109" t="s" s="8">
        <v>73</v>
      </c>
      <c r="C109" t="n" s="8">
        <f>IF(false,"120922352", "120922352")</f>
      </c>
      <c r="D109" t="s" s="8">
        <v>141</v>
      </c>
      <c r="E109" t="n" s="8">
        <v>2.0</v>
      </c>
      <c r="F109" t="n" s="8">
        <v>270.0</v>
      </c>
      <c r="G109" t="s" s="8">
        <v>53</v>
      </c>
      <c r="H109" t="s" s="8">
        <v>134</v>
      </c>
      <c r="I109" t="s" s="8">
        <v>216</v>
      </c>
    </row>
    <row r="110" ht="16.0" customHeight="true">
      <c r="A110" t="n" s="7">
        <v>4.4309251E7</v>
      </c>
      <c r="B110" t="s" s="8">
        <v>73</v>
      </c>
      <c r="C110" t="n" s="8">
        <f>IF(false,"120921853", "120921853")</f>
      </c>
      <c r="D110" t="s" s="8">
        <v>184</v>
      </c>
      <c r="E110" t="n" s="8">
        <v>4.0</v>
      </c>
      <c r="F110" t="n" s="8">
        <v>698.0</v>
      </c>
      <c r="G110" t="s" s="8">
        <v>67</v>
      </c>
      <c r="H110" t="s" s="8">
        <v>134</v>
      </c>
      <c r="I110" t="s" s="8">
        <v>217</v>
      </c>
    </row>
    <row r="111" ht="16.0" customHeight="true">
      <c r="A111" t="n" s="7">
        <v>4.4345298E7</v>
      </c>
      <c r="B111" t="s" s="8">
        <v>73</v>
      </c>
      <c r="C111" t="n" s="8">
        <f>IF(false,"120922624", "120922624")</f>
      </c>
      <c r="D111" t="s" s="8">
        <v>218</v>
      </c>
      <c r="E111" t="n" s="8">
        <v>3.0</v>
      </c>
      <c r="F111" t="n" s="8">
        <v>1171.0</v>
      </c>
      <c r="G111" t="s" s="8">
        <v>61</v>
      </c>
      <c r="H111" t="s" s="8">
        <v>134</v>
      </c>
      <c r="I111" t="s" s="8">
        <v>219</v>
      </c>
    </row>
    <row r="112" ht="16.0" customHeight="true">
      <c r="A112" t="n" s="7">
        <v>4.4104519E7</v>
      </c>
      <c r="B112" t="s" s="8">
        <v>51</v>
      </c>
      <c r="C112" t="n" s="8">
        <f>IF(false,"01-003920", "01-003920")</f>
      </c>
      <c r="D112" t="s" s="8">
        <v>220</v>
      </c>
      <c r="E112" t="n" s="8">
        <v>1.0</v>
      </c>
      <c r="F112" t="n" s="8">
        <v>473.0</v>
      </c>
      <c r="G112" t="s" s="8">
        <v>67</v>
      </c>
      <c r="H112" t="s" s="8">
        <v>134</v>
      </c>
      <c r="I112" t="s" s="8">
        <v>221</v>
      </c>
    </row>
    <row r="113" ht="16.0" customHeight="true">
      <c r="A113" t="n" s="7">
        <v>4.3929295E7</v>
      </c>
      <c r="B113" t="s" s="8">
        <v>59</v>
      </c>
      <c r="C113" t="n" s="8">
        <f>IF(false,"008-577", "008-577")</f>
      </c>
      <c r="D113" t="s" s="8">
        <v>222</v>
      </c>
      <c r="E113" t="n" s="8">
        <v>2.0</v>
      </c>
      <c r="F113" t="n" s="8">
        <v>320.0</v>
      </c>
      <c r="G113" t="s" s="8">
        <v>53</v>
      </c>
      <c r="H113" t="s" s="8">
        <v>134</v>
      </c>
      <c r="I113" t="s" s="8">
        <v>223</v>
      </c>
    </row>
    <row r="114" ht="16.0" customHeight="true">
      <c r="A114" t="n" s="7">
        <v>4.4178715E7</v>
      </c>
      <c r="B114" t="s" s="8">
        <v>65</v>
      </c>
      <c r="C114" t="n" s="8">
        <f>IF(false,"120922351", "120922351")</f>
      </c>
      <c r="D114" t="s" s="8">
        <v>77</v>
      </c>
      <c r="E114" t="n" s="8">
        <v>3.0</v>
      </c>
      <c r="F114" t="n" s="8">
        <v>240.0</v>
      </c>
      <c r="G114" t="s" s="8">
        <v>53</v>
      </c>
      <c r="H114" t="s" s="8">
        <v>134</v>
      </c>
      <c r="I114" t="s" s="8">
        <v>224</v>
      </c>
    </row>
    <row r="115" ht="16.0" customHeight="true">
      <c r="A115" t="n" s="7">
        <v>4.4237274E7</v>
      </c>
      <c r="B115" t="s" s="8">
        <v>73</v>
      </c>
      <c r="C115" t="n" s="8">
        <f>IF(false,"120922351", "120922351")</f>
      </c>
      <c r="D115" t="s" s="8">
        <v>77</v>
      </c>
      <c r="E115" t="n" s="8">
        <v>3.0</v>
      </c>
      <c r="F115" t="n" s="8">
        <v>405.0</v>
      </c>
      <c r="G115" t="s" s="8">
        <v>53</v>
      </c>
      <c r="H115" t="s" s="8">
        <v>134</v>
      </c>
      <c r="I115" t="s" s="8">
        <v>225</v>
      </c>
    </row>
    <row r="116" ht="16.0" customHeight="true">
      <c r="A116" t="n" s="7">
        <v>4.4088154E7</v>
      </c>
      <c r="B116" t="s" s="8">
        <v>51</v>
      </c>
      <c r="C116" t="n" s="8">
        <f>IF(false,"01-003884", "01-003884")</f>
      </c>
      <c r="D116" t="s" s="8">
        <v>85</v>
      </c>
      <c r="E116" t="n" s="8">
        <v>2.0</v>
      </c>
      <c r="F116" t="n" s="8">
        <v>306.0</v>
      </c>
      <c r="G116" t="s" s="8">
        <v>53</v>
      </c>
      <c r="H116" t="s" s="8">
        <v>134</v>
      </c>
      <c r="I116" t="s" s="8">
        <v>226</v>
      </c>
    </row>
    <row r="117" ht="16.0" customHeight="true">
      <c r="A117" t="n" s="7">
        <v>4.4462129E7</v>
      </c>
      <c r="B117" t="s" s="8">
        <v>54</v>
      </c>
      <c r="C117" t="n" s="8">
        <f>IF(false,"120922613", "120922613")</f>
      </c>
      <c r="D117" t="s" s="8">
        <v>227</v>
      </c>
      <c r="E117" t="n" s="8">
        <v>1.0</v>
      </c>
      <c r="F117" t="n" s="8">
        <v>898.0</v>
      </c>
      <c r="G117" t="s" s="8">
        <v>61</v>
      </c>
      <c r="H117" t="s" s="8">
        <v>134</v>
      </c>
      <c r="I117" t="s" s="8">
        <v>228</v>
      </c>
    </row>
    <row r="118" ht="16.0" customHeight="true">
      <c r="A118" t="n" s="7">
        <v>4.4341222E7</v>
      </c>
      <c r="B118" t="s" s="8">
        <v>73</v>
      </c>
      <c r="C118" t="n" s="8">
        <f>IF(false,"120921545", "120921545")</f>
      </c>
      <c r="D118" t="s" s="8">
        <v>229</v>
      </c>
      <c r="E118" t="n" s="8">
        <v>1.0</v>
      </c>
      <c r="F118" t="n" s="8">
        <v>118.0</v>
      </c>
      <c r="G118" t="s" s="8">
        <v>53</v>
      </c>
      <c r="H118" t="s" s="8">
        <v>134</v>
      </c>
      <c r="I118" t="s" s="8">
        <v>230</v>
      </c>
    </row>
    <row r="119" ht="16.0" customHeight="true">
      <c r="A119" t="n" s="7">
        <v>4.4276416E7</v>
      </c>
      <c r="B119" t="s" s="8">
        <v>73</v>
      </c>
      <c r="C119" t="n" s="8">
        <f>IF(false,"120921942", "120921942")</f>
      </c>
      <c r="D119" t="s" s="8">
        <v>74</v>
      </c>
      <c r="E119" t="n" s="8">
        <v>2.0</v>
      </c>
      <c r="F119" t="n" s="8">
        <v>334.0</v>
      </c>
      <c r="G119" t="s" s="8">
        <v>53</v>
      </c>
      <c r="H119" t="s" s="8">
        <v>134</v>
      </c>
      <c r="I119" t="s" s="8">
        <v>231</v>
      </c>
    </row>
    <row r="120" ht="16.0" customHeight="true">
      <c r="A120" t="n" s="7">
        <v>4.4276416E7</v>
      </c>
      <c r="B120" t="s" s="8">
        <v>73</v>
      </c>
      <c r="C120" t="n" s="8">
        <f>IF(false,"120921906", "120921906")</f>
      </c>
      <c r="D120" t="s" s="8">
        <v>152</v>
      </c>
      <c r="E120" t="n" s="8">
        <v>1.0</v>
      </c>
      <c r="F120" t="n" s="8">
        <v>155.0</v>
      </c>
      <c r="G120" t="s" s="8">
        <v>53</v>
      </c>
      <c r="H120" t="s" s="8">
        <v>134</v>
      </c>
      <c r="I120" t="s" s="8">
        <v>231</v>
      </c>
    </row>
    <row r="121" ht="16.0" customHeight="true">
      <c r="A121" t="n" s="7">
        <v>4.421785E7</v>
      </c>
      <c r="B121" t="s" s="8">
        <v>65</v>
      </c>
      <c r="C121" t="n" s="8">
        <f>IF(false,"120921853", "120921853")</f>
      </c>
      <c r="D121" t="s" s="8">
        <v>184</v>
      </c>
      <c r="E121" t="n" s="8">
        <v>3.0</v>
      </c>
      <c r="F121" t="n" s="8">
        <v>303.0</v>
      </c>
      <c r="G121" t="s" s="8">
        <v>53</v>
      </c>
      <c r="H121" t="s" s="8">
        <v>134</v>
      </c>
      <c r="I121" t="s" s="8">
        <v>232</v>
      </c>
    </row>
    <row r="122" ht="16.0" customHeight="true">
      <c r="A122" t="n" s="7">
        <v>4.4257713E7</v>
      </c>
      <c r="B122" t="s" s="8">
        <v>73</v>
      </c>
      <c r="C122" t="n" s="8">
        <f>IF(false,"003-315", "003-315")</f>
      </c>
      <c r="D122" t="s" s="8">
        <v>83</v>
      </c>
      <c r="E122" t="n" s="8">
        <v>3.0</v>
      </c>
      <c r="F122" t="n" s="8">
        <v>501.0</v>
      </c>
      <c r="G122" t="s" s="8">
        <v>53</v>
      </c>
      <c r="H122" t="s" s="8">
        <v>134</v>
      </c>
      <c r="I122" t="s" s="8">
        <v>233</v>
      </c>
    </row>
    <row r="123" ht="16.0" customHeight="true">
      <c r="A123" t="n" s="7">
        <v>4.4369165E7</v>
      </c>
      <c r="B123" t="s" s="8">
        <v>54</v>
      </c>
      <c r="C123" t="n" s="8">
        <f>IF(false,"120921544", "120921544")</f>
      </c>
      <c r="D123" t="s" s="8">
        <v>71</v>
      </c>
      <c r="E123" t="n" s="8">
        <v>1.0</v>
      </c>
      <c r="F123" t="n" s="8">
        <v>1.0</v>
      </c>
      <c r="G123" t="s" s="8">
        <v>67</v>
      </c>
      <c r="H123" t="s" s="8">
        <v>134</v>
      </c>
      <c r="I123" t="s" s="8">
        <v>234</v>
      </c>
    </row>
    <row r="124" ht="16.0" customHeight="true">
      <c r="A124" t="n" s="7">
        <v>4.4203853E7</v>
      </c>
      <c r="B124" t="s" s="8">
        <v>65</v>
      </c>
      <c r="C124" t="n" s="8">
        <f>IF(false,"120921370", "120921370")</f>
      </c>
      <c r="D124" t="s" s="8">
        <v>235</v>
      </c>
      <c r="E124" t="n" s="8">
        <v>1.0</v>
      </c>
      <c r="F124" t="n" s="8">
        <v>438.0</v>
      </c>
      <c r="G124" t="s" s="8">
        <v>53</v>
      </c>
      <c r="H124" t="s" s="8">
        <v>134</v>
      </c>
      <c r="I124" t="s" s="8">
        <v>236</v>
      </c>
    </row>
    <row r="125" ht="16.0" customHeight="true">
      <c r="A125" t="n" s="7">
        <v>4.4203853E7</v>
      </c>
      <c r="B125" t="s" s="8">
        <v>65</v>
      </c>
      <c r="C125" t="n" s="8">
        <f>IF(false,"120906023", "120906023")</f>
      </c>
      <c r="D125" t="s" s="8">
        <v>176</v>
      </c>
      <c r="E125" t="n" s="8">
        <v>1.0</v>
      </c>
      <c r="F125" t="n" s="8">
        <v>157.0</v>
      </c>
      <c r="G125" t="s" s="8">
        <v>53</v>
      </c>
      <c r="H125" t="s" s="8">
        <v>134</v>
      </c>
      <c r="I125" t="s" s="8">
        <v>236</v>
      </c>
    </row>
    <row r="126" ht="16.0" customHeight="true">
      <c r="A126" t="n" s="7">
        <v>4.4336301E7</v>
      </c>
      <c r="B126" t="s" s="8">
        <v>73</v>
      </c>
      <c r="C126" t="n" s="8">
        <f>IF(false,"01-004061", "01-004061")</f>
      </c>
      <c r="D126" t="s" s="8">
        <v>237</v>
      </c>
      <c r="E126" t="n" s="8">
        <v>1.0</v>
      </c>
      <c r="F126" t="n" s="8">
        <v>127.0</v>
      </c>
      <c r="G126" t="s" s="8">
        <v>53</v>
      </c>
      <c r="H126" t="s" s="8">
        <v>134</v>
      </c>
      <c r="I126" t="s" s="8">
        <v>238</v>
      </c>
    </row>
    <row r="127" ht="16.0" customHeight="true">
      <c r="A127" t="n" s="7">
        <v>4.4041365E7</v>
      </c>
      <c r="B127" t="s" s="8">
        <v>51</v>
      </c>
      <c r="C127" t="n" s="8">
        <f>IF(false,"120922351", "120922351")</f>
      </c>
      <c r="D127" t="s" s="8">
        <v>77</v>
      </c>
      <c r="E127" t="n" s="8">
        <v>1.0</v>
      </c>
      <c r="F127" t="n" s="8">
        <v>29.0</v>
      </c>
      <c r="G127" t="s" s="8">
        <v>53</v>
      </c>
      <c r="H127" t="s" s="8">
        <v>134</v>
      </c>
      <c r="I127" t="s" s="8">
        <v>239</v>
      </c>
    </row>
    <row r="128" ht="16.0" customHeight="true">
      <c r="A128" t="n" s="7">
        <v>4.4156222E7</v>
      </c>
      <c r="B128" t="s" s="8">
        <v>65</v>
      </c>
      <c r="C128" t="n" s="8">
        <f>IF(false,"002-099", "002-099")</f>
      </c>
      <c r="D128" t="s" s="8">
        <v>240</v>
      </c>
      <c r="E128" t="n" s="8">
        <v>3.0</v>
      </c>
      <c r="F128" t="n" s="8">
        <v>501.0</v>
      </c>
      <c r="G128" t="s" s="8">
        <v>53</v>
      </c>
      <c r="H128" t="s" s="8">
        <v>134</v>
      </c>
      <c r="I128" t="s" s="8">
        <v>241</v>
      </c>
    </row>
    <row r="129" ht="16.0" customHeight="true">
      <c r="A129" t="n" s="7">
        <v>4.4370916E7</v>
      </c>
      <c r="B129" t="s" s="8">
        <v>54</v>
      </c>
      <c r="C129" t="n" s="8">
        <f>IF(false,"120922035", "120922035")</f>
      </c>
      <c r="D129" t="s" s="8">
        <v>88</v>
      </c>
      <c r="E129" t="n" s="8">
        <v>2.0</v>
      </c>
      <c r="F129" t="n" s="8">
        <v>600.0</v>
      </c>
      <c r="G129" t="s" s="8">
        <v>53</v>
      </c>
      <c r="H129" t="s" s="8">
        <v>134</v>
      </c>
      <c r="I129" t="s" s="8">
        <v>242</v>
      </c>
    </row>
    <row r="130" ht="16.0" customHeight="true">
      <c r="A130" t="n" s="7">
        <v>4.4204383E7</v>
      </c>
      <c r="B130" t="s" s="8">
        <v>65</v>
      </c>
      <c r="C130" t="n" s="8">
        <f>IF(false,"002-099", "002-099")</f>
      </c>
      <c r="D130" t="s" s="8">
        <v>240</v>
      </c>
      <c r="E130" t="n" s="8">
        <v>1.0</v>
      </c>
      <c r="F130" t="n" s="8">
        <v>196.0</v>
      </c>
      <c r="G130" t="s" s="8">
        <v>53</v>
      </c>
      <c r="H130" t="s" s="8">
        <v>134</v>
      </c>
      <c r="I130" t="s" s="8">
        <v>243</v>
      </c>
    </row>
    <row r="131" ht="16.0" customHeight="true">
      <c r="A131" t="n" s="7">
        <v>4.4297509E7</v>
      </c>
      <c r="B131" t="s" s="8">
        <v>73</v>
      </c>
      <c r="C131" t="n" s="8">
        <f>IF(false,"120921807", "120921807")</f>
      </c>
      <c r="D131" t="s" s="8">
        <v>244</v>
      </c>
      <c r="E131" t="n" s="8">
        <v>1.0</v>
      </c>
      <c r="F131" t="n" s="8">
        <v>210.0</v>
      </c>
      <c r="G131" t="s" s="8">
        <v>53</v>
      </c>
      <c r="H131" t="s" s="8">
        <v>134</v>
      </c>
      <c r="I131" t="s" s="8">
        <v>245</v>
      </c>
    </row>
    <row r="132" ht="16.0" customHeight="true">
      <c r="A132" t="n" s="7">
        <v>4.4026841E7</v>
      </c>
      <c r="B132" t="s" s="8">
        <v>51</v>
      </c>
      <c r="C132" t="n" s="8">
        <f>IF(false,"01-004211", "01-004211")</f>
      </c>
      <c r="D132" t="s" s="8">
        <v>246</v>
      </c>
      <c r="E132" t="n" s="8">
        <v>1.0</v>
      </c>
      <c r="F132" t="n" s="8">
        <v>394.0</v>
      </c>
      <c r="G132" t="s" s="8">
        <v>53</v>
      </c>
      <c r="H132" t="s" s="8">
        <v>134</v>
      </c>
      <c r="I132" t="s" s="8">
        <v>247</v>
      </c>
    </row>
    <row r="133" ht="16.0" customHeight="true">
      <c r="A133" t="n" s="7">
        <v>4.446274E7</v>
      </c>
      <c r="B133" t="s" s="8">
        <v>54</v>
      </c>
      <c r="C133" t="n" s="8">
        <f>IF(false,"005-1516", "005-1516")</f>
      </c>
      <c r="D133" t="s" s="8">
        <v>154</v>
      </c>
      <c r="E133" t="n" s="8">
        <v>1.0</v>
      </c>
      <c r="F133" t="n" s="8">
        <v>570.0</v>
      </c>
      <c r="G133" t="s" s="8">
        <v>67</v>
      </c>
      <c r="H133" t="s" s="8">
        <v>248</v>
      </c>
      <c r="I133" t="s" s="8">
        <v>249</v>
      </c>
    </row>
    <row r="134" ht="16.0" customHeight="true">
      <c r="A134" t="n" s="7">
        <v>4.4481577E7</v>
      </c>
      <c r="B134" t="s" s="8">
        <v>134</v>
      </c>
      <c r="C134" t="n" s="8">
        <f>IF(false,"120906023", "120906023")</f>
      </c>
      <c r="D134" t="s" s="8">
        <v>176</v>
      </c>
      <c r="E134" t="n" s="8">
        <v>1.0</v>
      </c>
      <c r="F134" t="n" s="8">
        <v>127.0</v>
      </c>
      <c r="G134" t="s" s="8">
        <v>67</v>
      </c>
      <c r="H134" t="s" s="8">
        <v>248</v>
      </c>
      <c r="I134" t="s" s="8">
        <v>250</v>
      </c>
    </row>
    <row r="135" ht="16.0" customHeight="true">
      <c r="A135" t="n" s="7">
        <v>4.4324936E7</v>
      </c>
      <c r="B135" t="s" s="8">
        <v>73</v>
      </c>
      <c r="C135" t="n" s="8">
        <f>IF(false,"01-004117", "01-004117")</f>
      </c>
      <c r="D135" t="s" s="8">
        <v>251</v>
      </c>
      <c r="E135" t="n" s="8">
        <v>1.0</v>
      </c>
      <c r="F135" t="n" s="8">
        <v>269.0</v>
      </c>
      <c r="G135" t="s" s="8">
        <v>61</v>
      </c>
      <c r="H135" t="s" s="8">
        <v>248</v>
      </c>
      <c r="I135" t="s" s="8">
        <v>252</v>
      </c>
    </row>
    <row r="136" ht="16.0" customHeight="true">
      <c r="A136" t="n" s="7">
        <v>4.4520573E7</v>
      </c>
      <c r="B136" t="s" s="8">
        <v>134</v>
      </c>
      <c r="C136" t="n" s="8">
        <f>IF(false,"005-1358", "005-1358")</f>
      </c>
      <c r="D136" t="s" s="8">
        <v>202</v>
      </c>
      <c r="E136" t="n" s="8">
        <v>2.0</v>
      </c>
      <c r="F136" t="n" s="8">
        <v>999.0</v>
      </c>
      <c r="G136" t="s" s="8">
        <v>67</v>
      </c>
      <c r="H136" t="s" s="8">
        <v>248</v>
      </c>
      <c r="I136" t="s" s="8">
        <v>253</v>
      </c>
    </row>
    <row r="137" ht="16.0" customHeight="true">
      <c r="A137" t="n" s="7">
        <v>4.4520573E7</v>
      </c>
      <c r="B137" t="s" s="8">
        <v>134</v>
      </c>
      <c r="C137" t="n" s="8">
        <f>IF(false,"005-1359", "005-1359")</f>
      </c>
      <c r="D137" t="s" s="8">
        <v>196</v>
      </c>
      <c r="E137" t="n" s="8">
        <v>1.0</v>
      </c>
      <c r="F137" t="n" s="8">
        <v>510.0</v>
      </c>
      <c r="G137" t="s" s="8">
        <v>67</v>
      </c>
      <c r="H137" t="s" s="8">
        <v>248</v>
      </c>
      <c r="I137" t="s" s="8">
        <v>253</v>
      </c>
    </row>
    <row r="138" ht="16.0" customHeight="true">
      <c r="A138" t="n" s="7">
        <v>4.4483546E7</v>
      </c>
      <c r="B138" t="s" s="8">
        <v>134</v>
      </c>
      <c r="C138" t="n" s="8">
        <f>IF(false,"120922874", "120922874")</f>
      </c>
      <c r="D138" t="s" s="8">
        <v>254</v>
      </c>
      <c r="E138" t="n" s="8">
        <v>1.0</v>
      </c>
      <c r="F138" t="n" s="8">
        <v>164.0</v>
      </c>
      <c r="G138" t="s" s="8">
        <v>61</v>
      </c>
      <c r="H138" t="s" s="8">
        <v>248</v>
      </c>
      <c r="I138" t="s" s="8">
        <v>255</v>
      </c>
    </row>
    <row r="139" ht="16.0" customHeight="true">
      <c r="A139" t="n" s="7">
        <v>4.448336E7</v>
      </c>
      <c r="B139" t="s" s="8">
        <v>134</v>
      </c>
      <c r="C139" t="n" s="8">
        <f>IF(false,"005-1516", "005-1516")</f>
      </c>
      <c r="D139" t="s" s="8">
        <v>154</v>
      </c>
      <c r="E139" t="n" s="8">
        <v>4.0</v>
      </c>
      <c r="F139" t="n" s="8">
        <v>480.0</v>
      </c>
      <c r="G139" t="s" s="8">
        <v>53</v>
      </c>
      <c r="H139" t="s" s="8">
        <v>248</v>
      </c>
      <c r="I139" t="s" s="8">
        <v>256</v>
      </c>
    </row>
    <row r="140" ht="16.0" customHeight="true">
      <c r="A140" t="n" s="7">
        <v>4.448336E7</v>
      </c>
      <c r="B140" t="s" s="8">
        <v>134</v>
      </c>
      <c r="C140" t="n" s="8">
        <f>IF(false,"005-1516", "005-1516")</f>
      </c>
      <c r="D140" t="s" s="8">
        <v>154</v>
      </c>
      <c r="E140" t="n" s="8">
        <v>4.0</v>
      </c>
      <c r="F140" t="n" s="8">
        <v>48.0</v>
      </c>
      <c r="G140" t="s" s="8">
        <v>61</v>
      </c>
      <c r="H140" t="s" s="8">
        <v>248</v>
      </c>
      <c r="I140" t="s" s="8">
        <v>257</v>
      </c>
    </row>
    <row r="141" ht="16.0" customHeight="true">
      <c r="A141" t="n" s="7">
        <v>4.4482873E7</v>
      </c>
      <c r="B141" t="s" s="8">
        <v>134</v>
      </c>
      <c r="C141" t="n" s="8">
        <f>IF(false,"120906022", "120906022")</f>
      </c>
      <c r="D141" t="s" s="8">
        <v>133</v>
      </c>
      <c r="E141" t="n" s="8">
        <v>1.0</v>
      </c>
      <c r="F141" t="n" s="8">
        <v>147.0</v>
      </c>
      <c r="G141" t="s" s="8">
        <v>53</v>
      </c>
      <c r="H141" t="s" s="8">
        <v>248</v>
      </c>
      <c r="I141" t="s" s="8">
        <v>258</v>
      </c>
    </row>
    <row r="142" ht="16.0" customHeight="true">
      <c r="A142" t="n" s="7">
        <v>4.4443601E7</v>
      </c>
      <c r="B142" t="s" s="8">
        <v>54</v>
      </c>
      <c r="C142" t="n" s="8">
        <f>IF(false,"120921995", "120921995")</f>
      </c>
      <c r="D142" t="s" s="8">
        <v>259</v>
      </c>
      <c r="E142" t="n" s="8">
        <v>1.0</v>
      </c>
      <c r="F142" t="n" s="8">
        <v>94.0</v>
      </c>
      <c r="G142" t="s" s="8">
        <v>53</v>
      </c>
      <c r="H142" t="s" s="8">
        <v>248</v>
      </c>
      <c r="I142" t="s" s="8">
        <v>260</v>
      </c>
    </row>
    <row r="143" ht="16.0" customHeight="true">
      <c r="A143" t="n" s="7">
        <v>4.4386605E7</v>
      </c>
      <c r="B143" t="s" s="8">
        <v>54</v>
      </c>
      <c r="C143" t="n" s="8">
        <f>IF(false,"120922782", "120922782")</f>
      </c>
      <c r="D143" t="s" s="8">
        <v>261</v>
      </c>
      <c r="E143" t="n" s="8">
        <v>4.0</v>
      </c>
      <c r="F143" t="n" s="8">
        <v>304.0</v>
      </c>
      <c r="G143" t="s" s="8">
        <v>53</v>
      </c>
      <c r="H143" t="s" s="8">
        <v>248</v>
      </c>
      <c r="I143" t="s" s="8">
        <v>262</v>
      </c>
    </row>
    <row r="144" ht="16.0" customHeight="true">
      <c r="A144" t="n" s="7">
        <v>4.4443601E7</v>
      </c>
      <c r="B144" t="s" s="8">
        <v>54</v>
      </c>
      <c r="C144" t="n" s="8">
        <f>IF(false,"120921995", "120921995")</f>
      </c>
      <c r="D144" t="s" s="8">
        <v>259</v>
      </c>
      <c r="E144" t="n" s="8">
        <v>1.0</v>
      </c>
      <c r="F144" t="n" s="8">
        <v>309.0</v>
      </c>
      <c r="G144" t="s" s="8">
        <v>61</v>
      </c>
      <c r="H144" t="s" s="8">
        <v>248</v>
      </c>
      <c r="I144" t="s" s="8">
        <v>263</v>
      </c>
    </row>
    <row r="145" ht="16.0" customHeight="true">
      <c r="A145" t="n" s="7">
        <v>4.4285863E7</v>
      </c>
      <c r="B145" t="s" s="8">
        <v>73</v>
      </c>
      <c r="C145" t="n" s="8">
        <f>IF(false,"120922597", "120922597")</f>
      </c>
      <c r="D145" t="s" s="8">
        <v>264</v>
      </c>
      <c r="E145" t="n" s="8">
        <v>1.0</v>
      </c>
      <c r="F145" t="n" s="8">
        <v>523.0</v>
      </c>
      <c r="G145" t="s" s="8">
        <v>53</v>
      </c>
      <c r="H145" t="s" s="8">
        <v>248</v>
      </c>
      <c r="I145" t="s" s="8">
        <v>265</v>
      </c>
    </row>
    <row r="146" ht="16.0" customHeight="true">
      <c r="A146" t="n" s="7">
        <v>4.4423796E7</v>
      </c>
      <c r="B146" t="s" s="8">
        <v>54</v>
      </c>
      <c r="C146" t="n" s="8">
        <f>IF(false,"01-003884", "01-003884")</f>
      </c>
      <c r="D146" t="s" s="8">
        <v>85</v>
      </c>
      <c r="E146" t="n" s="8">
        <v>1.0</v>
      </c>
      <c r="F146" t="n" s="8">
        <v>948.0</v>
      </c>
      <c r="G146" t="s" s="8">
        <v>67</v>
      </c>
      <c r="H146" t="s" s="8">
        <v>248</v>
      </c>
      <c r="I146" t="s" s="8">
        <v>266</v>
      </c>
    </row>
    <row r="147" ht="16.0" customHeight="true">
      <c r="A147" t="n" s="7">
        <v>4.4301853E7</v>
      </c>
      <c r="B147" t="s" s="8">
        <v>73</v>
      </c>
      <c r="C147" t="n" s="8">
        <f>IF(false,"120922351", "120922351")</f>
      </c>
      <c r="D147" t="s" s="8">
        <v>77</v>
      </c>
      <c r="E147" t="n" s="8">
        <v>2.0</v>
      </c>
      <c r="F147" t="n" s="8">
        <v>264.0</v>
      </c>
      <c r="G147" t="s" s="8">
        <v>53</v>
      </c>
      <c r="H147" t="s" s="8">
        <v>248</v>
      </c>
      <c r="I147" t="s" s="8">
        <v>267</v>
      </c>
    </row>
    <row r="148" ht="16.0" customHeight="true">
      <c r="A148" t="n" s="7">
        <v>4.4343764E7</v>
      </c>
      <c r="B148" t="s" s="8">
        <v>73</v>
      </c>
      <c r="C148" t="n" s="8">
        <f>IF(false,"120921743", "120921743")</f>
      </c>
      <c r="D148" t="s" s="8">
        <v>126</v>
      </c>
      <c r="E148" t="n" s="8">
        <v>1.0</v>
      </c>
      <c r="F148" t="n" s="8">
        <v>152.0</v>
      </c>
      <c r="G148" t="s" s="8">
        <v>53</v>
      </c>
      <c r="H148" t="s" s="8">
        <v>248</v>
      </c>
      <c r="I148" t="s" s="8">
        <v>268</v>
      </c>
    </row>
    <row r="149" ht="16.0" customHeight="true">
      <c r="A149" t="n" s="7">
        <v>4.4343764E7</v>
      </c>
      <c r="B149" t="s" s="8">
        <v>73</v>
      </c>
      <c r="C149" t="n" s="8">
        <f>IF(false,"120921544", "120921544")</f>
      </c>
      <c r="D149" t="s" s="8">
        <v>71</v>
      </c>
      <c r="E149" t="n" s="8">
        <v>1.0</v>
      </c>
      <c r="F149" t="n" s="8">
        <v>150.0</v>
      </c>
      <c r="G149" t="s" s="8">
        <v>53</v>
      </c>
      <c r="H149" t="s" s="8">
        <v>248</v>
      </c>
      <c r="I149" t="s" s="8">
        <v>268</v>
      </c>
    </row>
    <row r="150" ht="16.0" customHeight="true">
      <c r="A150" t="n" s="7">
        <v>4.450869E7</v>
      </c>
      <c r="B150" t="s" s="8">
        <v>134</v>
      </c>
      <c r="C150" t="n" s="8">
        <f>IF(false,"120922387", "120922387")</f>
      </c>
      <c r="D150" t="s" s="8">
        <v>269</v>
      </c>
      <c r="E150" t="n" s="8">
        <v>2.0</v>
      </c>
      <c r="F150" t="n" s="8">
        <v>1.0</v>
      </c>
      <c r="G150" t="s" s="8">
        <v>67</v>
      </c>
      <c r="H150" t="s" s="8">
        <v>248</v>
      </c>
      <c r="I150" t="s" s="8">
        <v>270</v>
      </c>
    </row>
    <row r="151" ht="16.0" customHeight="true">
      <c r="A151" t="n" s="7">
        <v>4.4454287E7</v>
      </c>
      <c r="B151" t="s" s="8">
        <v>54</v>
      </c>
      <c r="C151" t="n" s="8">
        <f>IF(false,"003-319", "003-319")</f>
      </c>
      <c r="D151" t="s" s="8">
        <v>98</v>
      </c>
      <c r="E151" t="n" s="8">
        <v>1.0</v>
      </c>
      <c r="F151" t="n" s="8">
        <v>65.0</v>
      </c>
      <c r="G151" t="s" s="8">
        <v>61</v>
      </c>
      <c r="H151" t="s" s="8">
        <v>248</v>
      </c>
      <c r="I151" t="s" s="8">
        <v>271</v>
      </c>
    </row>
    <row r="152" ht="16.0" customHeight="true">
      <c r="A152" t="n" s="7">
        <v>4.4405391E7</v>
      </c>
      <c r="B152" t="s" s="8">
        <v>54</v>
      </c>
      <c r="C152" t="n" s="8">
        <f>IF(false,"120922383", "120922383")</f>
      </c>
      <c r="D152" t="s" s="8">
        <v>272</v>
      </c>
      <c r="E152" t="n" s="8">
        <v>1.0</v>
      </c>
      <c r="F152" t="n" s="8">
        <v>481.0</v>
      </c>
      <c r="G152" t="s" s="8">
        <v>67</v>
      </c>
      <c r="H152" t="s" s="8">
        <v>248</v>
      </c>
      <c r="I152" t="s" s="8">
        <v>273</v>
      </c>
    </row>
    <row r="153" ht="16.0" customHeight="true">
      <c r="A153" t="n" s="7">
        <v>4.4405391E7</v>
      </c>
      <c r="B153" t="s" s="8">
        <v>54</v>
      </c>
      <c r="C153" t="n" s="8">
        <f>IF(false,"120922390", "120922390")</f>
      </c>
      <c r="D153" t="s" s="8">
        <v>69</v>
      </c>
      <c r="E153" t="n" s="8">
        <v>1.0</v>
      </c>
      <c r="F153" t="n" s="8">
        <v>379.0</v>
      </c>
      <c r="G153" t="s" s="8">
        <v>67</v>
      </c>
      <c r="H153" t="s" s="8">
        <v>248</v>
      </c>
      <c r="I153" t="s" s="8">
        <v>273</v>
      </c>
    </row>
    <row r="154" ht="16.0" customHeight="true">
      <c r="A154" t="n" s="7">
        <v>4.4506238E7</v>
      </c>
      <c r="B154" t="s" s="8">
        <v>134</v>
      </c>
      <c r="C154" t="n" s="8">
        <f>IF(false,"005-1558", "005-1558")</f>
      </c>
      <c r="D154" t="s" s="8">
        <v>274</v>
      </c>
      <c r="E154" t="n" s="8">
        <v>1.0</v>
      </c>
      <c r="F154" t="n" s="8">
        <v>210.0</v>
      </c>
      <c r="G154" t="s" s="8">
        <v>67</v>
      </c>
      <c r="H154" t="s" s="8">
        <v>248</v>
      </c>
      <c r="I154" t="s" s="8">
        <v>275</v>
      </c>
    </row>
    <row r="155" ht="16.0" customHeight="true">
      <c r="A155" t="n" s="7">
        <v>4.4444156E7</v>
      </c>
      <c r="B155" t="s" s="8">
        <v>54</v>
      </c>
      <c r="C155" t="n" s="8">
        <f>IF(false,"120922554", "120922554")</f>
      </c>
      <c r="D155" t="s" s="8">
        <v>92</v>
      </c>
      <c r="E155" t="n" s="8">
        <v>1.0</v>
      </c>
      <c r="F155" t="n" s="8">
        <v>69.0</v>
      </c>
      <c r="G155" t="s" s="8">
        <v>53</v>
      </c>
      <c r="H155" t="s" s="8">
        <v>248</v>
      </c>
      <c r="I155" t="s" s="8">
        <v>276</v>
      </c>
    </row>
    <row r="156" ht="16.0" customHeight="true">
      <c r="A156" t="n" s="7">
        <v>4.4444156E7</v>
      </c>
      <c r="B156" t="s" s="8">
        <v>54</v>
      </c>
      <c r="C156" t="n" s="8">
        <f>IF(false,"01-004026", "01-004026")</f>
      </c>
      <c r="D156" t="s" s="8">
        <v>277</v>
      </c>
      <c r="E156" t="n" s="8">
        <v>1.0</v>
      </c>
      <c r="F156" t="n" s="8">
        <v>17.0</v>
      </c>
      <c r="G156" t="s" s="8">
        <v>53</v>
      </c>
      <c r="H156" t="s" s="8">
        <v>248</v>
      </c>
      <c r="I156" t="s" s="8">
        <v>276</v>
      </c>
    </row>
    <row r="157" ht="16.0" customHeight="true">
      <c r="A157" t="n" s="7">
        <v>4.4330645E7</v>
      </c>
      <c r="B157" t="s" s="8">
        <v>73</v>
      </c>
      <c r="C157" t="n" s="8">
        <f>IF(false,"005-1307", "005-1307")</f>
      </c>
      <c r="D157" t="s" s="8">
        <v>278</v>
      </c>
      <c r="E157" t="n" s="8">
        <v>1.0</v>
      </c>
      <c r="F157" t="n" s="8">
        <v>39.0</v>
      </c>
      <c r="G157" t="s" s="8">
        <v>53</v>
      </c>
      <c r="H157" t="s" s="8">
        <v>248</v>
      </c>
      <c r="I157" t="s" s="8">
        <v>279</v>
      </c>
    </row>
    <row r="158" ht="16.0" customHeight="true">
      <c r="A158" t="n" s="7">
        <v>4.4480747E7</v>
      </c>
      <c r="B158" t="s" s="8">
        <v>134</v>
      </c>
      <c r="C158" t="n" s="8">
        <f>IF(false,"005-1516", "005-1516")</f>
      </c>
      <c r="D158" t="s" s="8">
        <v>154</v>
      </c>
      <c r="E158" t="n" s="8">
        <v>1.0</v>
      </c>
      <c r="F158" t="n" s="8">
        <v>104.0</v>
      </c>
      <c r="G158" t="s" s="8">
        <v>61</v>
      </c>
      <c r="H158" t="s" s="8">
        <v>248</v>
      </c>
      <c r="I158" t="s" s="8">
        <v>280</v>
      </c>
    </row>
    <row r="159" ht="16.0" customHeight="true">
      <c r="A159" t="n" s="7">
        <v>4.4482622E7</v>
      </c>
      <c r="B159" t="s" s="8">
        <v>134</v>
      </c>
      <c r="C159" t="n" s="8">
        <f>IF(false,"120921809", "120921809")</f>
      </c>
      <c r="D159" t="s" s="8">
        <v>121</v>
      </c>
      <c r="E159" t="n" s="8">
        <v>1.0</v>
      </c>
      <c r="F159" t="n" s="8">
        <v>182.0</v>
      </c>
      <c r="G159" t="s" s="8">
        <v>53</v>
      </c>
      <c r="H159" t="s" s="8">
        <v>248</v>
      </c>
      <c r="I159" t="s" s="8">
        <v>281</v>
      </c>
    </row>
    <row r="160" ht="16.0" customHeight="true">
      <c r="A160" t="n" s="7">
        <v>4.4482622E7</v>
      </c>
      <c r="B160" t="s" s="8">
        <v>134</v>
      </c>
      <c r="C160" t="n" s="8">
        <f>IF(false,"120921786", "120921786")</f>
      </c>
      <c r="D160" t="s" s="8">
        <v>282</v>
      </c>
      <c r="E160" t="n" s="8">
        <v>1.0</v>
      </c>
      <c r="F160" t="n" s="8">
        <v>145.0</v>
      </c>
      <c r="G160" t="s" s="8">
        <v>53</v>
      </c>
      <c r="H160" t="s" s="8">
        <v>248</v>
      </c>
      <c r="I160" t="s" s="8">
        <v>281</v>
      </c>
    </row>
    <row r="161" ht="16.0" customHeight="true">
      <c r="A161" t="n" s="7">
        <v>4.4482622E7</v>
      </c>
      <c r="B161" t="s" s="8">
        <v>134</v>
      </c>
      <c r="C161" t="n" s="8">
        <f>IF(false,"120921906", "120921906")</f>
      </c>
      <c r="D161" t="s" s="8">
        <v>152</v>
      </c>
      <c r="E161" t="n" s="8">
        <v>1.0</v>
      </c>
      <c r="F161" t="n" s="8">
        <v>115.0</v>
      </c>
      <c r="G161" t="s" s="8">
        <v>53</v>
      </c>
      <c r="H161" t="s" s="8">
        <v>248</v>
      </c>
      <c r="I161" t="s" s="8">
        <v>281</v>
      </c>
    </row>
    <row r="162" ht="16.0" customHeight="true">
      <c r="A162" t="n" s="7">
        <v>4.4482622E7</v>
      </c>
      <c r="B162" t="s" s="8">
        <v>134</v>
      </c>
      <c r="C162" t="n" s="8">
        <f>IF(false,"005-1563", "005-1563")</f>
      </c>
      <c r="D162" t="s" s="8">
        <v>283</v>
      </c>
      <c r="E162" t="n" s="8">
        <v>1.0</v>
      </c>
      <c r="F162" t="n" s="8">
        <v>106.0</v>
      </c>
      <c r="G162" t="s" s="8">
        <v>53</v>
      </c>
      <c r="H162" t="s" s="8">
        <v>248</v>
      </c>
      <c r="I162" t="s" s="8">
        <v>281</v>
      </c>
    </row>
    <row r="163" ht="16.0" customHeight="true">
      <c r="A163" t="n" s="7">
        <v>4.4482622E7</v>
      </c>
      <c r="B163" t="s" s="8">
        <v>134</v>
      </c>
      <c r="C163" t="n" s="8">
        <f>IF(false,"120921407", "120921407")</f>
      </c>
      <c r="D163" t="s" s="8">
        <v>284</v>
      </c>
      <c r="E163" t="n" s="8">
        <v>1.0</v>
      </c>
      <c r="F163" t="n" s="8">
        <v>42.0</v>
      </c>
      <c r="G163" t="s" s="8">
        <v>53</v>
      </c>
      <c r="H163" t="s" s="8">
        <v>248</v>
      </c>
      <c r="I163" t="s" s="8">
        <v>281</v>
      </c>
    </row>
    <row r="164" ht="16.0" customHeight="true">
      <c r="A164" t="n" s="7">
        <v>4.4482622E7</v>
      </c>
      <c r="B164" t="s" s="8">
        <v>134</v>
      </c>
      <c r="C164" t="n" s="8">
        <f>IF(false,"120921945", "120921945")</f>
      </c>
      <c r="D164" t="s" s="8">
        <v>285</v>
      </c>
      <c r="E164" t="n" s="8">
        <v>1.0</v>
      </c>
      <c r="F164" t="n" s="8">
        <v>39.0</v>
      </c>
      <c r="G164" t="s" s="8">
        <v>53</v>
      </c>
      <c r="H164" t="s" s="8">
        <v>248</v>
      </c>
      <c r="I164" t="s" s="8">
        <v>281</v>
      </c>
    </row>
    <row r="165" ht="16.0" customHeight="true">
      <c r="A165" t="n" s="7">
        <v>4.4482622E7</v>
      </c>
      <c r="B165" t="s" s="8">
        <v>134</v>
      </c>
      <c r="C165" t="n" s="8">
        <f>IF(false,"120922786", "120922786")</f>
      </c>
      <c r="D165" t="s" s="8">
        <v>286</v>
      </c>
      <c r="E165" t="n" s="8">
        <v>1.0</v>
      </c>
      <c r="F165" t="n" s="8">
        <v>21.0</v>
      </c>
      <c r="G165" t="s" s="8">
        <v>53</v>
      </c>
      <c r="H165" t="s" s="8">
        <v>248</v>
      </c>
      <c r="I165" t="s" s="8">
        <v>281</v>
      </c>
    </row>
    <row r="166" ht="16.0" customHeight="true">
      <c r="A166" t="n" s="7">
        <v>4.4054314E7</v>
      </c>
      <c r="B166" t="s" s="8">
        <v>51</v>
      </c>
      <c r="C166" t="n" s="8">
        <f>IF(false,"000-631", "000-631")</f>
      </c>
      <c r="D166" t="s" s="8">
        <v>287</v>
      </c>
      <c r="E166" t="n" s="8">
        <v>2.0</v>
      </c>
      <c r="F166" t="n" s="8">
        <v>168.0</v>
      </c>
      <c r="G166" t="s" s="8">
        <v>53</v>
      </c>
      <c r="H166" t="s" s="8">
        <v>248</v>
      </c>
      <c r="I166" t="s" s="8">
        <v>288</v>
      </c>
    </row>
    <row r="167" ht="16.0" customHeight="true">
      <c r="A167" t="n" s="7">
        <v>4.4316526E7</v>
      </c>
      <c r="B167" t="s" s="8">
        <v>73</v>
      </c>
      <c r="C167" t="n" s="8">
        <f>IF(false,"120921743", "120921743")</f>
      </c>
      <c r="D167" t="s" s="8">
        <v>126</v>
      </c>
      <c r="E167" t="n" s="8">
        <v>1.0</v>
      </c>
      <c r="F167" t="n" s="8">
        <v>139.0</v>
      </c>
      <c r="G167" t="s" s="8">
        <v>53</v>
      </c>
      <c r="H167" t="s" s="8">
        <v>248</v>
      </c>
      <c r="I167" t="s" s="8">
        <v>289</v>
      </c>
    </row>
    <row r="168" ht="16.0" customHeight="true">
      <c r="A168" t="n" s="7">
        <v>4.4331465E7</v>
      </c>
      <c r="B168" t="s" s="8">
        <v>73</v>
      </c>
      <c r="C168" t="n" s="8">
        <f>IF(false,"01-004213", "01-004213")</f>
      </c>
      <c r="D168" t="s" s="8">
        <v>146</v>
      </c>
      <c r="E168" t="n" s="8">
        <v>1.0</v>
      </c>
      <c r="F168" t="n" s="8">
        <v>200.0</v>
      </c>
      <c r="G168" t="s" s="8">
        <v>53</v>
      </c>
      <c r="H168" t="s" s="8">
        <v>248</v>
      </c>
      <c r="I168" t="s" s="8">
        <v>290</v>
      </c>
    </row>
    <row r="169" ht="16.0" customHeight="true">
      <c r="A169" t="n" s="7">
        <v>4.4285863E7</v>
      </c>
      <c r="B169" t="s" s="8">
        <v>73</v>
      </c>
      <c r="C169" t="n" s="8">
        <f>IF(false,"120922597", "120922597")</f>
      </c>
      <c r="D169" t="s" s="8">
        <v>264</v>
      </c>
      <c r="E169" t="n" s="8">
        <v>1.0</v>
      </c>
      <c r="F169" t="n" s="8">
        <v>293.0</v>
      </c>
      <c r="G169" t="s" s="8">
        <v>67</v>
      </c>
      <c r="H169" t="s" s="8">
        <v>248</v>
      </c>
      <c r="I169" t="s" s="8">
        <v>291</v>
      </c>
    </row>
    <row r="170" ht="16.0" customHeight="true">
      <c r="A170" t="n" s="7">
        <v>4.4474701E7</v>
      </c>
      <c r="B170" t="s" s="8">
        <v>134</v>
      </c>
      <c r="C170" t="n" s="8">
        <f>IF(false,"01-003884", "01-003884")</f>
      </c>
      <c r="D170" t="s" s="8">
        <v>85</v>
      </c>
      <c r="E170" t="n" s="8">
        <v>1.0</v>
      </c>
      <c r="F170" t="n" s="8">
        <v>780.0</v>
      </c>
      <c r="G170" t="s" s="8">
        <v>67</v>
      </c>
      <c r="H170" t="s" s="8">
        <v>248</v>
      </c>
      <c r="I170" t="s" s="8">
        <v>292</v>
      </c>
    </row>
    <row r="171" ht="16.0" customHeight="true">
      <c r="A171" t="n" s="7">
        <v>4.4524717E7</v>
      </c>
      <c r="B171" t="s" s="8">
        <v>134</v>
      </c>
      <c r="C171" t="n" s="8">
        <f>IF(false,"01-003810", "01-003810")</f>
      </c>
      <c r="D171" t="s" s="8">
        <v>293</v>
      </c>
      <c r="E171" t="n" s="8">
        <v>1.0</v>
      </c>
      <c r="F171" t="n" s="8">
        <v>233.0</v>
      </c>
      <c r="G171" t="s" s="8">
        <v>67</v>
      </c>
      <c r="H171" t="s" s="8">
        <v>248</v>
      </c>
      <c r="I171" t="s" s="8">
        <v>294</v>
      </c>
    </row>
    <row r="172" ht="16.0" customHeight="true">
      <c r="A172" t="n" s="7">
        <v>4.4524717E7</v>
      </c>
      <c r="B172" t="s" s="8">
        <v>134</v>
      </c>
      <c r="C172" t="n" s="8">
        <f>IF(false,"000-631", "000-631")</f>
      </c>
      <c r="D172" t="s" s="8">
        <v>287</v>
      </c>
      <c r="E172" t="n" s="8">
        <v>1.0</v>
      </c>
      <c r="F172" t="n" s="8">
        <v>227.0</v>
      </c>
      <c r="G172" t="s" s="8">
        <v>67</v>
      </c>
      <c r="H172" t="s" s="8">
        <v>248</v>
      </c>
      <c r="I172" t="s" s="8">
        <v>294</v>
      </c>
    </row>
    <row r="173" ht="16.0" customHeight="true">
      <c r="A173" t="n" s="7">
        <v>4.431791E7</v>
      </c>
      <c r="B173" t="s" s="8">
        <v>73</v>
      </c>
      <c r="C173" t="n" s="8">
        <f>IF(false,"003-315", "003-315")</f>
      </c>
      <c r="D173" t="s" s="8">
        <v>83</v>
      </c>
      <c r="E173" t="n" s="8">
        <v>1.0</v>
      </c>
      <c r="F173" t="n" s="8">
        <v>65.0</v>
      </c>
      <c r="G173" t="s" s="8">
        <v>53</v>
      </c>
      <c r="H173" t="s" s="8">
        <v>248</v>
      </c>
      <c r="I173" t="s" s="8">
        <v>295</v>
      </c>
    </row>
    <row r="174" ht="16.0" customHeight="true">
      <c r="A174" t="n" s="7">
        <v>4.4443571E7</v>
      </c>
      <c r="B174" t="s" s="8">
        <v>54</v>
      </c>
      <c r="C174" t="n" s="8">
        <f>IF(false,"120921545", "120921545")</f>
      </c>
      <c r="D174" t="s" s="8">
        <v>229</v>
      </c>
      <c r="E174" t="n" s="8">
        <v>1.0</v>
      </c>
      <c r="F174" t="n" s="8">
        <v>260.0</v>
      </c>
      <c r="G174" t="s" s="8">
        <v>67</v>
      </c>
      <c r="H174" t="s" s="8">
        <v>248</v>
      </c>
      <c r="I174" t="s" s="8">
        <v>296</v>
      </c>
    </row>
    <row r="175" ht="16.0" customHeight="true">
      <c r="A175" t="n" s="7">
        <v>4.4443571E7</v>
      </c>
      <c r="B175" t="s" s="8">
        <v>54</v>
      </c>
      <c r="C175" t="n" s="8">
        <f>IF(false,"120921544", "120921544")</f>
      </c>
      <c r="D175" t="s" s="8">
        <v>71</v>
      </c>
      <c r="E175" t="n" s="8">
        <v>1.0</v>
      </c>
      <c r="F175" t="n" s="8">
        <v>259.0</v>
      </c>
      <c r="G175" t="s" s="8">
        <v>67</v>
      </c>
      <c r="H175" t="s" s="8">
        <v>248</v>
      </c>
      <c r="I175" t="s" s="8">
        <v>296</v>
      </c>
    </row>
    <row r="176" ht="16.0" customHeight="true">
      <c r="A176" t="n" s="7">
        <v>4.4328E7</v>
      </c>
      <c r="B176" t="s" s="8">
        <v>73</v>
      </c>
      <c r="C176" t="n" s="8">
        <f>IF(false,"120922391", "120922391")</f>
      </c>
      <c r="D176" t="s" s="8">
        <v>297</v>
      </c>
      <c r="E176" t="n" s="8">
        <v>1.0</v>
      </c>
      <c r="F176" t="n" s="8">
        <v>347.0</v>
      </c>
      <c r="G176" t="s" s="8">
        <v>67</v>
      </c>
      <c r="H176" t="s" s="8">
        <v>248</v>
      </c>
      <c r="I176" t="s" s="8">
        <v>298</v>
      </c>
    </row>
    <row r="177" ht="16.0" customHeight="true">
      <c r="A177" t="n" s="7">
        <v>4.4482749E7</v>
      </c>
      <c r="B177" t="s" s="8">
        <v>134</v>
      </c>
      <c r="C177" t="n" s="8">
        <f>IF(false,"01-003884", "01-003884")</f>
      </c>
      <c r="D177" t="s" s="8">
        <v>85</v>
      </c>
      <c r="E177" t="n" s="8">
        <v>2.0</v>
      </c>
      <c r="F177" t="n" s="8">
        <v>300.0</v>
      </c>
      <c r="G177" t="s" s="8">
        <v>53</v>
      </c>
      <c r="H177" t="s" s="8">
        <v>248</v>
      </c>
      <c r="I177" t="s" s="8">
        <v>299</v>
      </c>
    </row>
    <row r="178" ht="16.0" customHeight="true">
      <c r="A178" t="n" s="7">
        <v>4.4474701E7</v>
      </c>
      <c r="B178" t="s" s="8">
        <v>134</v>
      </c>
      <c r="C178" t="n" s="8">
        <f>IF(false,"01-003884", "01-003884")</f>
      </c>
      <c r="D178" t="s" s="8">
        <v>85</v>
      </c>
      <c r="E178" t="n" s="8">
        <v>1.0</v>
      </c>
      <c r="F178" t="n" s="8">
        <v>154.0</v>
      </c>
      <c r="G178" t="s" s="8">
        <v>53</v>
      </c>
      <c r="H178" t="s" s="8">
        <v>248</v>
      </c>
      <c r="I178" t="s" s="8">
        <v>300</v>
      </c>
    </row>
    <row r="179" ht="16.0" customHeight="true">
      <c r="A179" t="n" s="7">
        <v>4.4482749E7</v>
      </c>
      <c r="B179" t="s" s="8">
        <v>134</v>
      </c>
      <c r="C179" t="n" s="8">
        <f>IF(false,"01-003884", "01-003884")</f>
      </c>
      <c r="D179" t="s" s="8">
        <v>85</v>
      </c>
      <c r="E179" t="n" s="8">
        <v>2.0</v>
      </c>
      <c r="F179" t="n" s="8">
        <v>72.0</v>
      </c>
      <c r="G179" t="s" s="8">
        <v>67</v>
      </c>
      <c r="H179" t="s" s="8">
        <v>248</v>
      </c>
      <c r="I179" t="s" s="8">
        <v>301</v>
      </c>
    </row>
    <row r="180" ht="16.0" customHeight="true">
      <c r="A180" t="n" s="7">
        <v>4.4399948E7</v>
      </c>
      <c r="B180" t="s" s="8">
        <v>54</v>
      </c>
      <c r="C180" t="n" s="8">
        <f>IF(false,"120922353", "120922353")</f>
      </c>
      <c r="D180" t="s" s="8">
        <v>302</v>
      </c>
      <c r="E180" t="n" s="8">
        <v>1.0</v>
      </c>
      <c r="F180" t="n" s="8">
        <v>224.0</v>
      </c>
      <c r="G180" t="s" s="8">
        <v>67</v>
      </c>
      <c r="H180" t="s" s="8">
        <v>248</v>
      </c>
      <c r="I180" t="s" s="8">
        <v>303</v>
      </c>
    </row>
    <row r="181" ht="16.0" customHeight="true">
      <c r="A181" t="n" s="7">
        <v>4.4208181E7</v>
      </c>
      <c r="B181" t="s" s="8">
        <v>65</v>
      </c>
      <c r="C181" t="n" s="8">
        <f>IF(false,"003-315", "003-315")</f>
      </c>
      <c r="D181" t="s" s="8">
        <v>83</v>
      </c>
      <c r="E181" t="n" s="8">
        <v>1.0</v>
      </c>
      <c r="F181" t="n" s="8">
        <v>178.0</v>
      </c>
      <c r="G181" t="s" s="8">
        <v>53</v>
      </c>
      <c r="H181" t="s" s="8">
        <v>248</v>
      </c>
      <c r="I181" t="s" s="8">
        <v>304</v>
      </c>
    </row>
    <row r="182" ht="16.0" customHeight="true">
      <c r="A182" t="n" s="7">
        <v>4.3918664E7</v>
      </c>
      <c r="B182" t="s" s="8">
        <v>59</v>
      </c>
      <c r="C182" t="n" s="8">
        <f>IF(false,"120921942", "120921942")</f>
      </c>
      <c r="D182" t="s" s="8">
        <v>74</v>
      </c>
      <c r="E182" t="n" s="8">
        <v>1.0</v>
      </c>
      <c r="F182" t="n" s="8">
        <v>167.0</v>
      </c>
      <c r="G182" t="s" s="8">
        <v>53</v>
      </c>
      <c r="H182" t="s" s="8">
        <v>248</v>
      </c>
      <c r="I182" t="s" s="8">
        <v>305</v>
      </c>
    </row>
    <row r="183" ht="16.0" customHeight="true">
      <c r="A183" t="n" s="7">
        <v>4.4360804E7</v>
      </c>
      <c r="B183" t="s" s="8">
        <v>54</v>
      </c>
      <c r="C183" t="n" s="8">
        <f>IF(false,"120921853", "120921853")</f>
      </c>
      <c r="D183" t="s" s="8">
        <v>184</v>
      </c>
      <c r="E183" t="n" s="8">
        <v>1.0</v>
      </c>
      <c r="F183" t="n" s="8">
        <v>58.0</v>
      </c>
      <c r="G183" t="s" s="8">
        <v>61</v>
      </c>
      <c r="H183" t="s" s="8">
        <v>248</v>
      </c>
      <c r="I183" t="s" s="8">
        <v>306</v>
      </c>
    </row>
    <row r="184" ht="16.0" customHeight="true">
      <c r="A184" t="n" s="7">
        <v>4.4543925E7</v>
      </c>
      <c r="B184" t="s" s="8">
        <v>134</v>
      </c>
      <c r="C184" t="n" s="8">
        <f>IF(false,"120921614", "120921614")</f>
      </c>
      <c r="D184" t="s" s="8">
        <v>307</v>
      </c>
      <c r="E184" t="n" s="8">
        <v>1.0</v>
      </c>
      <c r="F184" t="n" s="8">
        <v>62.0</v>
      </c>
      <c r="G184" t="s" s="8">
        <v>61</v>
      </c>
      <c r="H184" t="s" s="8">
        <v>248</v>
      </c>
      <c r="I184" t="s" s="8">
        <v>308</v>
      </c>
    </row>
    <row r="185" ht="16.0" customHeight="true">
      <c r="A185" t="n" s="7">
        <v>4.4133326E7</v>
      </c>
      <c r="B185" t="s" s="8">
        <v>65</v>
      </c>
      <c r="C185" t="n" s="8">
        <f>IF(false,"005-1514", "005-1514")</f>
      </c>
      <c r="D185" t="s" s="8">
        <v>309</v>
      </c>
      <c r="E185" t="n" s="8">
        <v>1.0</v>
      </c>
      <c r="F185" t="n" s="8">
        <v>521.0</v>
      </c>
      <c r="G185" t="s" s="8">
        <v>67</v>
      </c>
      <c r="H185" t="s" s="8">
        <v>248</v>
      </c>
      <c r="I185" t="s" s="8">
        <v>310</v>
      </c>
    </row>
    <row r="186" ht="16.0" customHeight="true">
      <c r="A186" t="n" s="7">
        <v>4.4384661E7</v>
      </c>
      <c r="B186" t="s" s="8">
        <v>54</v>
      </c>
      <c r="C186" t="n" s="8">
        <f>IF(false,"120921942", "120921942")</f>
      </c>
      <c r="D186" t="s" s="8">
        <v>74</v>
      </c>
      <c r="E186" t="n" s="8">
        <v>1.0</v>
      </c>
      <c r="F186" t="n" s="8">
        <v>57.0</v>
      </c>
      <c r="G186" t="s" s="8">
        <v>61</v>
      </c>
      <c r="H186" t="s" s="8">
        <v>248</v>
      </c>
      <c r="I186" t="s" s="8">
        <v>311</v>
      </c>
    </row>
    <row r="187" ht="16.0" customHeight="true">
      <c r="A187" t="n" s="7">
        <v>4.4278685E7</v>
      </c>
      <c r="B187" t="s" s="8">
        <v>73</v>
      </c>
      <c r="C187" t="n" s="8">
        <f>IF(false,"120922660", "120922660")</f>
      </c>
      <c r="D187" t="s" s="8">
        <v>312</v>
      </c>
      <c r="E187" t="n" s="8">
        <v>1.0</v>
      </c>
      <c r="F187" t="n" s="8">
        <v>347.0</v>
      </c>
      <c r="G187" t="s" s="8">
        <v>61</v>
      </c>
      <c r="H187" t="s" s="8">
        <v>248</v>
      </c>
      <c r="I187" t="s" s="8">
        <v>313</v>
      </c>
    </row>
    <row r="188" ht="16.0" customHeight="true">
      <c r="A188" t="n" s="7">
        <v>4.4050074E7</v>
      </c>
      <c r="B188" t="s" s="8">
        <v>51</v>
      </c>
      <c r="C188" t="n" s="8">
        <f>IF(false,"120906023", "120906023")</f>
      </c>
      <c r="D188" t="s" s="8">
        <v>176</v>
      </c>
      <c r="E188" t="n" s="8">
        <v>1.0</v>
      </c>
      <c r="F188" t="n" s="8">
        <v>160.0</v>
      </c>
      <c r="G188" t="s" s="8">
        <v>53</v>
      </c>
      <c r="H188" t="s" s="8">
        <v>248</v>
      </c>
      <c r="I188" t="s" s="8">
        <v>314</v>
      </c>
    </row>
    <row r="189" ht="16.0" customHeight="true">
      <c r="A189" t="n" s="7">
        <v>4.4308685E7</v>
      </c>
      <c r="B189" t="s" s="8">
        <v>73</v>
      </c>
      <c r="C189" t="n" s="8">
        <f>IF(false,"120922352", "120922352")</f>
      </c>
      <c r="D189" t="s" s="8">
        <v>141</v>
      </c>
      <c r="E189" t="n" s="8">
        <v>1.0</v>
      </c>
      <c r="F189" t="n" s="8">
        <v>130.0</v>
      </c>
      <c r="G189" t="s" s="8">
        <v>53</v>
      </c>
      <c r="H189" t="s" s="8">
        <v>248</v>
      </c>
      <c r="I189" t="s" s="8">
        <v>315</v>
      </c>
    </row>
    <row r="190" ht="16.0" customHeight="true">
      <c r="A190" t="n" s="7">
        <v>4.4467885E7</v>
      </c>
      <c r="B190" t="s" s="8">
        <v>134</v>
      </c>
      <c r="C190" t="n" s="8">
        <f>IF(false,"120922649", "120922649")</f>
      </c>
      <c r="D190" t="s" s="8">
        <v>316</v>
      </c>
      <c r="E190" t="n" s="8">
        <v>1.0</v>
      </c>
      <c r="F190" t="n" s="8">
        <v>707.0</v>
      </c>
      <c r="G190" t="s" s="8">
        <v>67</v>
      </c>
      <c r="H190" t="s" s="8">
        <v>248</v>
      </c>
      <c r="I190" t="s" s="8">
        <v>317</v>
      </c>
    </row>
    <row r="191" ht="16.0" customHeight="true">
      <c r="A191" t="n" s="7">
        <v>4.431254E7</v>
      </c>
      <c r="B191" t="s" s="8">
        <v>73</v>
      </c>
      <c r="C191" t="n" s="8">
        <f>IF(false,"120921743", "120921743")</f>
      </c>
      <c r="D191" t="s" s="8">
        <v>126</v>
      </c>
      <c r="E191" t="n" s="8">
        <v>1.0</v>
      </c>
      <c r="F191" t="n" s="8">
        <v>167.0</v>
      </c>
      <c r="G191" t="s" s="8">
        <v>53</v>
      </c>
      <c r="H191" t="s" s="8">
        <v>248</v>
      </c>
      <c r="I191" t="s" s="8">
        <v>318</v>
      </c>
    </row>
    <row r="192" ht="16.0" customHeight="true">
      <c r="A192" t="n" s="7">
        <v>4.4337568E7</v>
      </c>
      <c r="B192" t="s" s="8">
        <v>73</v>
      </c>
      <c r="C192" t="n" s="8">
        <f>IF(false,"120921506", "120921506")</f>
      </c>
      <c r="D192" t="s" s="8">
        <v>144</v>
      </c>
      <c r="E192" t="n" s="8">
        <v>1.0</v>
      </c>
      <c r="F192" t="n" s="8">
        <v>101.0</v>
      </c>
      <c r="G192" t="s" s="8">
        <v>53</v>
      </c>
      <c r="H192" t="s" s="8">
        <v>248</v>
      </c>
      <c r="I192" t="s" s="8">
        <v>319</v>
      </c>
    </row>
    <row r="193" ht="16.0" customHeight="true">
      <c r="A193" t="n" s="7">
        <v>4.4337568E7</v>
      </c>
      <c r="B193" t="s" s="8">
        <v>73</v>
      </c>
      <c r="C193" t="n" s="8">
        <f>IF(false,"005-1516", "005-1516")</f>
      </c>
      <c r="D193" t="s" s="8">
        <v>154</v>
      </c>
      <c r="E193" t="n" s="8">
        <v>1.0</v>
      </c>
      <c r="F193" t="n" s="8">
        <v>99.0</v>
      </c>
      <c r="G193" t="s" s="8">
        <v>53</v>
      </c>
      <c r="H193" t="s" s="8">
        <v>248</v>
      </c>
      <c r="I193" t="s" s="8">
        <v>319</v>
      </c>
    </row>
    <row r="194" ht="16.0" customHeight="true">
      <c r="A194" t="n" s="7">
        <v>4.4229082E7</v>
      </c>
      <c r="B194" t="s" s="8">
        <v>65</v>
      </c>
      <c r="C194" t="n" s="8">
        <f>IF(false,"003-318", "003-318")</f>
      </c>
      <c r="D194" t="s" s="8">
        <v>150</v>
      </c>
      <c r="E194" t="n" s="8">
        <v>4.0</v>
      </c>
      <c r="F194" t="n" s="8">
        <v>500.0</v>
      </c>
      <c r="G194" t="s" s="8">
        <v>53</v>
      </c>
      <c r="H194" t="s" s="8">
        <v>248</v>
      </c>
      <c r="I194" t="s" s="8">
        <v>320</v>
      </c>
    </row>
    <row r="195" ht="16.0" customHeight="true">
      <c r="A195" t="n" s="7">
        <v>4.4400219E7</v>
      </c>
      <c r="B195" t="s" s="8">
        <v>54</v>
      </c>
      <c r="C195" t="n" s="8">
        <f>IF(false,"003-319", "003-319")</f>
      </c>
      <c r="D195" t="s" s="8">
        <v>98</v>
      </c>
      <c r="E195" t="n" s="8">
        <v>2.0</v>
      </c>
      <c r="F195" t="n" s="8">
        <v>24.0</v>
      </c>
      <c r="G195" t="s" s="8">
        <v>53</v>
      </c>
      <c r="H195" t="s" s="8">
        <v>248</v>
      </c>
      <c r="I195" t="s" s="8">
        <v>321</v>
      </c>
    </row>
    <row r="196" ht="16.0" customHeight="true">
      <c r="A196" t="n" s="7">
        <v>4.4400219E7</v>
      </c>
      <c r="B196" t="s" s="8">
        <v>54</v>
      </c>
      <c r="C196" t="n" s="8">
        <f>IF(false,"003-315", "003-315")</f>
      </c>
      <c r="D196" t="s" s="8">
        <v>83</v>
      </c>
      <c r="E196" t="n" s="8">
        <v>2.0</v>
      </c>
      <c r="F196" t="n" s="8">
        <v>22.0</v>
      </c>
      <c r="G196" t="s" s="8">
        <v>53</v>
      </c>
      <c r="H196" t="s" s="8">
        <v>248</v>
      </c>
      <c r="I196" t="s" s="8">
        <v>321</v>
      </c>
    </row>
    <row r="197" ht="16.0" customHeight="true">
      <c r="A197" t="n" s="7">
        <v>4.4493722E7</v>
      </c>
      <c r="B197" t="s" s="8">
        <v>134</v>
      </c>
      <c r="C197" t="n" s="8">
        <f>IF(false,"120921942", "120921942")</f>
      </c>
      <c r="D197" t="s" s="8">
        <v>74</v>
      </c>
      <c r="E197" t="n" s="8">
        <v>1.0</v>
      </c>
      <c r="F197" t="n" s="8">
        <v>92.0</v>
      </c>
      <c r="G197" t="s" s="8">
        <v>61</v>
      </c>
      <c r="H197" t="s" s="8">
        <v>50</v>
      </c>
      <c r="I197" t="s" s="8">
        <v>322</v>
      </c>
    </row>
    <row r="198" ht="16.0" customHeight="true">
      <c r="A198" t="n" s="7">
        <v>4.4493722E7</v>
      </c>
      <c r="B198" t="s" s="8">
        <v>134</v>
      </c>
      <c r="C198" t="n" s="8">
        <f>IF(false,"005-1255", "005-1255")</f>
      </c>
      <c r="D198" t="s" s="8">
        <v>323</v>
      </c>
      <c r="E198" t="n" s="8">
        <v>2.0</v>
      </c>
      <c r="F198" t="n" s="8">
        <v>76.0</v>
      </c>
      <c r="G198" t="s" s="8">
        <v>61</v>
      </c>
      <c r="H198" t="s" s="8">
        <v>50</v>
      </c>
      <c r="I198" t="s" s="8">
        <v>322</v>
      </c>
    </row>
    <row r="199" ht="16.0" customHeight="true">
      <c r="A199" t="n" s="7">
        <v>4.4641944E7</v>
      </c>
      <c r="B199" t="s" s="8">
        <v>248</v>
      </c>
      <c r="C199" t="n" s="8">
        <f>IF(false,"120906022", "120906022")</f>
      </c>
      <c r="D199" t="s" s="8">
        <v>133</v>
      </c>
      <c r="E199" t="n" s="8">
        <v>2.0</v>
      </c>
      <c r="F199" t="n" s="8">
        <v>19.0</v>
      </c>
      <c r="G199" t="s" s="8">
        <v>61</v>
      </c>
      <c r="H199" t="s" s="8">
        <v>50</v>
      </c>
      <c r="I199" t="s" s="8">
        <v>324</v>
      </c>
    </row>
    <row r="200" ht="16.0" customHeight="true">
      <c r="A200" t="n" s="7">
        <v>4.4600102E7</v>
      </c>
      <c r="B200" t="s" s="8">
        <v>248</v>
      </c>
      <c r="C200" t="n" s="8">
        <f>IF(false,"000-631", "000-631")</f>
      </c>
      <c r="D200" t="s" s="8">
        <v>287</v>
      </c>
      <c r="E200" t="n" s="8">
        <v>2.0</v>
      </c>
      <c r="F200" t="n" s="8">
        <v>295.0</v>
      </c>
      <c r="G200" t="s" s="8">
        <v>61</v>
      </c>
      <c r="H200" t="s" s="8">
        <v>50</v>
      </c>
      <c r="I200" t="s" s="8">
        <v>325</v>
      </c>
    </row>
    <row r="201" ht="16.0" customHeight="true">
      <c r="A201" t="n" s="7">
        <v>4.4263053E7</v>
      </c>
      <c r="B201" t="s" s="8">
        <v>73</v>
      </c>
      <c r="C201" t="n" s="8">
        <f>IF(false,"120922164", "120922164")</f>
      </c>
      <c r="D201" t="s" s="8">
        <v>119</v>
      </c>
      <c r="E201" t="n" s="8">
        <v>1.0</v>
      </c>
      <c r="F201" t="n" s="8">
        <v>147.0</v>
      </c>
      <c r="G201" t="s" s="8">
        <v>53</v>
      </c>
      <c r="H201" t="s" s="8">
        <v>50</v>
      </c>
      <c r="I201" t="s" s="8">
        <v>326</v>
      </c>
    </row>
    <row r="202" ht="16.0" customHeight="true">
      <c r="A202" t="n" s="7">
        <v>4.433424E7</v>
      </c>
      <c r="B202" t="s" s="8">
        <v>73</v>
      </c>
      <c r="C202" t="n" s="8">
        <f>IF(false,"120921853", "120921853")</f>
      </c>
      <c r="D202" t="s" s="8">
        <v>184</v>
      </c>
      <c r="E202" t="n" s="8">
        <v>1.0</v>
      </c>
      <c r="F202" t="n" s="8">
        <v>77.0</v>
      </c>
      <c r="G202" t="s" s="8">
        <v>53</v>
      </c>
      <c r="H202" t="s" s="8">
        <v>50</v>
      </c>
      <c r="I202" t="s" s="8">
        <v>327</v>
      </c>
    </row>
    <row r="203" ht="16.0" customHeight="true">
      <c r="A203" t="n" s="7">
        <v>4.4256672E7</v>
      </c>
      <c r="B203" t="s" s="8">
        <v>73</v>
      </c>
      <c r="C203" t="n" s="8">
        <f>IF(false,"005-1520", "005-1520")</f>
      </c>
      <c r="D203" t="s" s="8">
        <v>328</v>
      </c>
      <c r="E203" t="n" s="8">
        <v>1.0</v>
      </c>
      <c r="F203" t="n" s="8">
        <v>1398.0</v>
      </c>
      <c r="G203" t="s" s="8">
        <v>67</v>
      </c>
      <c r="H203" t="s" s="8">
        <v>50</v>
      </c>
      <c r="I203" t="s" s="8">
        <v>329</v>
      </c>
    </row>
    <row r="204" ht="16.0" customHeight="true">
      <c r="A204" t="n" s="7">
        <v>4.4609939E7</v>
      </c>
      <c r="B204" t="s" s="8">
        <v>248</v>
      </c>
      <c r="C204" t="n" s="8">
        <f>IF(false,"005-1516", "005-1516")</f>
      </c>
      <c r="D204" t="s" s="8">
        <v>154</v>
      </c>
      <c r="E204" t="n" s="8">
        <v>2.0</v>
      </c>
      <c r="F204" t="n" s="8">
        <v>141.0</v>
      </c>
      <c r="G204" t="s" s="8">
        <v>61</v>
      </c>
      <c r="H204" t="s" s="8">
        <v>50</v>
      </c>
      <c r="I204" t="s" s="8">
        <v>330</v>
      </c>
    </row>
    <row r="205" ht="16.0" customHeight="true">
      <c r="A205" t="n" s="7">
        <v>4.4571206E7</v>
      </c>
      <c r="B205" t="s" s="8">
        <v>134</v>
      </c>
      <c r="C205" t="n" s="8">
        <f>IF(false,"01-003884", "01-003884")</f>
      </c>
      <c r="D205" t="s" s="8">
        <v>85</v>
      </c>
      <c r="E205" t="n" s="8">
        <v>1.0</v>
      </c>
      <c r="F205" t="n" s="8">
        <v>934.0</v>
      </c>
      <c r="G205" t="s" s="8">
        <v>67</v>
      </c>
      <c r="H205" t="s" s="8">
        <v>50</v>
      </c>
      <c r="I205" t="s" s="8">
        <v>331</v>
      </c>
    </row>
    <row r="206" ht="16.0" customHeight="true">
      <c r="A206" t="n" s="7">
        <v>4.4554144E7</v>
      </c>
      <c r="B206" t="s" s="8">
        <v>134</v>
      </c>
      <c r="C206" t="n" s="8">
        <f>IF(false,"120922090", "120922090")</f>
      </c>
      <c r="D206" t="s" s="8">
        <v>63</v>
      </c>
      <c r="E206" t="n" s="8">
        <v>1.0</v>
      </c>
      <c r="F206" t="n" s="8">
        <v>68.0</v>
      </c>
      <c r="G206" t="s" s="8">
        <v>67</v>
      </c>
      <c r="H206" t="s" s="8">
        <v>50</v>
      </c>
      <c r="I206" t="s" s="8">
        <v>332</v>
      </c>
    </row>
    <row r="207" ht="16.0" customHeight="true">
      <c r="A207" t="n" s="7">
        <v>4.4637018E7</v>
      </c>
      <c r="B207" t="s" s="8">
        <v>248</v>
      </c>
      <c r="C207" t="n" s="8">
        <f>IF(false,"120921484", "120921484")</f>
      </c>
      <c r="D207" t="s" s="8">
        <v>333</v>
      </c>
      <c r="E207" t="n" s="8">
        <v>1.0</v>
      </c>
      <c r="F207" t="n" s="8">
        <v>218.0</v>
      </c>
      <c r="G207" t="s" s="8">
        <v>67</v>
      </c>
      <c r="H207" t="s" s="8">
        <v>50</v>
      </c>
      <c r="I207" t="s" s="8">
        <v>334</v>
      </c>
    </row>
    <row r="208" ht="16.0" customHeight="true">
      <c r="A208" t="n" s="7">
        <v>4.4556012E7</v>
      </c>
      <c r="B208" t="s" s="8">
        <v>134</v>
      </c>
      <c r="C208" t="n" s="8">
        <f>IF(false,"120922090", "120922090")</f>
      </c>
      <c r="D208" t="s" s="8">
        <v>63</v>
      </c>
      <c r="E208" t="n" s="8">
        <v>1.0</v>
      </c>
      <c r="F208" t="n" s="8">
        <v>1.0</v>
      </c>
      <c r="G208" t="s" s="8">
        <v>67</v>
      </c>
      <c r="H208" t="s" s="8">
        <v>50</v>
      </c>
      <c r="I208" t="s" s="8">
        <v>335</v>
      </c>
    </row>
    <row r="209" ht="16.0" customHeight="true">
      <c r="A209" t="n" s="7">
        <v>4.4670841E7</v>
      </c>
      <c r="B209" t="s" s="8">
        <v>248</v>
      </c>
      <c r="C209" t="n" s="8">
        <f>IF(false,"120922035", "120922035")</f>
      </c>
      <c r="D209" t="s" s="8">
        <v>88</v>
      </c>
      <c r="E209" t="n" s="8">
        <v>1.0</v>
      </c>
      <c r="F209" t="n" s="8">
        <v>29.0</v>
      </c>
      <c r="G209" t="s" s="8">
        <v>61</v>
      </c>
      <c r="H209" t="s" s="8">
        <v>50</v>
      </c>
      <c r="I209" t="s" s="8">
        <v>336</v>
      </c>
    </row>
    <row r="210" ht="16.0" customHeight="true">
      <c r="A210" t="n" s="7">
        <v>4.4621987E7</v>
      </c>
      <c r="B210" t="s" s="8">
        <v>248</v>
      </c>
      <c r="C210" t="n" s="8">
        <f>IF(false,"120922387", "120922387")</f>
      </c>
      <c r="D210" t="s" s="8">
        <v>269</v>
      </c>
      <c r="E210" t="n" s="8">
        <v>1.0</v>
      </c>
      <c r="F210" t="n" s="8">
        <v>239.0</v>
      </c>
      <c r="G210" t="s" s="8">
        <v>67</v>
      </c>
      <c r="H210" t="s" s="8">
        <v>50</v>
      </c>
      <c r="I210" t="s" s="8">
        <v>337</v>
      </c>
    </row>
    <row r="211" ht="16.0" customHeight="true">
      <c r="A211" t="n" s="7">
        <v>4.444892E7</v>
      </c>
      <c r="B211" t="s" s="8">
        <v>54</v>
      </c>
      <c r="C211" t="n" s="8">
        <f>IF(false,"005-1108", "005-1108")</f>
      </c>
      <c r="D211" t="s" s="8">
        <v>338</v>
      </c>
      <c r="E211" t="n" s="8">
        <v>1.0</v>
      </c>
      <c r="F211" t="n" s="8">
        <v>183.0</v>
      </c>
      <c r="G211" t="s" s="8">
        <v>67</v>
      </c>
      <c r="H211" t="s" s="8">
        <v>50</v>
      </c>
      <c r="I211" t="s" s="8">
        <v>339</v>
      </c>
    </row>
    <row r="212" ht="16.0" customHeight="true">
      <c r="A212" t="n" s="7">
        <v>4.456441E7</v>
      </c>
      <c r="B212" t="s" s="8">
        <v>134</v>
      </c>
      <c r="C212" t="n" s="8">
        <f>IF(false,"005-1256", "005-1256")</f>
      </c>
      <c r="D212" t="s" s="8">
        <v>340</v>
      </c>
      <c r="E212" t="n" s="8">
        <v>1.0</v>
      </c>
      <c r="F212" t="n" s="8">
        <v>527.0</v>
      </c>
      <c r="G212" t="s" s="8">
        <v>67</v>
      </c>
      <c r="H212" t="s" s="8">
        <v>50</v>
      </c>
      <c r="I212" t="s" s="8">
        <v>341</v>
      </c>
    </row>
    <row r="213" ht="16.0" customHeight="true"/>
    <row r="214" ht="16.0" customHeight="true">
      <c r="A214" t="s" s="1">
        <v>37</v>
      </c>
      <c r="B214" s="1"/>
      <c r="C214" s="1"/>
      <c r="D214" s="1"/>
      <c r="E214" s="1"/>
      <c r="F214" t="n" s="8">
        <v>61777.0</v>
      </c>
      <c r="G214" s="2"/>
    </row>
    <row r="215" ht="16.0" customHeight="true"/>
    <row r="216" ht="16.0" customHeight="true">
      <c r="A216" t="s" s="1">
        <v>36</v>
      </c>
    </row>
    <row r="217" ht="34.0" customHeight="true">
      <c r="A217" t="s" s="9">
        <v>38</v>
      </c>
      <c r="B217" t="s" s="9">
        <v>0</v>
      </c>
      <c r="C217" t="s" s="9">
        <v>43</v>
      </c>
      <c r="D217" t="s" s="9">
        <v>1</v>
      </c>
      <c r="E217" t="s" s="9">
        <v>2</v>
      </c>
      <c r="F217" t="s" s="9">
        <v>39</v>
      </c>
      <c r="G217" t="s" s="9">
        <v>5</v>
      </c>
      <c r="H217" t="s" s="9">
        <v>3</v>
      </c>
      <c r="I217" t="s" s="9">
        <v>4</v>
      </c>
    </row>
    <row r="218" ht="16.0" customHeight="true">
      <c r="A218" t="n" s="8">
        <v>4.3264908E7</v>
      </c>
      <c r="B218" t="s" s="8">
        <v>342</v>
      </c>
      <c r="C218" t="n" s="8">
        <f>IF(false,"120922393", "120922393")</f>
      </c>
      <c r="D218" t="s" s="8">
        <v>343</v>
      </c>
      <c r="E218" t="n" s="8">
        <v>1.0</v>
      </c>
      <c r="F218" t="n" s="8">
        <v>-4.0</v>
      </c>
      <c r="G218" t="s" s="8">
        <v>344</v>
      </c>
      <c r="H218" t="s" s="8">
        <v>54</v>
      </c>
      <c r="I218" t="s" s="8">
        <v>345</v>
      </c>
    </row>
    <row r="219" ht="16.0" customHeight="true">
      <c r="A219" t="n" s="8">
        <v>4.3264908E7</v>
      </c>
      <c r="B219" t="s" s="8">
        <v>342</v>
      </c>
      <c r="C219" t="n" s="8">
        <f>IF(false,"120922393", "120922393")</f>
      </c>
      <c r="D219" t="s" s="8">
        <v>343</v>
      </c>
      <c r="E219" t="n" s="8">
        <v>1.0</v>
      </c>
      <c r="F219" t="n" s="8">
        <v>-83.0</v>
      </c>
      <c r="G219" t="s" s="8">
        <v>346</v>
      </c>
      <c r="H219" t="s" s="8">
        <v>54</v>
      </c>
      <c r="I219" t="s" s="8">
        <v>347</v>
      </c>
    </row>
    <row r="220" ht="16.0" customHeight="true">
      <c r="A220" t="n" s="8">
        <v>4.450869E7</v>
      </c>
      <c r="B220" t="s" s="8">
        <v>134</v>
      </c>
      <c r="C220" t="n" s="8">
        <f>IF(false,"120922387", "120922387")</f>
      </c>
      <c r="D220" t="s" s="8">
        <v>269</v>
      </c>
      <c r="E220" t="n" s="8">
        <v>2.0</v>
      </c>
      <c r="F220" t="n" s="8">
        <v>-1.0</v>
      </c>
      <c r="G220" t="s" s="8">
        <v>348</v>
      </c>
      <c r="H220" t="s" s="8">
        <v>248</v>
      </c>
      <c r="I220" t="s" s="8">
        <v>349</v>
      </c>
    </row>
    <row r="221" ht="16.0" customHeight="true"/>
    <row r="222" ht="16.0" customHeight="true">
      <c r="A222" t="s" s="1">
        <v>37</v>
      </c>
      <c r="F222" t="n" s="8">
        <v>-88.0</v>
      </c>
      <c r="G222" s="2"/>
      <c r="H222" s="0"/>
      <c r="I222" s="0"/>
    </row>
    <row r="223" ht="16.0" customHeight="true">
      <c r="A223" s="1"/>
      <c r="B223" s="1"/>
      <c r="C223" s="1"/>
      <c r="D223" s="1"/>
      <c r="E223" s="1"/>
      <c r="F223" s="1"/>
      <c r="G223" s="1"/>
      <c r="H223" s="1"/>
      <c r="I223" s="1"/>
    </row>
    <row r="224" ht="16.0" customHeight="true">
      <c r="A224" t="s" s="1">
        <v>40</v>
      </c>
    </row>
    <row r="225" ht="34.0" customHeight="true">
      <c r="A225" t="s" s="9">
        <v>47</v>
      </c>
      <c r="B225" t="s" s="9">
        <v>48</v>
      </c>
      <c r="C225" s="9"/>
      <c r="D225" s="9"/>
      <c r="E225" s="9"/>
      <c r="F225" t="s" s="9">
        <v>39</v>
      </c>
      <c r="G225" t="s" s="9">
        <v>5</v>
      </c>
      <c r="H225" t="s" s="9">
        <v>3</v>
      </c>
      <c r="I225" t="s" s="9">
        <v>4</v>
      </c>
    </row>
    <row r="226" ht="16.0" customHeight="true"/>
    <row r="227" ht="16.0" customHeight="true">
      <c r="A227" t="s" s="1">
        <v>37</v>
      </c>
      <c r="F227" t="n" s="8">
        <v>0.0</v>
      </c>
      <c r="G227" s="2"/>
      <c r="H227" s="0"/>
      <c r="I227" s="0"/>
    </row>
    <row r="228" ht="16.0" customHeight="true">
      <c r="A228" s="1"/>
      <c r="B228" s="1"/>
      <c r="C228" s="1"/>
      <c r="D228" s="1"/>
      <c r="E228" s="1"/>
      <c r="F228" s="1"/>
      <c r="G228" s="1"/>
      <c r="H228" s="1"/>
      <c r="I22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