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<sst xmlns="http://schemas.openxmlformats.org/spreadsheetml/2006/main" count="3032" uniqueCount="453">
  <si>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</si>
  <si>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</si>
  <si>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</si>
  <si>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</si>
  <si>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</si>
  <si>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</si>
  <si>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</si>
  <si>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</si>
  <si>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</si>
  <si>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</si>
  <si>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</si>
  <si>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</si>
  <si>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</si>
  <si>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</si>
  <si>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</si>
  <si>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</si>
  <si>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</si>
  <si>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</si>
  <si>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</si>
  <si>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</si>
  <si>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</si>
  <si>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</si>
  <si>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</si>
  <si>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</si>
  <si>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</si>
  <si>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</si>
  <si>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</si>
  <si>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</si>
  <si>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</si>
  <si>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</si>
  <si>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</si>
  <si>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</si>
  <si>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</si>
  <si>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</si>
  <si>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</si>
  <si>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</si>
  <si>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</si>
  <si>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</si>
  <si>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</si>
  <si>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</si>
  <si>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</si>
  <si>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</si>
  <si>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</si>
  <si>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</si>
  <si>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</si>
  <si>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</si>
  <si>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</si>
  <si>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</si>
  <si>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</si>
  <si>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</si>
  <si>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26.04.2021</t>
  </si>
  <si>
    <t>21.04.2021</t>
  </si>
  <si>
    <t>Palmbaby подгузники Palmbaby Традиционные M (6-11 кг) 62 шт.</t>
  </si>
  <si>
    <t>Платёж покупателя</t>
  </si>
  <si>
    <t>23.04.2021</t>
  </si>
  <si>
    <t>607fa92bf78dba194fa6e5ff</t>
  </si>
  <si>
    <t>19.04.2021</t>
  </si>
  <si>
    <t>Nagara поглотитель запаха Aqua Beads</t>
  </si>
  <si>
    <t>607d964edff13b0c9d3eea23</t>
  </si>
  <si>
    <t>04.04.2021</t>
  </si>
  <si>
    <t>Manuoki трусики L (9-14 кг) 44 шт.</t>
  </si>
  <si>
    <t>6082637c3b31762ffcf2e631</t>
  </si>
  <si>
    <t>22.04.2021</t>
  </si>
  <si>
    <t>Joonies трусики Premium Soft XL (12-17 кг) 38 шт.</t>
  </si>
  <si>
    <t>60818c5d32da832bf1ea66db</t>
  </si>
  <si>
    <t>Смесь БИБИКОЛЬ Нэнни 3, от 1 года, 800 г</t>
  </si>
  <si>
    <t>607d28a9dbdc317390574dd7</t>
  </si>
  <si>
    <t>Стиральный порошок FUNS Для чистоты вещей и сушки белья в помещении, картонная пачка, 0.9 кг</t>
  </si>
  <si>
    <t>608280335a39517f671984a1</t>
  </si>
  <si>
    <t>Goo.N подгузники XL (12-20 кг) 42 шт.</t>
  </si>
  <si>
    <t>60808bcc7399013a4ef7b565</t>
  </si>
  <si>
    <t>Набор Esthetic House CP-1 Intense nourishing v2.0, шампунь, 500 мл и кондиционер, 500 мл</t>
  </si>
  <si>
    <t>60810fd97153b3b001fe7660</t>
  </si>
  <si>
    <t>60810783f78dba15a9a6e615</t>
  </si>
  <si>
    <t>Joonies трусики Comfort XL (12-17 кг) 38 шт.</t>
  </si>
  <si>
    <t>60805fc520d51d3c512d5f4a</t>
  </si>
  <si>
    <t>Petitfee Гидрогелевые патчи для глаз Black Pearl &amp; Gold Hydrogel Eye Patch, 60 шт.</t>
  </si>
  <si>
    <t>6081149edbdc31f14d574d7f</t>
  </si>
  <si>
    <t>18.04.2021</t>
  </si>
  <si>
    <t>Merries подгузники M (6-11 кг) 64 шт.</t>
  </si>
  <si>
    <t>60828c7403c3782bce6373b2</t>
  </si>
  <si>
    <t>607d7df43620c2513cf00efa</t>
  </si>
  <si>
    <t>20.04.2021</t>
  </si>
  <si>
    <t>Joonies трусики Comfort L (9-14 кг) 44 шт.</t>
  </si>
  <si>
    <t>607e99016a864362ab96ff76</t>
  </si>
  <si>
    <t>608068757153b3d896646ce8</t>
  </si>
  <si>
    <t>Ёkitto трусики XL (12+ кг) 34 шт.</t>
  </si>
  <si>
    <t>6080616d863e4e779b88becf</t>
  </si>
  <si>
    <t>Merries подгузники L (9-14 кг) 54 шт.</t>
  </si>
  <si>
    <t>607f1a4604e9437f2a052c44</t>
  </si>
  <si>
    <t>Joonies трусики Premium Soft L (9-14 кг) 44 шт.</t>
  </si>
  <si>
    <t>607e85725a39513dbf19856d</t>
  </si>
  <si>
    <t>608292fb03c37820c26373e1</t>
  </si>
  <si>
    <t>12.04.2021</t>
  </si>
  <si>
    <t>Joonies трусики Premium Soft M (6-11 кг) 56 шт.</t>
  </si>
  <si>
    <t>608295252af6cd6d327d3786</t>
  </si>
  <si>
    <t>YokoSun трусики L (9-14 кг) 44 шт.</t>
  </si>
  <si>
    <t>607ed241954f6bfb088cc691</t>
  </si>
  <si>
    <t>607fc071954f6b333bf84341</t>
  </si>
  <si>
    <t>Смесь Kabrita 2 GOLD для комфортного пищеварения, 6-12 месяцев, 400 г</t>
  </si>
  <si>
    <t>6082a6f36a86433ca1d5c970</t>
  </si>
  <si>
    <t>Смесь Kabrita 3 GOLD для комфортного пищеварения, старше 12 месяцев, 400 г</t>
  </si>
  <si>
    <t>YokoSun трусики M (6-10 кг) 58 шт.</t>
  </si>
  <si>
    <t>6082a7162af6cd4c176a3680</t>
  </si>
  <si>
    <t>6082b1289066f44efdbf64a3</t>
  </si>
  <si>
    <t>13.04.2021</t>
  </si>
  <si>
    <t>6082b71003c37847f78b8fda</t>
  </si>
  <si>
    <t>6082b72ebed21e29af5725d5</t>
  </si>
  <si>
    <t>14.04.2021</t>
  </si>
  <si>
    <t>Genki подгузники Premium Soft L (9-14 кг) 54 шт.</t>
  </si>
  <si>
    <t>6082bbc68927cae4f666aac9</t>
  </si>
  <si>
    <t>Esthetic House Formula Ampoule AC Tea Tree Сыворотка для лица, 80 мл</t>
  </si>
  <si>
    <t>6082bead20d51d638b39b23e</t>
  </si>
  <si>
    <t>607d799332da83ddfb86f886</t>
  </si>
  <si>
    <t>60800133bed21e5d36c249e7</t>
  </si>
  <si>
    <t>Pigeon Бутылочка Перистальтик Плюс с широким горлом PPSU, 240 мл, с 3 месяцев, оранжевый</t>
  </si>
  <si>
    <t>6082c7d5954f6bda6dea22d2</t>
  </si>
  <si>
    <t>Гель для душа Biore Гладкость шелка, 480 мл</t>
  </si>
  <si>
    <t>6082ca5ac3080fb98b08ff6d</t>
  </si>
  <si>
    <t>Гель для душа Biore Персиковый соблазн, 480 мл</t>
  </si>
  <si>
    <t>60808b8a954f6bcc33f84284</t>
  </si>
  <si>
    <t>608026557399014e4ef7b5b8</t>
  </si>
  <si>
    <t>6082ce7cf988010396b1c659</t>
  </si>
  <si>
    <t>Jigott ампульная маска с гиалуроновой кислотой, 27 мл</t>
  </si>
  <si>
    <t>6082cf06c5311b6e044aa180</t>
  </si>
  <si>
    <t>Jigott ампульная маска c экстрактом зеленого чая, 27 мл</t>
  </si>
  <si>
    <t>MEDI-PEEL 5GF Bor-Tox Peptide Ampoule сыворотка для лица с эффектом ботокса, 30 мл</t>
  </si>
  <si>
    <t>60809b2a863e4e2bbf88bef6</t>
  </si>
  <si>
    <t>Meine Liebe Средство для уборки детских помещений с антибактериальным эффектом, 500 мл</t>
  </si>
  <si>
    <t>608073a5954f6b68bbf84297</t>
  </si>
  <si>
    <t>Meine Liebe, Карандаш-пятновыводитель кислородный универсальный</t>
  </si>
  <si>
    <t>60805270954f6b05faf84295</t>
  </si>
  <si>
    <t>I'm Sorry for My Skin Тканевая маска для восстановления кожи Revitalizing Jelly Mask (Beer), 33 мл х 10 шт</t>
  </si>
  <si>
    <t>607fdc2ec3080f36d108ff8b</t>
  </si>
  <si>
    <t>Esthetic House шампунь для волос CP-1 Ginger Purifying, 500 мл</t>
  </si>
  <si>
    <t>608114937153b339b9fe75d0</t>
  </si>
  <si>
    <t>6080180403c378caaa57a691</t>
  </si>
  <si>
    <t>6082d37794d52783c0cc2213</t>
  </si>
  <si>
    <t>6082d9cb20d51d1c0139b26d</t>
  </si>
  <si>
    <t>Joonies подгузники Premium Soft L (9-14 кг) 42 шт.</t>
  </si>
  <si>
    <t>6082d9e8f78dba540579487d</t>
  </si>
  <si>
    <t>6082dcf332da83cce3390bd9</t>
  </si>
  <si>
    <t>Missha BB крем Perfect Cover, SPF 42, 20 мл, оттенок: 13 bright beige</t>
  </si>
  <si>
    <t>6082de799066f42d2dbf63ec</t>
  </si>
  <si>
    <t>6082e2417153b32f999af347</t>
  </si>
  <si>
    <t>Takeshi трусики бамбуковые Kid's L (9-14 кг) 44 шт.</t>
  </si>
  <si>
    <t>6081cb59954f6b82a846e0d6</t>
  </si>
  <si>
    <t>Ёkitto трусики L (9-14 кг) 44 шт.</t>
  </si>
  <si>
    <t>Biore мусс для умывания Экстра увлажнение, 150 мл</t>
  </si>
  <si>
    <t>6082e5f30fe99514afd8ca68</t>
  </si>
  <si>
    <t>6082e8d6c5311b48bf4aa113</t>
  </si>
  <si>
    <t>Гель для стирки Kao Attack Bio EX, 0.77 кг, дой-пак</t>
  </si>
  <si>
    <t>6082f8ec3620c2384709e2f9</t>
  </si>
  <si>
    <t>607ec7dc20d51d05d72d5ec7</t>
  </si>
  <si>
    <t>608303363b31761d74093cf9</t>
  </si>
  <si>
    <t>6083045104e9433819c771dd</t>
  </si>
  <si>
    <t>Goo.N трусики XL (12-20 кг) 38 шт.</t>
  </si>
  <si>
    <t>608304f7f988010df1b1c63d</t>
  </si>
  <si>
    <t>Goo.N подгузники L (9-14 кг) 54 шт.</t>
  </si>
  <si>
    <t>60830956792ab14511261ddd</t>
  </si>
  <si>
    <t>Goo.N трусики L (9-14 кг) 44 шт.</t>
  </si>
  <si>
    <t>60830c80f78dba321b79487b</t>
  </si>
  <si>
    <t>Смесь БИБИКОЛЬ Нэнни 1 с пребиотиками, с 0 до 6 месяцев, 800 г</t>
  </si>
  <si>
    <t>60831597c3080f2a0208ff30</t>
  </si>
  <si>
    <t>60831b4cfbacea3b642edf50</t>
  </si>
  <si>
    <t>24.04.2021</t>
  </si>
  <si>
    <t>6082f850f9880134ecb1c4f2</t>
  </si>
  <si>
    <t>6081a8345a3951d8661985eb</t>
  </si>
  <si>
    <t>60825d07fbacea161317f191</t>
  </si>
  <si>
    <t>608074d98927ca3c3ec78067</t>
  </si>
  <si>
    <t>60808bcd32da835fa086f7e0</t>
  </si>
  <si>
    <t>60823cd683b1f238f2ee6b7e</t>
  </si>
  <si>
    <t>Biore мицеллярная вода, запасной блок, 290 мл</t>
  </si>
  <si>
    <t>60828ff0954f6bf4ad46e220</t>
  </si>
  <si>
    <t>Japan Gals маска Pure 5 Essence с плацентой, 30 шт.</t>
  </si>
  <si>
    <t>6082b851c3080fbabb090033</t>
  </si>
  <si>
    <t>Joonies трусики Comfort M (6-11 кг) 54 шт.</t>
  </si>
  <si>
    <t>6081a1f1863e4e0f9e445913</t>
  </si>
  <si>
    <t>60824bcf3620c260ad1d3b00</t>
  </si>
  <si>
    <t>YokoSun подгузники XL (13+ кг) 42 шт.</t>
  </si>
  <si>
    <t>6081ce305a395186b81984a9</t>
  </si>
  <si>
    <t>Смесь БИБИКОЛЬ Нэнни 3, от 1 года, 400 г</t>
  </si>
  <si>
    <t>6081b56ddbdc310890170ec3</t>
  </si>
  <si>
    <t>Goo.N трусики Ultra XL (12-20 кг) 50 шт.</t>
  </si>
  <si>
    <t>6081b5218927caefd5ebd883</t>
  </si>
  <si>
    <t>Esthetic House маска-филлер CP-1 3 Seconds Hair Ringer (Hair Fill-up Ampoule), 13 мл, 10 шт.</t>
  </si>
  <si>
    <t>6081bb217153b3453cfe75c8</t>
  </si>
  <si>
    <t>6081ca93954f6beec346e17d</t>
  </si>
  <si>
    <t>6082d0bddff13b03f42a4057</t>
  </si>
  <si>
    <t>60819da9dbdc318c2e170ec8</t>
  </si>
  <si>
    <t>Merries подгузники XL (12-20 кг) 44 шт.</t>
  </si>
  <si>
    <t>6081d575bed21e797602a770</t>
  </si>
  <si>
    <t>6081db22f4c0cb02d5a4aef1</t>
  </si>
  <si>
    <t>YokoSun трусики XL (12-20 кг) 38 шт.</t>
  </si>
  <si>
    <t>608251b0b9f8edd0c26ed60f</t>
  </si>
  <si>
    <t>Goo.N трусики S (5-9 кг) 62 шт.</t>
  </si>
  <si>
    <t>6081c31d863e4e40064458fd</t>
  </si>
  <si>
    <t>Joonies подгузники Premium Soft M (6-11 кг) 58 шт.</t>
  </si>
  <si>
    <t>60823c7d4f5c6e4cd032c960</t>
  </si>
  <si>
    <t>Missha BB крем Perfect Cover, SPF 42, 20 мл, оттенок: 23 natural beige</t>
  </si>
  <si>
    <t>6081c9907153b3190d0633f0</t>
  </si>
  <si>
    <t>60814ad003c3785be557a7d3</t>
  </si>
  <si>
    <t>60826584b9f8ed63af6ed75e</t>
  </si>
  <si>
    <t>Полироль для приборных панелей PLAK лаванда, 750 мл + 10%</t>
  </si>
  <si>
    <t>60812f3d3b3176451465c34e</t>
  </si>
  <si>
    <t>608133a25a3951ededc17382</t>
  </si>
  <si>
    <t>6081978cf9880144457e08ca</t>
  </si>
  <si>
    <t>Vivienne Sabo Тушь для ресниц Cabaret Premiere, 01 черный</t>
  </si>
  <si>
    <t>60825ff103c37812f7637524</t>
  </si>
  <si>
    <t>MEDI-PEEL Volume Essence Peptide 9 эссенция с пептидами для эластичности кожи лица, 100 мл</t>
  </si>
  <si>
    <t>608148c7792ab14a0fbe712a</t>
  </si>
  <si>
    <t>Esthetic House Набор Шампунь + кондиционер для волос CP-1, 500 мл + 100 мл</t>
  </si>
  <si>
    <t>60815aa3954f6b536b8cc7d6</t>
  </si>
  <si>
    <t>6082bc2cf4c0cb024881a389</t>
  </si>
  <si>
    <t>6082c5d483b1f21085473525</t>
  </si>
  <si>
    <t>Goo.N подгузники Ultra (6-11 кг) 80 шт.</t>
  </si>
  <si>
    <t>607ffd6dfbacea736c64cfe0</t>
  </si>
  <si>
    <t>Goo.N подгузники M (6-11 кг) 64 шт.</t>
  </si>
  <si>
    <t>6081c63c8927ca55b266ab8f</t>
  </si>
  <si>
    <t>Genki подгузники Premium Soft M (6-11 кг) 64 шт.</t>
  </si>
  <si>
    <t>6081b3a5dff13b44e95afc90</t>
  </si>
  <si>
    <t>Высокоэффективный удалитель кутикулы Stop Cuticle IQ BEAUTY, 12.5 мл</t>
  </si>
  <si>
    <t>6081868cb9f8ed10026ed639</t>
  </si>
  <si>
    <t>Saphir Крем Creme de Luxe 01 black</t>
  </si>
  <si>
    <t>607fcb57fbacea3c5464cfb7</t>
  </si>
  <si>
    <t>YokoSun трусики XXL (15-23 кг) 28 шт.</t>
  </si>
  <si>
    <t>6081e354739901326bb09115</t>
  </si>
  <si>
    <t>6081d4cd7399015e03b091bc</t>
  </si>
  <si>
    <t>Merries трусики XL (12-22 кг) 50 шт.</t>
  </si>
  <si>
    <t>60813b603620c21dc8f00eea</t>
  </si>
  <si>
    <t>60805ccbc3080fa42c090059</t>
  </si>
  <si>
    <t>6080116efbacea5b2e64cfab</t>
  </si>
  <si>
    <t>607fdee2863e4e4ca288bf18</t>
  </si>
  <si>
    <t>6082c94920d51d56bd39b222</t>
  </si>
  <si>
    <t>6081c6b92fe098392200789c</t>
  </si>
  <si>
    <t>608053160fe9950d24eeed4f</t>
  </si>
  <si>
    <t>608093d66a864311d196ff78</t>
  </si>
  <si>
    <t>608041ff954f6b043ef8437c</t>
  </si>
  <si>
    <t>Saphir Очиститель Reno’Mat</t>
  </si>
  <si>
    <t>607ffd8f03c3789d1a57a6b2</t>
  </si>
  <si>
    <t>Goo.N трусики Сheerful Baby L (8-14 кг) 48 шт.</t>
  </si>
  <si>
    <t>60830d08f9880153a7b1c50b</t>
  </si>
  <si>
    <t>6081331a04e9439585052cbf</t>
  </si>
  <si>
    <t>607e5aedb9f8edcbee1ed075</t>
  </si>
  <si>
    <t>608162227153b30297fe7542</t>
  </si>
  <si>
    <t>60819a0af98801bc527e08be</t>
  </si>
  <si>
    <t>Manuoki трусики XXL (15+ кг) 36 шт.</t>
  </si>
  <si>
    <t>6082e7d0954f6b4b05ea23ae</t>
  </si>
  <si>
    <t>60806218c5311b0e39a529cd</t>
  </si>
  <si>
    <t>6081c897f78dba52584bd53d</t>
  </si>
  <si>
    <t>05.04.2021</t>
  </si>
  <si>
    <t>Yokito трусики XL (12+ кг) 34 шт.</t>
  </si>
  <si>
    <t>6083cdcec3080f0a62afc39e</t>
  </si>
  <si>
    <t>60828534c5311b240e4383f1</t>
  </si>
  <si>
    <t>17.04.2021</t>
  </si>
  <si>
    <t>Смесь Kabrita 3 GOLD для комфортного пищеварения, с 12 месяцев, 800 г</t>
  </si>
  <si>
    <t>6083d2927153b3114cfe7704</t>
  </si>
  <si>
    <t>60805e54792ab14f9dbe719e</t>
  </si>
  <si>
    <t>60811d438927ca49a1c78140</t>
  </si>
  <si>
    <t>608124a683b1f27565cf639d</t>
  </si>
  <si>
    <t>60806e948927cacbeac7811d</t>
  </si>
  <si>
    <t>607ff6c983b1f215c1cf6446</t>
  </si>
  <si>
    <t>607fc785954f6ba123f84325</t>
  </si>
  <si>
    <t>Esthetic House шампунь для волос протеиновый CP-1 Bright Complex Intense Nourishing, 500 мл</t>
  </si>
  <si>
    <t>607e995303c378182e57a6de</t>
  </si>
  <si>
    <t>608189bd94d5276e71cc21b5</t>
  </si>
  <si>
    <t>6081ce7d3620c254b41d3bde</t>
  </si>
  <si>
    <t>608030927153b39d85fe764b</t>
  </si>
  <si>
    <t>6083f2f2739901314989c423</t>
  </si>
  <si>
    <t>Ciracle салфетки для удаления черных точек Pore Control Blackhead Off Sheet, 30 шт.</t>
  </si>
  <si>
    <t>607fe0287399015164f7b52c</t>
  </si>
  <si>
    <t>Hello Beauty Сыворотка для лица для 3D увлажнения с гиалуроновой и глюкороновой кислотой, 30 мл</t>
  </si>
  <si>
    <t>607f410b2af6cd439937220f</t>
  </si>
  <si>
    <t>Manuoki трусики XL (12+ кг) 38 шт.</t>
  </si>
  <si>
    <t>6083fa52fbacea5ec12ede8d</t>
  </si>
  <si>
    <t>608407b7c5311b2b194aa12b</t>
  </si>
  <si>
    <t>Ёkitto трусики М (5-10 кг) 52 шт.</t>
  </si>
  <si>
    <t>608407d77153b3dde7fe766c</t>
  </si>
  <si>
    <t>Joonies подгузники Premium Soft NB (0-5 кг) 24 шт.</t>
  </si>
  <si>
    <t>6084105db9f8ed2458b1b5d2</t>
  </si>
  <si>
    <t>Goo.N подгузники Ultra NB (до 5 кг) 114 шт.</t>
  </si>
  <si>
    <t>6081d3c4fbacea090417f19c</t>
  </si>
  <si>
    <t>60841c0883b1f24565473506</t>
  </si>
  <si>
    <t>60841d79863e4e6596489302</t>
  </si>
  <si>
    <t>608421cd32da830943390d1d</t>
  </si>
  <si>
    <t>Moist Diane шампунь Volume &amp; Sсalp бессиликоновый, 450 мл</t>
  </si>
  <si>
    <t>60832557b9f8ed9c6ab1b579</t>
  </si>
  <si>
    <t>60842664b9f8ed667fb1b6ed</t>
  </si>
  <si>
    <t>607ee0cc2af6cd55b5372290</t>
  </si>
  <si>
    <t>60814bc63620c22dd2f00e7b</t>
  </si>
  <si>
    <t>607ff26403c37836f357a78b</t>
  </si>
  <si>
    <t>608073d603c378b07457a6a6</t>
  </si>
  <si>
    <t>6084369320d51d16a739b28e</t>
  </si>
  <si>
    <t>60825bd9dff13b2b4d5afd28</t>
  </si>
  <si>
    <t>6081289b04e94338f5052c53</t>
  </si>
  <si>
    <t>608438918927ca234af623e6</t>
  </si>
  <si>
    <t>Merries трусики XXL (15-28 кг) 32 шт.</t>
  </si>
  <si>
    <t>608438ad7153b32d4b9af503</t>
  </si>
  <si>
    <t>608439dd94d5277b74cc21cb</t>
  </si>
  <si>
    <t>60843c53f78dba242f7947ef</t>
  </si>
  <si>
    <t>60843ce1792ab10ad9261e18</t>
  </si>
  <si>
    <t>60843d3dfbacea46142ede9e</t>
  </si>
  <si>
    <t>60843d4d792ab118f6261f08</t>
  </si>
  <si>
    <t>Жидкость для стирки Burti Baby Liquid, 1.45 л, бутылка</t>
  </si>
  <si>
    <t>60843feb5a39513373198682</t>
  </si>
  <si>
    <t>6084419a04e94343bdc77172</t>
  </si>
  <si>
    <t>60844867dff13b75e62a4069</t>
  </si>
  <si>
    <t>607fff45954f6b7f10f842e9</t>
  </si>
  <si>
    <t>6084505c792ab129a0261e6e</t>
  </si>
  <si>
    <t>Palmbaby трусики Ультратонкие M (6-11 кг) 48 шт.</t>
  </si>
  <si>
    <t>6084547820d51d799d39b289</t>
  </si>
  <si>
    <t>608456736a8643543cd5ca7c</t>
  </si>
  <si>
    <t>608456dbb9f8edc776b1b538</t>
  </si>
  <si>
    <t>Palmbaby подгузники Традиционные L (9-14 кг) 52 шт.</t>
  </si>
  <si>
    <t>6084570af4c0cb7ebb81a3be</t>
  </si>
  <si>
    <t>MEDI-PEEL Naite Thread Neck Cream крем для шеи, 100 мл</t>
  </si>
  <si>
    <t>6084573bdbdc319eab1ed786</t>
  </si>
  <si>
    <t>Pigeon Бутылочка Перистальтик Плюс с широким горлом PP, 160 мл, с рождения, бесцветный</t>
  </si>
  <si>
    <t>608461f78927ca022e66ab6a</t>
  </si>
  <si>
    <t>6084644a94d527569acc230d</t>
  </si>
  <si>
    <t>Гель для стирки Kao Attack Multi‐Action, 0.77 кг, дой-пак</t>
  </si>
  <si>
    <t>Смесь БИБИКОЛЬ Нэнни 1 с пребиотиками, с 0 до 6 месяцев, 400 г</t>
  </si>
  <si>
    <t>6084646d4f5c6e64b880d2ea</t>
  </si>
  <si>
    <t>60846d4ef78dba478d7947e7</t>
  </si>
  <si>
    <t>Goo.N трусики XXL (13-25 кг) 28 шт.</t>
  </si>
  <si>
    <t>60847940dbdc31c5c01ed863</t>
  </si>
  <si>
    <t>6082dedb03c37817658b9035</t>
  </si>
  <si>
    <t>Протеин Optimum Nutrition 100% Whey Gold Standard (2100-2353 г) молочный шоколад</t>
  </si>
  <si>
    <t>25.04.2021</t>
  </si>
  <si>
    <t>6082e704f988013d30b1c532</t>
  </si>
  <si>
    <t>6083c0e9bed21e731d57269b</t>
  </si>
  <si>
    <t>6083b66f5a3951cf83198571</t>
  </si>
  <si>
    <t>608326b2f4c0cb289f81a35a</t>
  </si>
  <si>
    <t>6083b2cbc3080f1cc9afc3af</t>
  </si>
  <si>
    <t>6081a892f4c0cb6d21a4aee8</t>
  </si>
  <si>
    <t>60840879dbdc312cca1ed8e2</t>
  </si>
  <si>
    <t>Goo.N трусики Сheerful Baby XL (11-18 кг) 42 шт.</t>
  </si>
  <si>
    <t>60817adadbdc312fa2574dd5</t>
  </si>
  <si>
    <t>60825a6cdff13b48ab5afcd2</t>
  </si>
  <si>
    <t>YokoSun трусики Premium XL (12-20 кг) 38 шт.</t>
  </si>
  <si>
    <t>6083da1ff4c0cb686281a2cb</t>
  </si>
  <si>
    <t>Протеин Optimum Nutrition 100% Whey Gold Standard (819-943 г) молочный шоколад</t>
  </si>
  <si>
    <t>6083b883b9f8ed95f9b1b61c</t>
  </si>
  <si>
    <t>60832221bed21e422b57266f</t>
  </si>
  <si>
    <t>Маска-перчатки Koelf Melting essence hand pack 10 пар</t>
  </si>
  <si>
    <t>6083b5ad32da834da3390bc6</t>
  </si>
  <si>
    <t>Esthetic House шампунь CP-1 Anti-Hairloss Scalp Infusion, 250 мл</t>
  </si>
  <si>
    <t>Набор Esthetic House CP-1 Intense nourishing v2.0 mini</t>
  </si>
  <si>
    <t>La'dor шампунь для волос Keratin LPP Кератиновый pH 6.0, 150 мл</t>
  </si>
  <si>
    <t>Средство для восстановления ногтей IQ Beauty Quick Help &amp; Rebuild, 12.5 мл</t>
  </si>
  <si>
    <t>Набор Missha Missha Cho Gong Jin Miniature Set</t>
  </si>
  <si>
    <t>6082d0167153b33e989af368</t>
  </si>
  <si>
    <t>6083b7f683b1f246af473555</t>
  </si>
  <si>
    <t>YokoSun трусики Premium L (9-14 кг) 44 шт.</t>
  </si>
  <si>
    <t>6082fa2a32da839cbe390c4f</t>
  </si>
  <si>
    <t>6082cbcc5a3951260a776cd6</t>
  </si>
  <si>
    <t>Vivienne Sabo Тушь для ресниц Cabaret, в коробке, 01 черный</t>
  </si>
  <si>
    <t>6083efdcc5311b69d54aa19b</t>
  </si>
  <si>
    <t>608312f5bed21e0442572642</t>
  </si>
  <si>
    <t>Jigott Vita Solution 12 Увлажняющий ампульный крем для лица, 100 мл</t>
  </si>
  <si>
    <t>6082af239066f47911bf63ee</t>
  </si>
  <si>
    <t>Max Factor Спрей-фиксатор макияжа Lasting Performance Setting Spray 100 мл 001</t>
  </si>
  <si>
    <t>6082c65e0fe995099ad8ca95</t>
  </si>
  <si>
    <t>Esthetic House Formula Ampoule Collagen Сыворотка для лица, 80 мл</t>
  </si>
  <si>
    <t>6083ead432da832b9d390c41</t>
  </si>
  <si>
    <t>6083c9a503c37864f28b908a</t>
  </si>
  <si>
    <t>6082e87604e943e6fac77195</t>
  </si>
  <si>
    <t>6081f7a7f98801da987e07fc</t>
  </si>
  <si>
    <t>Wonder Bath универсальный гель-детокс для Super Vegitoks Cleanser Purple, 300 мл</t>
  </si>
  <si>
    <t>6082fb79c5311b3c464aa162</t>
  </si>
  <si>
    <t>Esthetic House гидрогелевая маска Red Wine c экстрактом красного вина, 30 г</t>
  </si>
  <si>
    <t>6082d4a84f5c6e242380d323</t>
  </si>
  <si>
    <t>6083c81ec3080f22ccafc2c0</t>
  </si>
  <si>
    <t>6083afe66a864360d5d5c940</t>
  </si>
  <si>
    <t>Etude House Wonder Pore Balancing Cream Крем для лица против расширенных пор, 75 мл</t>
  </si>
  <si>
    <t>6081700a3b3176608465c401</t>
  </si>
  <si>
    <t>Sosu Носочки для педикюра мужские с ароматом зеленого чая, 2 пары 100 мл</t>
  </si>
  <si>
    <t>60815cfe94d52772df97bd03</t>
  </si>
  <si>
    <t>60811eb27153b30537fe759f</t>
  </si>
  <si>
    <t>608188799066f4227e03206d</t>
  </si>
  <si>
    <t>608420198927cad063f62465</t>
  </si>
  <si>
    <t>Goo.N трусики Сheerful Baby M (6-11 кг) 54 шт.</t>
  </si>
  <si>
    <t>6083d1f920d51d610f39b227</t>
  </si>
  <si>
    <t>60838637bed21e6b8e5725c0</t>
  </si>
  <si>
    <t>608411126a8643199cd5ca07</t>
  </si>
  <si>
    <t>6082fa80dbdc31cbfb1ed8c9</t>
  </si>
  <si>
    <t>Vivienne Sabo Тушь для ресниц Cabaret Premiere, 04 фиолетовый</t>
  </si>
  <si>
    <t>6081af052fe0983c800078cc</t>
  </si>
  <si>
    <t>Meine Liebe, Карандаш-пятновыводитель для детского белья</t>
  </si>
  <si>
    <t>6083b22bbed21e14825725bb</t>
  </si>
  <si>
    <t>6083b61e2af6cd0cc66a3717</t>
  </si>
  <si>
    <t>60829a3b7153b36195063322</t>
  </si>
  <si>
    <t>6083185a83b1f2287847357c</t>
  </si>
  <si>
    <t>60822163dbdc3108e3170da3</t>
  </si>
  <si>
    <t>La'dor Пилинг для кожи головы Scalp Scaling Spa Ampoule, 15 мл</t>
  </si>
  <si>
    <t>608438c503c37824308b900e</t>
  </si>
  <si>
    <t>607fd7a503c3783a0657a740</t>
  </si>
  <si>
    <t>608425e983b1f247ad473514</t>
  </si>
  <si>
    <t>Протеин Optimum Nutrition 100% Whey Gold Standard (819-943 г) двойной шоколад</t>
  </si>
  <si>
    <t>6085475083b1f2642f4734fe</t>
  </si>
  <si>
    <t>60827cb28927caaf1566ab2b</t>
  </si>
  <si>
    <t>A'PIEU Тонер увлажняющий Hyaluthione Soonsoo Essence, 170 мл</t>
  </si>
  <si>
    <t>6081501d03c37882f857a68f</t>
  </si>
  <si>
    <t>60856febdff13b053c2a3f88</t>
  </si>
  <si>
    <t>Farmstay Hyaluronic 5 Water Drop Cream Крем для лица с 5 видами гиалуроновой кислоты, 80 мл</t>
  </si>
  <si>
    <t>60833668792ab12b4a261da3</t>
  </si>
  <si>
    <t>608589b72af6cd35516a3633</t>
  </si>
  <si>
    <t>60859284792ab1752c261e2e</t>
  </si>
  <si>
    <t>6085a0e0f4c0cb303981a348</t>
  </si>
  <si>
    <t>6085a7e303c3781add8b903a</t>
  </si>
  <si>
    <t>6085b24ec3080f8260afc38c</t>
  </si>
  <si>
    <t>Goo.N подгузники Ultra L (9-14 кг) 68 шт.</t>
  </si>
  <si>
    <t>6085b5e5792ab16d18261e7b</t>
  </si>
  <si>
    <t>6085b61fc5311b58554aa161</t>
  </si>
  <si>
    <t>6085b846f98801cb13b1c5da</t>
  </si>
  <si>
    <t>6085b8a9c3080f32120900a3</t>
  </si>
  <si>
    <t>Joonies подгузники Premium Soft S (4-8 кг) 64 шт.</t>
  </si>
  <si>
    <t>6085c9472af6cd358a6a366a</t>
  </si>
  <si>
    <t>6083d16673990159b589c3d3</t>
  </si>
  <si>
    <t>60846ab54f5c6e4e4c80d21e</t>
  </si>
  <si>
    <t>6085753832da839f72390bd1</t>
  </si>
  <si>
    <t>60852464954f6b071fea2343</t>
  </si>
  <si>
    <t>6085456603c37866bb8b8f95</t>
  </si>
  <si>
    <t>6081ba61f78dba11944bd571</t>
  </si>
  <si>
    <t>60812b365a3951a65dc173c1</t>
  </si>
  <si>
    <t>608472c620d51d3a5b39b30d</t>
  </si>
  <si>
    <t>6085372c792ab176dd261da4</t>
  </si>
  <si>
    <t>60847c169066f414ccbf637c</t>
  </si>
  <si>
    <t>Ёkitto трусики XXL (15+ кг) 34 шт.</t>
  </si>
  <si>
    <t>60844feac5311b34384aa11d</t>
  </si>
  <si>
    <t>608312db83b1f2568e4734f0</t>
  </si>
  <si>
    <t>Etude House скраб для лица Baking Powder Crunch Pore Scrub для сужения пор с содой 7 г</t>
  </si>
  <si>
    <t>60856be732da83b70c390bd0</t>
  </si>
  <si>
    <t>6084545af988018583b1c541</t>
  </si>
  <si>
    <t>6083b047c5311b5e814aa161</t>
  </si>
  <si>
    <t>6085ae22dbdc3108351ed813</t>
  </si>
  <si>
    <t>6085739f8927caf8b266abf4</t>
  </si>
  <si>
    <t>608523f703c3785b738b8ff9</t>
  </si>
  <si>
    <t>608574d9954f6b12d7f8437a</t>
  </si>
  <si>
    <t>60854e88f988012d71b1c4fe</t>
  </si>
  <si>
    <t>Palmbaby трусики Традиционные M (6-11 кг) 48 шт.</t>
  </si>
  <si>
    <t>608306d920d51d394039b2e6</t>
  </si>
  <si>
    <t>Соска Pigeon Peristaltic PLUS S 1м+, 2 шт. бесцветный</t>
  </si>
  <si>
    <t>608468723620c2050b09e2ef</t>
  </si>
  <si>
    <t>Manuoki подгузники UltraThin M (6-11 кг) 56 шт.</t>
  </si>
  <si>
    <t>60827e3e954f6b6589f843c5</t>
  </si>
  <si>
    <t>10.04.2021</t>
  </si>
  <si>
    <t>Возврат платежа покупателя</t>
  </si>
  <si>
    <t>6082677a2fe0983ee40078e4</t>
  </si>
  <si>
    <t>Vivienne Sabo Тушь для ресниц Cabaret Waterproof, black</t>
  </si>
  <si>
    <t>60826dd5fbacea636f17f131</t>
  </si>
  <si>
    <t>6082dec632da835528390d4b</t>
  </si>
  <si>
    <t>6084f27203c37861cc8b9068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</si>
</sst>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809798.0</v>
      </c>
    </row>
    <row r="4" spans="1:9" s="3" customFormat="1" x14ac:dyDescent="0.2" ht="16.0" customHeight="true">
      <c r="A4" s="3" t="s">
        <v>34</v>
      </c>
      <c r="B4" s="10" t="n">
        <v>338826.0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4.4114221E7</v>
      </c>
      <c r="B8" s="8" t="s">
        <v>51</v>
      </c>
      <c r="C8" s="8" t="n">
        <f>IF(false,"005-1101", "005-1101")</f>
      </c>
      <c r="D8" s="8" t="s">
        <v>52</v>
      </c>
      <c r="E8" s="8" t="n">
        <v>1.0</v>
      </c>
      <c r="F8" s="8" t="n">
        <v>723.0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4.3934685E7</v>
      </c>
      <c r="B9" t="s" s="8">
        <v>56</v>
      </c>
      <c r="C9" t="n" s="8">
        <f>IF(false,"120922641", "120922641")</f>
      </c>
      <c r="D9" t="s" s="8">
        <v>57</v>
      </c>
      <c r="E9" t="n" s="8">
        <v>2.0</v>
      </c>
      <c r="F9" t="n" s="8">
        <v>562.0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4.2112697E7</v>
      </c>
      <c r="B10" s="8" t="s">
        <v>59</v>
      </c>
      <c r="C10" s="8" t="n">
        <f>IF(false,"008-576", "008-576")</f>
      </c>
      <c r="D10" s="8" t="s">
        <v>60</v>
      </c>
      <c r="E10" s="8" t="n">
        <v>1.0</v>
      </c>
      <c r="F10" s="8" t="n">
        <v>872.0</v>
      </c>
      <c r="G10" s="8" t="s">
        <v>53</v>
      </c>
      <c r="H10" t="s" s="8">
        <v>54</v>
      </c>
      <c r="I10" t="s" s="8">
        <v>61</v>
      </c>
    </row>
    <row r="11" ht="16.0" customHeight="true">
      <c r="A11" t="n" s="7">
        <v>4.4310602E7</v>
      </c>
      <c r="B11" t="s" s="8">
        <v>62</v>
      </c>
      <c r="C11" t="n" s="8">
        <f>IF(false,"120921853", "120921853")</f>
      </c>
      <c r="D11" t="s" s="8">
        <v>63</v>
      </c>
      <c r="E11" t="n" s="8">
        <v>1.0</v>
      </c>
      <c r="F11" t="n" s="8">
        <v>794.0</v>
      </c>
      <c r="G11" t="s" s="8">
        <v>53</v>
      </c>
      <c r="H11" t="s" s="8">
        <v>54</v>
      </c>
      <c r="I11" t="s" s="8">
        <v>64</v>
      </c>
    </row>
    <row r="12" spans="1:9" x14ac:dyDescent="0.2" ht="16.0" customHeight="true">
      <c r="A12" s="7" t="n">
        <v>4.3878614E7</v>
      </c>
      <c r="B12" t="s" s="8">
        <v>56</v>
      </c>
      <c r="C12" t="n" s="8">
        <f>IF(false,"01-004217", "01-004217")</f>
      </c>
      <c r="D12" t="s" s="8">
        <v>65</v>
      </c>
      <c r="E12" t="n" s="8">
        <v>2.0</v>
      </c>
      <c r="F12" t="n" s="8">
        <v>4605.0</v>
      </c>
      <c r="G12" t="s" s="8">
        <v>53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4.4386605E7</v>
      </c>
      <c r="B13" s="8" t="s">
        <v>54</v>
      </c>
      <c r="C13" s="8" t="n">
        <f>IF(false,"120922782", "120922782")</f>
      </c>
      <c r="D13" s="8" t="s">
        <v>67</v>
      </c>
      <c r="E13" s="8" t="n">
        <v>4.0</v>
      </c>
      <c r="F13" s="8" t="n">
        <v>1584.0</v>
      </c>
      <c r="G13" s="8" t="s">
        <v>53</v>
      </c>
      <c r="H13" s="8" t="s">
        <v>54</v>
      </c>
      <c r="I13" s="8" t="s">
        <v>68</v>
      </c>
    </row>
    <row r="14" spans="1:9" x14ac:dyDescent="0.2" ht="16.0" customHeight="true">
      <c r="A14" s="7" t="n">
        <v>4.4229419E7</v>
      </c>
      <c r="B14" s="8" t="s">
        <v>51</v>
      </c>
      <c r="C14" s="8" t="n">
        <f>IF(false,"002-102", "002-102")</f>
      </c>
      <c r="D14" s="8" t="s">
        <v>69</v>
      </c>
      <c r="E14" s="8" t="n">
        <v>1.0</v>
      </c>
      <c r="F14" s="8" t="n">
        <v>1123.0</v>
      </c>
      <c r="G14" s="8" t="s">
        <v>53</v>
      </c>
      <c r="H14" s="8" t="s">
        <v>54</v>
      </c>
      <c r="I14" s="8" t="s">
        <v>70</v>
      </c>
    </row>
    <row r="15" ht="16.0" customHeight="true">
      <c r="A15" t="n" s="7">
        <v>4.4246619E7</v>
      </c>
      <c r="B15" t="s" s="8">
        <v>62</v>
      </c>
      <c r="C15" t="n" s="8">
        <f>IF(false,"120921942", "120921942")</f>
      </c>
      <c r="D15" t="s" s="8">
        <v>71</v>
      </c>
      <c r="E15" t="n" s="8">
        <v>1.0</v>
      </c>
      <c r="F15" t="n" s="8">
        <v>1273.0</v>
      </c>
      <c r="G15" t="s" s="8">
        <v>53</v>
      </c>
      <c r="H15" t="s" s="8">
        <v>54</v>
      </c>
      <c r="I15" t="s" s="8">
        <v>72</v>
      </c>
    </row>
    <row r="16" spans="1:9" s="1" customFormat="1" x14ac:dyDescent="0.2" ht="16.0" customHeight="true">
      <c r="A16" s="7" t="n">
        <v>4.4244455E7</v>
      </c>
      <c r="B16" t="s" s="8">
        <v>62</v>
      </c>
      <c r="C16" t="n" s="8">
        <f>IF(false,"008-576", "008-576")</f>
      </c>
      <c r="D16" t="s" s="8">
        <v>60</v>
      </c>
      <c r="E16" t="n" s="8">
        <v>1.0</v>
      </c>
      <c r="F16" s="8" t="n">
        <v>904.0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4.420703E7</v>
      </c>
      <c r="B17" s="8" t="s">
        <v>51</v>
      </c>
      <c r="C17" s="8" t="n">
        <f>IF(false,"120922351", "120922351")</f>
      </c>
      <c r="D17" s="8" t="s">
        <v>74</v>
      </c>
      <c r="E17" s="8" t="n">
        <v>1.0</v>
      </c>
      <c r="F17" s="8" t="n">
        <v>617.0</v>
      </c>
      <c r="G17" s="8" t="s">
        <v>53</v>
      </c>
      <c r="H17" s="8" t="s">
        <v>54</v>
      </c>
      <c r="I17" s="8" t="s">
        <v>75</v>
      </c>
    </row>
    <row r="18" spans="1:9" x14ac:dyDescent="0.2" ht="16.0" customHeight="true">
      <c r="A18" s="7" t="n">
        <v>4.4248764E7</v>
      </c>
      <c r="B18" t="s" s="8">
        <v>62</v>
      </c>
      <c r="C18" t="n" s="8">
        <f>IF(false,"005-1573", "005-1573")</f>
      </c>
      <c r="D18" t="s" s="8">
        <v>76</v>
      </c>
      <c r="E18" t="n" s="8">
        <v>1.0</v>
      </c>
      <c r="F18" t="n" s="8">
        <v>47.0</v>
      </c>
      <c r="G18" t="s" s="8">
        <v>53</v>
      </c>
      <c r="H18" t="s" s="8">
        <v>54</v>
      </c>
      <c r="I18" t="s" s="8">
        <v>77</v>
      </c>
    </row>
    <row r="19" spans="1:9" ht="16.0" x14ac:dyDescent="0.2" customHeight="true">
      <c r="A19" s="7" t="n">
        <v>4.381715E7</v>
      </c>
      <c r="B19" s="8" t="s">
        <v>78</v>
      </c>
      <c r="C19" s="8" t="n">
        <f>IF(false,"003-319", "003-319")</f>
      </c>
      <c r="D19" s="8" t="s">
        <v>79</v>
      </c>
      <c r="E19" s="8" t="n">
        <v>1.0</v>
      </c>
      <c r="F19" s="8" t="n">
        <v>1349.0</v>
      </c>
      <c r="G19" s="8" t="s">
        <v>53</v>
      </c>
      <c r="H19" s="8" t="s">
        <v>54</v>
      </c>
      <c r="I19" s="8" t="s">
        <v>80</v>
      </c>
    </row>
    <row r="20" spans="1:9" x14ac:dyDescent="0.2" ht="16.0" customHeight="true">
      <c r="A20" s="7" t="n">
        <v>4.3923049E7</v>
      </c>
      <c r="B20" s="8" t="s">
        <v>56</v>
      </c>
      <c r="C20" s="8" t="n">
        <f>IF(false,"120921942", "120921942")</f>
      </c>
      <c r="D20" s="8" t="s">
        <v>71</v>
      </c>
      <c r="E20" s="8" t="n">
        <v>1.0</v>
      </c>
      <c r="F20" s="8" t="n">
        <v>1686.0</v>
      </c>
      <c r="G20" s="8" t="s">
        <v>53</v>
      </c>
      <c r="H20" s="8" t="s">
        <v>54</v>
      </c>
      <c r="I20" s="8" t="s">
        <v>81</v>
      </c>
    </row>
    <row r="21" ht="16.0" customHeight="true">
      <c r="A21" t="n" s="7">
        <v>4.4015457E7</v>
      </c>
      <c r="B21" t="s" s="8">
        <v>82</v>
      </c>
      <c r="C21" t="n" s="8">
        <f>IF(false,"120922353", "120922353")</f>
      </c>
      <c r="D21" t="s" s="8">
        <v>83</v>
      </c>
      <c r="E21" t="n" s="8">
        <v>1.0</v>
      </c>
      <c r="F21" t="n" s="8">
        <v>789.0</v>
      </c>
      <c r="G21" t="s" s="8">
        <v>53</v>
      </c>
      <c r="H21" t="s" s="8">
        <v>54</v>
      </c>
      <c r="I21" t="s" s="8">
        <v>84</v>
      </c>
    </row>
    <row r="22" spans="1:9" s="1" customFormat="1" x14ac:dyDescent="0.2" ht="16.0" customHeight="true">
      <c r="A22" s="7" t="n">
        <v>4.4211652E7</v>
      </c>
      <c r="B22" t="s" s="8">
        <v>51</v>
      </c>
      <c r="C22" t="n" s="8">
        <f>IF(false,"120922351", "120922351")</f>
      </c>
      <c r="D22" t="s" s="8">
        <v>74</v>
      </c>
      <c r="E22" t="n" s="8">
        <v>2.0</v>
      </c>
      <c r="F22" s="8" t="n">
        <v>1578.0</v>
      </c>
      <c r="G22" s="8" t="s">
        <v>53</v>
      </c>
      <c r="H22" s="8" t="s">
        <v>54</v>
      </c>
      <c r="I22" s="8" t="s">
        <v>85</v>
      </c>
    </row>
    <row r="23" spans="1:9" x14ac:dyDescent="0.2" ht="16.0" customHeight="true">
      <c r="A23" s="7" t="n">
        <v>4.4206725E7</v>
      </c>
      <c r="B23" s="8" t="s">
        <v>51</v>
      </c>
      <c r="C23" s="8" t="n">
        <f>IF(false,"120921545", "120921545")</f>
      </c>
      <c r="D23" s="8" t="s">
        <v>86</v>
      </c>
      <c r="E23" s="8" t="n">
        <v>2.0</v>
      </c>
      <c r="F23" s="8" t="n">
        <v>1758.0</v>
      </c>
      <c r="G23" s="8" t="s">
        <v>53</v>
      </c>
      <c r="H23" s="8" t="s">
        <v>54</v>
      </c>
      <c r="I23" s="8" t="s">
        <v>87</v>
      </c>
    </row>
    <row r="24" ht="16.0" customHeight="true">
      <c r="A24" t="n" s="7">
        <v>4.4084407E7</v>
      </c>
      <c r="B24" t="s" s="8">
        <v>82</v>
      </c>
      <c r="C24" t="n" s="8">
        <f>IF(false,"003-315", "003-315")</f>
      </c>
      <c r="D24" t="s" s="8">
        <v>88</v>
      </c>
      <c r="E24" t="n" s="8">
        <v>3.0</v>
      </c>
      <c r="F24" t="n" s="8">
        <v>3576.0</v>
      </c>
      <c r="G24" t="s" s="8">
        <v>53</v>
      </c>
      <c r="H24" t="s" s="8">
        <v>54</v>
      </c>
      <c r="I24" t="s" s="8">
        <v>89</v>
      </c>
    </row>
    <row r="25" spans="1:9" s="1" customFormat="1" x14ac:dyDescent="0.2" ht="16.0" customHeight="true">
      <c r="A25" t="n" s="7">
        <v>4.4004641E7</v>
      </c>
      <c r="B25" t="s" s="8">
        <v>82</v>
      </c>
      <c r="C25" t="n" s="8">
        <f>IF(false,"01-003884", "01-003884")</f>
      </c>
      <c r="D25" t="s" s="8">
        <v>90</v>
      </c>
      <c r="E25" t="n" s="8">
        <v>1.0</v>
      </c>
      <c r="F25" t="n" s="8">
        <v>271.0</v>
      </c>
      <c r="G25" t="s" s="8">
        <v>53</v>
      </c>
      <c r="H25" t="s" s="8">
        <v>54</v>
      </c>
      <c r="I25" t="s" s="8">
        <v>91</v>
      </c>
    </row>
    <row r="26" ht="16.0" customHeight="true">
      <c r="A26" t="n" s="7">
        <v>4.4218398E7</v>
      </c>
      <c r="B26" t="s" s="8">
        <v>51</v>
      </c>
      <c r="C26" t="n" s="8">
        <f>IF(false,"120922351", "120922351")</f>
      </c>
      <c r="D26" t="s" s="8">
        <v>74</v>
      </c>
      <c r="E26" t="n" s="8">
        <v>1.0</v>
      </c>
      <c r="F26" t="n" s="8">
        <v>789.0</v>
      </c>
      <c r="G26" t="s" s="8">
        <v>53</v>
      </c>
      <c r="H26" t="s" s="8">
        <v>54</v>
      </c>
      <c r="I26" t="s" s="8">
        <v>92</v>
      </c>
    </row>
    <row r="27" ht="16.0" customHeight="true">
      <c r="A27" t="n" s="7">
        <v>4.3163308E7</v>
      </c>
      <c r="B27" t="s" s="8">
        <v>93</v>
      </c>
      <c r="C27" t="n" s="8">
        <f>IF(false,"120922035", "120922035")</f>
      </c>
      <c r="D27" t="s" s="8">
        <v>94</v>
      </c>
      <c r="E27" t="n" s="8">
        <v>2.0</v>
      </c>
      <c r="F27" t="n" s="8">
        <v>1388.0</v>
      </c>
      <c r="G27" t="s" s="8">
        <v>53</v>
      </c>
      <c r="H27" t="s" s="8">
        <v>54</v>
      </c>
      <c r="I27" t="s" s="8">
        <v>95</v>
      </c>
    </row>
    <row r="28" ht="16.0" customHeight="true">
      <c r="A28" t="n" s="7">
        <v>4.4046959E7</v>
      </c>
      <c r="B28" t="s" s="8">
        <v>82</v>
      </c>
      <c r="C28" t="n" s="8">
        <f>IF(false,"005-1515", "005-1515")</f>
      </c>
      <c r="D28" t="s" s="8">
        <v>96</v>
      </c>
      <c r="E28" t="n" s="8">
        <v>1.0</v>
      </c>
      <c r="F28" t="n" s="8">
        <v>965.0</v>
      </c>
      <c r="G28" t="s" s="8">
        <v>53</v>
      </c>
      <c r="H28" t="s" s="8">
        <v>54</v>
      </c>
      <c r="I28" t="s" s="8">
        <v>97</v>
      </c>
    </row>
    <row r="29" spans="1:9" s="1" customFormat="1" x14ac:dyDescent="0.2" ht="16.0" customHeight="true">
      <c r="A29" t="n" s="7">
        <v>4.4121315E7</v>
      </c>
      <c r="B29" t="s" s="8">
        <v>51</v>
      </c>
      <c r="C29" t="n" s="8">
        <f>IF(false,"003-319", "003-319")</f>
      </c>
      <c r="D29" t="s" s="8">
        <v>79</v>
      </c>
      <c r="E29" t="n" s="8">
        <v>1.0</v>
      </c>
      <c r="F29" t="n" s="8">
        <v>839.0</v>
      </c>
      <c r="G29" s="8" t="s">
        <v>53</v>
      </c>
      <c r="H29" t="s" s="8">
        <v>54</v>
      </c>
      <c r="I29" s="8" t="s">
        <v>98</v>
      </c>
    </row>
    <row r="30" ht="16.0" customHeight="true">
      <c r="A30" t="n" s="7">
        <v>4.3827893E7</v>
      </c>
      <c r="B30" t="s" s="8">
        <v>78</v>
      </c>
      <c r="C30" t="n" s="8">
        <f>IF(false,"120906022", "120906022")</f>
      </c>
      <c r="D30" t="s" s="8">
        <v>99</v>
      </c>
      <c r="E30" t="n" s="8">
        <v>1.0</v>
      </c>
      <c r="F30" t="n" s="8">
        <v>989.0</v>
      </c>
      <c r="G30" t="s" s="8">
        <v>53</v>
      </c>
      <c r="H30" t="s" s="8">
        <v>54</v>
      </c>
      <c r="I30" t="s" s="8">
        <v>100</v>
      </c>
    </row>
    <row r="31" ht="16.0" customHeight="true">
      <c r="A31" t="n" s="7">
        <v>4.3827893E7</v>
      </c>
      <c r="B31" t="s" s="8">
        <v>78</v>
      </c>
      <c r="C31" t="n" s="8">
        <f>IF(false,"120906023", "120906023")</f>
      </c>
      <c r="D31" t="s" s="8">
        <v>101</v>
      </c>
      <c r="E31" t="n" s="8">
        <v>1.0</v>
      </c>
      <c r="F31" t="n" s="8">
        <v>989.0</v>
      </c>
      <c r="G31" t="s" s="8">
        <v>53</v>
      </c>
      <c r="H31" t="s" s="8">
        <v>54</v>
      </c>
      <c r="I31" t="s" s="8">
        <v>100</v>
      </c>
    </row>
    <row r="32" ht="16.0" customHeight="true">
      <c r="A32" t="n" s="7">
        <v>4.4229189E7</v>
      </c>
      <c r="B32" t="s" s="8">
        <v>51</v>
      </c>
      <c r="C32" t="n" s="8">
        <f>IF(false,"005-1514", "005-1514")</f>
      </c>
      <c r="D32" t="s" s="8">
        <v>102</v>
      </c>
      <c r="E32" t="n" s="8">
        <v>1.0</v>
      </c>
      <c r="F32" t="n" s="8">
        <v>966.0</v>
      </c>
      <c r="G32" t="s" s="8">
        <v>53</v>
      </c>
      <c r="H32" t="s" s="8">
        <v>54</v>
      </c>
      <c r="I32" t="s" s="8">
        <v>103</v>
      </c>
    </row>
    <row r="33" ht="16.0" customHeight="true">
      <c r="A33" t="n" s="7">
        <v>4.3775773E7</v>
      </c>
      <c r="B33" t="s" s="8">
        <v>78</v>
      </c>
      <c r="C33" t="n" s="8">
        <f>IF(false,"003-319", "003-319")</f>
      </c>
      <c r="D33" t="s" s="8">
        <v>79</v>
      </c>
      <c r="E33" t="n" s="8">
        <v>1.0</v>
      </c>
      <c r="F33" t="n" s="8">
        <v>1349.0</v>
      </c>
      <c r="G33" t="s" s="8">
        <v>53</v>
      </c>
      <c r="H33" t="s" s="8">
        <v>54</v>
      </c>
      <c r="I33" t="s" s="8">
        <v>104</v>
      </c>
    </row>
    <row r="34" ht="16.0" customHeight="true">
      <c r="A34" t="n" s="7">
        <v>4.3204657E7</v>
      </c>
      <c r="B34" t="s" s="8">
        <v>105</v>
      </c>
      <c r="C34" t="n" s="8">
        <f>IF(false,"120921942", "120921942")</f>
      </c>
      <c r="D34" t="s" s="8">
        <v>71</v>
      </c>
      <c r="E34" t="n" s="8">
        <v>1.0</v>
      </c>
      <c r="F34" t="n" s="8">
        <v>1686.0</v>
      </c>
      <c r="G34" t="s" s="8">
        <v>53</v>
      </c>
      <c r="H34" t="s" s="8">
        <v>54</v>
      </c>
      <c r="I34" t="s" s="8">
        <v>106</v>
      </c>
    </row>
    <row r="35" ht="16.0" customHeight="true">
      <c r="A35" t="n" s="7">
        <v>4.3807281E7</v>
      </c>
      <c r="B35" t="s" s="8">
        <v>78</v>
      </c>
      <c r="C35" t="n" s="8">
        <f>IF(false,"120922351", "120922351")</f>
      </c>
      <c r="D35" t="s" s="8">
        <v>74</v>
      </c>
      <c r="E35" t="n" s="8">
        <v>1.0</v>
      </c>
      <c r="F35" t="n" s="8">
        <v>789.0</v>
      </c>
      <c r="G35" t="s" s="8">
        <v>53</v>
      </c>
      <c r="H35" t="s" s="8">
        <v>54</v>
      </c>
      <c r="I35" t="s" s="8">
        <v>107</v>
      </c>
    </row>
    <row r="36" ht="16.0" customHeight="true">
      <c r="A36" t="n" s="7">
        <v>4.3329394E7</v>
      </c>
      <c r="B36" t="s" s="8">
        <v>108</v>
      </c>
      <c r="C36" t="n" s="8">
        <f>IF(false,"005-1308", "005-1308")</f>
      </c>
      <c r="D36" t="s" s="8">
        <v>109</v>
      </c>
      <c r="E36" t="n" s="8">
        <v>1.0</v>
      </c>
      <c r="F36" t="n" s="8">
        <v>784.0</v>
      </c>
      <c r="G36" t="s" s="8">
        <v>53</v>
      </c>
      <c r="H36" t="s" s="8">
        <v>54</v>
      </c>
      <c r="I36" t="s" s="8">
        <v>110</v>
      </c>
    </row>
    <row r="37" ht="16.0" customHeight="true">
      <c r="A37" t="n" s="7">
        <v>4.3836555E7</v>
      </c>
      <c r="B37" t="s" s="8">
        <v>78</v>
      </c>
      <c r="C37" t="n" s="8">
        <f>IF(false,"005-1560", "005-1560")</f>
      </c>
      <c r="D37" t="s" s="8">
        <v>111</v>
      </c>
      <c r="E37" t="n" s="8">
        <v>1.0</v>
      </c>
      <c r="F37" t="n" s="8">
        <v>595.0</v>
      </c>
      <c r="G37" t="s" s="8">
        <v>53</v>
      </c>
      <c r="H37" t="s" s="8">
        <v>54</v>
      </c>
      <c r="I37" t="s" s="8">
        <v>112</v>
      </c>
    </row>
    <row r="38" ht="16.0" customHeight="true">
      <c r="A38" t="n" s="7">
        <v>4.3918664E7</v>
      </c>
      <c r="B38" t="s" s="8">
        <v>56</v>
      </c>
      <c r="C38" t="n" s="8">
        <f>IF(false,"120921942", "120921942")</f>
      </c>
      <c r="D38" t="s" s="8">
        <v>71</v>
      </c>
      <c r="E38" t="n" s="8">
        <v>1.0</v>
      </c>
      <c r="F38" t="n" s="8">
        <v>1207.0</v>
      </c>
      <c r="G38" t="s" s="8">
        <v>53</v>
      </c>
      <c r="H38" t="s" s="8">
        <v>54</v>
      </c>
      <c r="I38" t="s" s="8">
        <v>113</v>
      </c>
    </row>
    <row r="39" ht="16.0" customHeight="true">
      <c r="A39" t="n" s="7">
        <v>4.4157285E7</v>
      </c>
      <c r="B39" t="s" s="8">
        <v>51</v>
      </c>
      <c r="C39" t="n" s="8">
        <f>IF(false,"01-003884", "01-003884")</f>
      </c>
      <c r="D39" t="s" s="8">
        <v>90</v>
      </c>
      <c r="E39" t="n" s="8">
        <v>2.0</v>
      </c>
      <c r="F39" t="n" s="8">
        <v>1310.0</v>
      </c>
      <c r="G39" t="s" s="8">
        <v>53</v>
      </c>
      <c r="H39" t="s" s="8">
        <v>54</v>
      </c>
      <c r="I39" t="s" s="8">
        <v>114</v>
      </c>
    </row>
    <row r="40" ht="16.0" customHeight="true">
      <c r="A40" t="n" s="7">
        <v>4.4023185E7</v>
      </c>
      <c r="B40" t="s" s="8">
        <v>82</v>
      </c>
      <c r="C40" t="n" s="8">
        <f>IF(false,"120922624", "120922624")</f>
      </c>
      <c r="D40" t="s" s="8">
        <v>115</v>
      </c>
      <c r="E40" t="n" s="8">
        <v>2.0</v>
      </c>
      <c r="F40" t="n" s="8">
        <v>3498.0</v>
      </c>
      <c r="G40" t="s" s="8">
        <v>53</v>
      </c>
      <c r="H40" t="s" s="8">
        <v>54</v>
      </c>
      <c r="I40" t="s" s="8">
        <v>116</v>
      </c>
    </row>
    <row r="41" ht="16.0" customHeight="true">
      <c r="A41" t="n" s="7">
        <v>4.4245359E7</v>
      </c>
      <c r="B41" t="s" s="8">
        <v>62</v>
      </c>
      <c r="C41" t="n" s="8">
        <f>IF(false,"01-004071", "01-004071")</f>
      </c>
      <c r="D41" t="s" s="8">
        <v>117</v>
      </c>
      <c r="E41" t="n" s="8">
        <v>1.0</v>
      </c>
      <c r="F41" t="n" s="8">
        <v>774.0</v>
      </c>
      <c r="G41" t="s" s="8">
        <v>53</v>
      </c>
      <c r="H41" t="s" s="8">
        <v>54</v>
      </c>
      <c r="I41" t="s" s="8">
        <v>118</v>
      </c>
    </row>
    <row r="42" ht="16.0" customHeight="true">
      <c r="A42" t="n" s="7">
        <v>4.4245359E7</v>
      </c>
      <c r="B42" t="s" s="8">
        <v>62</v>
      </c>
      <c r="C42" t="n" s="8">
        <f>IF(false,"005-1374", "005-1374")</f>
      </c>
      <c r="D42" t="s" s="8">
        <v>119</v>
      </c>
      <c r="E42" t="n" s="8">
        <v>1.0</v>
      </c>
      <c r="F42" t="n" s="8">
        <v>732.0</v>
      </c>
      <c r="G42" t="s" s="8">
        <v>53</v>
      </c>
      <c r="H42" t="s" s="8">
        <v>54</v>
      </c>
      <c r="I42" t="s" s="8">
        <v>118</v>
      </c>
    </row>
    <row r="43" ht="16.0" customHeight="true">
      <c r="A43" t="n" s="7">
        <v>4.4229253E7</v>
      </c>
      <c r="B43" t="s" s="8">
        <v>51</v>
      </c>
      <c r="C43" t="n" s="8">
        <f>IF(false,"005-1573", "005-1573")</f>
      </c>
      <c r="D43" t="s" s="8">
        <v>76</v>
      </c>
      <c r="E43" t="n" s="8">
        <v>1.0</v>
      </c>
      <c r="F43" t="n" s="8">
        <v>313.0</v>
      </c>
      <c r="G43" t="s" s="8">
        <v>53</v>
      </c>
      <c r="H43" t="s" s="8">
        <v>54</v>
      </c>
      <c r="I43" t="s" s="8">
        <v>120</v>
      </c>
    </row>
    <row r="44" ht="16.0" customHeight="true">
      <c r="A44" t="n" s="7">
        <v>4.4178715E7</v>
      </c>
      <c r="B44" t="s" s="8">
        <v>51</v>
      </c>
      <c r="C44" t="n" s="8">
        <f>IF(false,"120922351", "120922351")</f>
      </c>
      <c r="D44" t="s" s="8">
        <v>74</v>
      </c>
      <c r="E44" t="n" s="8">
        <v>3.0</v>
      </c>
      <c r="F44" t="n" s="8">
        <v>2126.0</v>
      </c>
      <c r="G44" t="s" s="8">
        <v>53</v>
      </c>
      <c r="H44" t="s" s="8">
        <v>54</v>
      </c>
      <c r="I44" t="s" s="8">
        <v>121</v>
      </c>
    </row>
    <row r="45" ht="16.0" customHeight="true">
      <c r="A45" t="n" s="7">
        <v>4.4245431E7</v>
      </c>
      <c r="B45" t="s" s="8">
        <v>62</v>
      </c>
      <c r="C45" t="n" s="8">
        <f>IF(false,"120921942", "120921942")</f>
      </c>
      <c r="D45" t="s" s="8">
        <v>71</v>
      </c>
      <c r="E45" t="n" s="8">
        <v>1.0</v>
      </c>
      <c r="F45" t="n" s="8">
        <v>1686.0</v>
      </c>
      <c r="G45" t="s" s="8">
        <v>53</v>
      </c>
      <c r="H45" t="s" s="8">
        <v>54</v>
      </c>
      <c r="I45" t="s" s="8">
        <v>122</v>
      </c>
    </row>
    <row r="46" ht="16.0" customHeight="true">
      <c r="A46" t="n" s="7">
        <v>4.414404E7</v>
      </c>
      <c r="B46" t="s" s="8">
        <v>51</v>
      </c>
      <c r="C46" t="n" s="8">
        <f>IF(false,"120922451", "120922451")</f>
      </c>
      <c r="D46" t="s" s="8">
        <v>123</v>
      </c>
      <c r="E46" t="n" s="8">
        <v>1.0</v>
      </c>
      <c r="F46" t="n" s="8">
        <v>180.0</v>
      </c>
      <c r="G46" t="s" s="8">
        <v>53</v>
      </c>
      <c r="H46" t="s" s="8">
        <v>54</v>
      </c>
      <c r="I46" t="s" s="8">
        <v>124</v>
      </c>
    </row>
    <row r="47" ht="16.0" customHeight="true">
      <c r="A47" t="n" s="7">
        <v>4.414404E7</v>
      </c>
      <c r="B47" t="s" s="8">
        <v>51</v>
      </c>
      <c r="C47" t="n" s="8">
        <f>IF(false,"120922436", "120922436")</f>
      </c>
      <c r="D47" t="s" s="8">
        <v>125</v>
      </c>
      <c r="E47" t="n" s="8">
        <v>1.0</v>
      </c>
      <c r="F47" t="n" s="8">
        <v>180.0</v>
      </c>
      <c r="G47" t="s" s="8">
        <v>53</v>
      </c>
      <c r="H47" t="s" s="8">
        <v>54</v>
      </c>
      <c r="I47" t="s" s="8">
        <v>124</v>
      </c>
    </row>
    <row r="48" ht="16.0" customHeight="true">
      <c r="A48" t="n" s="7">
        <v>4.423395E7</v>
      </c>
      <c r="B48" t="s" s="8">
        <v>62</v>
      </c>
      <c r="C48" t="n" s="8">
        <f>IF(false,"120921809", "120921809")</f>
      </c>
      <c r="D48" t="s" s="8">
        <v>126</v>
      </c>
      <c r="E48" t="n" s="8">
        <v>1.0</v>
      </c>
      <c r="F48" t="n" s="8">
        <v>1679.0</v>
      </c>
      <c r="G48" t="s" s="8">
        <v>53</v>
      </c>
      <c r="H48" t="s" s="8">
        <v>54</v>
      </c>
      <c r="I48" t="s" s="8">
        <v>127</v>
      </c>
    </row>
    <row r="49" ht="16.0" customHeight="true">
      <c r="A49" t="n" s="7">
        <v>4.4217718E7</v>
      </c>
      <c r="B49" t="s" s="8">
        <v>51</v>
      </c>
      <c r="C49" t="n" s="8">
        <f>IF(false,"005-1345", "005-1345")</f>
      </c>
      <c r="D49" t="s" s="8">
        <v>128</v>
      </c>
      <c r="E49" t="n" s="8">
        <v>1.0</v>
      </c>
      <c r="F49" t="n" s="8">
        <v>363.0</v>
      </c>
      <c r="G49" t="s" s="8">
        <v>53</v>
      </c>
      <c r="H49" t="s" s="8">
        <v>54</v>
      </c>
      <c r="I49" t="s" s="8">
        <v>129</v>
      </c>
    </row>
    <row r="50" ht="16.0" customHeight="true">
      <c r="A50" t="n" s="7">
        <v>4.4217718E7</v>
      </c>
      <c r="B50" t="s" s="8">
        <v>51</v>
      </c>
      <c r="C50" t="n" s="8">
        <f>IF(false,"005-1246", "005-1246")</f>
      </c>
      <c r="D50" t="s" s="8">
        <v>130</v>
      </c>
      <c r="E50" t="n" s="8">
        <v>1.0</v>
      </c>
      <c r="F50" t="n" s="8">
        <v>272.0</v>
      </c>
      <c r="G50" t="s" s="8">
        <v>53</v>
      </c>
      <c r="H50" t="s" s="8">
        <v>54</v>
      </c>
      <c r="I50" t="s" s="8">
        <v>129</v>
      </c>
    </row>
    <row r="51" ht="16.0" customHeight="true">
      <c r="A51" t="n" s="7">
        <v>4.4200487E7</v>
      </c>
      <c r="B51" t="s" s="8">
        <v>51</v>
      </c>
      <c r="C51" t="n" s="8">
        <f>IF(false,"120922351", "120922351")</f>
      </c>
      <c r="D51" t="s" s="8">
        <v>74</v>
      </c>
      <c r="E51" t="n" s="8">
        <v>1.0</v>
      </c>
      <c r="F51" t="n" s="8">
        <v>679.0</v>
      </c>
      <c r="G51" t="s" s="8">
        <v>53</v>
      </c>
      <c r="H51" t="s" s="8">
        <v>54</v>
      </c>
      <c r="I51" t="s" s="8">
        <v>131</v>
      </c>
    </row>
    <row r="52" ht="16.0" customHeight="true">
      <c r="A52" t="n" s="7">
        <v>4.4136011E7</v>
      </c>
      <c r="B52" t="s" s="8">
        <v>51</v>
      </c>
      <c r="C52" t="n" s="8">
        <f>IF(false,"120922693", "120922693")</f>
      </c>
      <c r="D52" t="s" s="8">
        <v>132</v>
      </c>
      <c r="E52" t="n" s="8">
        <v>1.0</v>
      </c>
      <c r="F52" t="n" s="8">
        <v>1890.0</v>
      </c>
      <c r="G52" t="s" s="8">
        <v>53</v>
      </c>
      <c r="H52" t="s" s="8">
        <v>54</v>
      </c>
      <c r="I52" t="s" s="8">
        <v>133</v>
      </c>
    </row>
    <row r="53" ht="16.0" customHeight="true">
      <c r="A53" t="n" s="7">
        <v>4.4248856E7</v>
      </c>
      <c r="B53" t="s" s="8">
        <v>62</v>
      </c>
      <c r="C53" t="n" s="8">
        <f>IF(false,"120922164", "120922164")</f>
      </c>
      <c r="D53" t="s" s="8">
        <v>134</v>
      </c>
      <c r="E53" t="n" s="8">
        <v>1.0</v>
      </c>
      <c r="F53" t="n" s="8">
        <v>828.0</v>
      </c>
      <c r="G53" t="s" s="8">
        <v>53</v>
      </c>
      <c r="H53" t="s" s="8">
        <v>54</v>
      </c>
      <c r="I53" t="s" s="8">
        <v>135</v>
      </c>
    </row>
    <row r="54" ht="16.0" customHeight="true">
      <c r="A54" t="n" s="7">
        <v>4.4170033E7</v>
      </c>
      <c r="B54" t="s" s="8">
        <v>51</v>
      </c>
      <c r="C54" t="n" s="8">
        <f>IF(false,"120922164", "120922164")</f>
      </c>
      <c r="D54" t="s" s="8">
        <v>134</v>
      </c>
      <c r="E54" t="n" s="8">
        <v>1.0</v>
      </c>
      <c r="F54" t="n" s="8">
        <v>975.0</v>
      </c>
      <c r="G54" t="s" s="8">
        <v>53</v>
      </c>
      <c r="H54" t="s" s="8">
        <v>54</v>
      </c>
      <c r="I54" t="s" s="8">
        <v>136</v>
      </c>
    </row>
    <row r="55" ht="16.0" customHeight="true">
      <c r="A55" t="n" s="7">
        <v>4.4021741E7</v>
      </c>
      <c r="B55" t="s" s="8">
        <v>82</v>
      </c>
      <c r="C55" t="n" s="8">
        <f>IF(false,"120921809", "120921809")</f>
      </c>
      <c r="D55" t="s" s="8">
        <v>126</v>
      </c>
      <c r="E55" t="n" s="8">
        <v>1.0</v>
      </c>
      <c r="F55" t="n" s="8">
        <v>1441.0</v>
      </c>
      <c r="G55" t="s" s="8">
        <v>53</v>
      </c>
      <c r="H55" t="s" s="8">
        <v>54</v>
      </c>
      <c r="I55" t="s" s="8">
        <v>137</v>
      </c>
    </row>
    <row r="56" ht="16.0" customHeight="true">
      <c r="A56" t="n" s="7">
        <v>4.3826886E7</v>
      </c>
      <c r="B56" t="s" s="8">
        <v>78</v>
      </c>
      <c r="C56" t="n" s="8">
        <f>IF(false,"120922641", "120922641")</f>
      </c>
      <c r="D56" t="s" s="8">
        <v>57</v>
      </c>
      <c r="E56" t="n" s="8">
        <v>1.0</v>
      </c>
      <c r="F56" t="n" s="8">
        <v>336.0</v>
      </c>
      <c r="G56" t="s" s="8">
        <v>53</v>
      </c>
      <c r="H56" t="s" s="8">
        <v>54</v>
      </c>
      <c r="I56" t="s" s="8">
        <v>138</v>
      </c>
    </row>
    <row r="57" ht="16.0" customHeight="true">
      <c r="A57" t="n" s="7">
        <v>4.389567E7</v>
      </c>
      <c r="B57" t="s" s="8">
        <v>56</v>
      </c>
      <c r="C57" t="n" s="8">
        <f>IF(false,"120921939", "120921939")</f>
      </c>
      <c r="D57" t="s" s="8">
        <v>139</v>
      </c>
      <c r="E57" t="n" s="8">
        <v>1.0</v>
      </c>
      <c r="F57" t="n" s="8">
        <v>773.0</v>
      </c>
      <c r="G57" t="s" s="8">
        <v>53</v>
      </c>
      <c r="H57" t="s" s="8">
        <v>54</v>
      </c>
      <c r="I57" t="s" s="8">
        <v>140</v>
      </c>
    </row>
    <row r="58" ht="16.0" customHeight="true">
      <c r="A58" t="n" s="7">
        <v>4.4222795E7</v>
      </c>
      <c r="B58" t="s" s="8">
        <v>51</v>
      </c>
      <c r="C58" t="n" s="8">
        <f>IF(false,"01-003884", "01-003884")</f>
      </c>
      <c r="D58" t="s" s="8">
        <v>90</v>
      </c>
      <c r="E58" t="n" s="8">
        <v>1.0</v>
      </c>
      <c r="F58" t="n" s="8">
        <v>939.0</v>
      </c>
      <c r="G58" t="s" s="8">
        <v>53</v>
      </c>
      <c r="H58" t="s" s="8">
        <v>54</v>
      </c>
      <c r="I58" t="s" s="8">
        <v>141</v>
      </c>
    </row>
    <row r="59" ht="16.0" customHeight="true">
      <c r="A59" t="n" s="7">
        <v>4.3993406E7</v>
      </c>
      <c r="B59" t="s" s="8">
        <v>82</v>
      </c>
      <c r="C59" t="n" s="8">
        <f>IF(false,"120922158", "120922158")</f>
      </c>
      <c r="D59" t="s" s="8">
        <v>142</v>
      </c>
      <c r="E59" t="n" s="8">
        <v>1.0</v>
      </c>
      <c r="F59" t="n" s="8">
        <v>599.0</v>
      </c>
      <c r="G59" t="s" s="8">
        <v>53</v>
      </c>
      <c r="H59" t="s" s="8">
        <v>54</v>
      </c>
      <c r="I59" t="s" s="8">
        <v>143</v>
      </c>
    </row>
    <row r="60" ht="16.0" customHeight="true">
      <c r="A60" t="n" s="7">
        <v>4.4186204E7</v>
      </c>
      <c r="B60" t="s" s="8">
        <v>51</v>
      </c>
      <c r="C60" t="n" s="8">
        <f>IF(false,"01-003884", "01-003884")</f>
      </c>
      <c r="D60" t="s" s="8">
        <v>90</v>
      </c>
      <c r="E60" t="n" s="8">
        <v>2.0</v>
      </c>
      <c r="F60" t="n" s="8">
        <v>1878.0</v>
      </c>
      <c r="G60" t="s" s="8">
        <v>53</v>
      </c>
      <c r="H60" t="s" s="8">
        <v>54</v>
      </c>
      <c r="I60" t="s" s="8">
        <v>144</v>
      </c>
    </row>
    <row r="61" ht="16.0" customHeight="true">
      <c r="A61" t="n" s="7">
        <v>4.4343764E7</v>
      </c>
      <c r="B61" t="s" s="8">
        <v>62</v>
      </c>
      <c r="C61" t="n" s="8">
        <f>IF(false,"120921743", "120921743")</f>
      </c>
      <c r="D61" t="s" s="8">
        <v>145</v>
      </c>
      <c r="E61" t="n" s="8">
        <v>1.0</v>
      </c>
      <c r="F61" t="n" s="8">
        <v>703.0</v>
      </c>
      <c r="G61" t="s" s="8">
        <v>53</v>
      </c>
      <c r="H61" t="s" s="8">
        <v>54</v>
      </c>
      <c r="I61" t="s" s="8">
        <v>146</v>
      </c>
    </row>
    <row r="62" ht="16.0" customHeight="true">
      <c r="A62" t="n" s="7">
        <v>4.4343764E7</v>
      </c>
      <c r="B62" t="s" s="8">
        <v>62</v>
      </c>
      <c r="C62" t="n" s="8">
        <f>IF(false,"120921544", "120921544")</f>
      </c>
      <c r="D62" t="s" s="8">
        <v>147</v>
      </c>
      <c r="E62" t="n" s="8">
        <v>1.0</v>
      </c>
      <c r="F62" t="n" s="8">
        <v>685.0</v>
      </c>
      <c r="G62" t="s" s="8">
        <v>53</v>
      </c>
      <c r="H62" t="s" s="8">
        <v>54</v>
      </c>
      <c r="I62" t="s" s="8">
        <v>146</v>
      </c>
    </row>
    <row r="63" ht="16.0" customHeight="true">
      <c r="A63" t="n" s="7">
        <v>4.3308624E7</v>
      </c>
      <c r="B63" t="s" s="8">
        <v>108</v>
      </c>
      <c r="C63" t="n" s="8">
        <f>IF(false,"005-1375", "005-1375")</f>
      </c>
      <c r="D63" t="s" s="8">
        <v>148</v>
      </c>
      <c r="E63" t="n" s="8">
        <v>1.0</v>
      </c>
      <c r="F63" t="n" s="8">
        <v>555.0</v>
      </c>
      <c r="G63" t="s" s="8">
        <v>53</v>
      </c>
      <c r="H63" t="s" s="8">
        <v>54</v>
      </c>
      <c r="I63" t="s" s="8">
        <v>149</v>
      </c>
    </row>
    <row r="64" ht="16.0" customHeight="true">
      <c r="A64" t="n" s="7">
        <v>4.3975377E7</v>
      </c>
      <c r="B64" t="s" s="8">
        <v>56</v>
      </c>
      <c r="C64" t="n" s="8">
        <f>IF(false,"120921942", "120921942")</f>
      </c>
      <c r="D64" t="s" s="8">
        <v>71</v>
      </c>
      <c r="E64" t="n" s="8">
        <v>1.0</v>
      </c>
      <c r="F64" t="n" s="8">
        <v>1686.0</v>
      </c>
      <c r="G64" t="s" s="8">
        <v>53</v>
      </c>
      <c r="H64" t="s" s="8">
        <v>54</v>
      </c>
      <c r="I64" t="s" s="8">
        <v>150</v>
      </c>
    </row>
    <row r="65" ht="16.0" customHeight="true">
      <c r="A65" t="n" s="7">
        <v>4.4227684E7</v>
      </c>
      <c r="B65" t="s" s="8">
        <v>51</v>
      </c>
      <c r="C65" t="n" s="8">
        <f>IF(false,"000-631", "000-631")</f>
      </c>
      <c r="D65" t="s" s="8">
        <v>151</v>
      </c>
      <c r="E65" t="n" s="8">
        <v>1.0</v>
      </c>
      <c r="F65" t="n" s="8">
        <v>505.0</v>
      </c>
      <c r="G65" t="s" s="8">
        <v>53</v>
      </c>
      <c r="H65" t="s" s="8">
        <v>54</v>
      </c>
      <c r="I65" t="s" s="8">
        <v>152</v>
      </c>
    </row>
    <row r="66" ht="16.0" customHeight="true">
      <c r="A66" t="n" s="7">
        <v>4.4041365E7</v>
      </c>
      <c r="B66" t="s" s="8">
        <v>82</v>
      </c>
      <c r="C66" t="n" s="8">
        <f>IF(false,"120922351", "120922351")</f>
      </c>
      <c r="D66" t="s" s="8">
        <v>74</v>
      </c>
      <c r="E66" t="n" s="8">
        <v>1.0</v>
      </c>
      <c r="F66" t="n" s="8">
        <v>590.0</v>
      </c>
      <c r="G66" t="s" s="8">
        <v>53</v>
      </c>
      <c r="H66" t="s" s="8">
        <v>54</v>
      </c>
      <c r="I66" t="s" s="8">
        <v>153</v>
      </c>
    </row>
    <row r="67" ht="16.0" customHeight="true">
      <c r="A67" t="n" s="7">
        <v>4.3957067E7</v>
      </c>
      <c r="B67" t="s" s="8">
        <v>56</v>
      </c>
      <c r="C67" t="n" s="8">
        <f>IF(false,"120922351", "120922351")</f>
      </c>
      <c r="D67" t="s" s="8">
        <v>74</v>
      </c>
      <c r="E67" t="n" s="8">
        <v>2.0</v>
      </c>
      <c r="F67" t="n" s="8">
        <v>1078.0</v>
      </c>
      <c r="G67" t="s" s="8">
        <v>53</v>
      </c>
      <c r="H67" t="s" s="8">
        <v>54</v>
      </c>
      <c r="I67" t="s" s="8">
        <v>154</v>
      </c>
    </row>
    <row r="68" ht="16.0" customHeight="true">
      <c r="A68" t="n" s="7">
        <v>4.4064589E7</v>
      </c>
      <c r="B68" t="s" s="8">
        <v>82</v>
      </c>
      <c r="C68" t="n" s="8">
        <f>IF(false,"005-1573", "005-1573")</f>
      </c>
      <c r="D68" t="s" s="8">
        <v>76</v>
      </c>
      <c r="E68" t="n" s="8">
        <v>1.0</v>
      </c>
      <c r="F68" t="n" s="8">
        <v>798.0</v>
      </c>
      <c r="G68" t="s" s="8">
        <v>53</v>
      </c>
      <c r="H68" t="s" s="8">
        <v>54</v>
      </c>
      <c r="I68" t="s" s="8">
        <v>155</v>
      </c>
    </row>
    <row r="69" ht="16.0" customHeight="true">
      <c r="A69" t="n" s="7">
        <v>4.4175517E7</v>
      </c>
      <c r="B69" t="s" s="8">
        <v>51</v>
      </c>
      <c r="C69" t="n" s="8">
        <f>IF(false,"005-1519", "005-1519")</f>
      </c>
      <c r="D69" t="s" s="8">
        <v>156</v>
      </c>
      <c r="E69" t="n" s="8">
        <v>3.0</v>
      </c>
      <c r="F69" t="n" s="8">
        <v>4197.0</v>
      </c>
      <c r="G69" t="s" s="8">
        <v>53</v>
      </c>
      <c r="H69" t="s" s="8">
        <v>54</v>
      </c>
      <c r="I69" t="s" s="8">
        <v>157</v>
      </c>
    </row>
    <row r="70" ht="16.0" customHeight="true">
      <c r="A70" t="n" s="7">
        <v>4.4116742E7</v>
      </c>
      <c r="B70" t="s" s="8">
        <v>51</v>
      </c>
      <c r="C70" t="n" s="8">
        <f>IF(false,"002-099", "002-099")</f>
      </c>
      <c r="D70" t="s" s="8">
        <v>158</v>
      </c>
      <c r="E70" t="n" s="8">
        <v>3.0</v>
      </c>
      <c r="F70" t="n" s="8">
        <v>4197.0</v>
      </c>
      <c r="G70" t="s" s="8">
        <v>53</v>
      </c>
      <c r="H70" t="s" s="8">
        <v>54</v>
      </c>
      <c r="I70" t="s" s="8">
        <v>159</v>
      </c>
    </row>
    <row r="71" ht="16.0" customHeight="true">
      <c r="A71" t="n" s="7">
        <v>4.4084309E7</v>
      </c>
      <c r="B71" t="s" s="8">
        <v>82</v>
      </c>
      <c r="C71" t="n" s="8">
        <f>IF(false,"005-1518", "005-1518")</f>
      </c>
      <c r="D71" t="s" s="8">
        <v>160</v>
      </c>
      <c r="E71" t="n" s="8">
        <v>1.0</v>
      </c>
      <c r="F71" t="n" s="8">
        <v>1399.0</v>
      </c>
      <c r="G71" t="s" s="8">
        <v>53</v>
      </c>
      <c r="H71" t="s" s="8">
        <v>54</v>
      </c>
      <c r="I71" t="s" s="8">
        <v>161</v>
      </c>
    </row>
    <row r="72" ht="16.0" customHeight="true">
      <c r="A72" t="n" s="7">
        <v>4.4223452E7</v>
      </c>
      <c r="B72" t="s" s="8">
        <v>51</v>
      </c>
      <c r="C72" t="n" s="8">
        <f>IF(false,"01-004215", "01-004215")</f>
      </c>
      <c r="D72" t="s" s="8">
        <v>162</v>
      </c>
      <c r="E72" t="n" s="8">
        <v>2.0</v>
      </c>
      <c r="F72" t="n" s="8">
        <v>4922.0</v>
      </c>
      <c r="G72" t="s" s="8">
        <v>53</v>
      </c>
      <c r="H72" t="s" s="8">
        <v>54</v>
      </c>
      <c r="I72" t="s" s="8">
        <v>163</v>
      </c>
    </row>
    <row r="73" ht="16.0" customHeight="true">
      <c r="A73" t="n" s="7">
        <v>4.4234063E7</v>
      </c>
      <c r="B73" t="s" s="8">
        <v>62</v>
      </c>
      <c r="C73" t="n" s="8">
        <f>IF(false,"120922641", "120922641")</f>
      </c>
      <c r="D73" t="s" s="8">
        <v>57</v>
      </c>
      <c r="E73" t="n" s="8">
        <v>1.0</v>
      </c>
      <c r="F73" t="n" s="8">
        <v>336.0</v>
      </c>
      <c r="G73" t="s" s="8">
        <v>53</v>
      </c>
      <c r="H73" t="s" s="8">
        <v>54</v>
      </c>
      <c r="I73" t="s" s="8">
        <v>164</v>
      </c>
    </row>
    <row r="74" ht="16.0" customHeight="true">
      <c r="A74" t="n" s="7">
        <v>4.4442863E7</v>
      </c>
      <c r="B74" t="s" s="8">
        <v>54</v>
      </c>
      <c r="C74" t="n" s="8">
        <f>IF(false,"002-099", "002-099")</f>
      </c>
      <c r="D74" t="s" s="8">
        <v>158</v>
      </c>
      <c r="E74" t="n" s="8">
        <v>1.0</v>
      </c>
      <c r="F74" t="n" s="8">
        <v>1469.0</v>
      </c>
      <c r="G74" t="s" s="8">
        <v>53</v>
      </c>
      <c r="H74" t="s" s="8">
        <v>165</v>
      </c>
      <c r="I74" t="s" s="8">
        <v>166</v>
      </c>
    </row>
    <row r="75" ht="16.0" customHeight="true">
      <c r="A75" t="n" s="7">
        <v>4.4324788E7</v>
      </c>
      <c r="B75" t="s" s="8">
        <v>62</v>
      </c>
      <c r="C75" t="n" s="8">
        <f>IF(false,"01-003884", "01-003884")</f>
      </c>
      <c r="D75" t="s" s="8">
        <v>90</v>
      </c>
      <c r="E75" t="n" s="8">
        <v>1.0</v>
      </c>
      <c r="F75" t="n" s="8">
        <v>939.0</v>
      </c>
      <c r="G75" t="s" s="8">
        <v>53</v>
      </c>
      <c r="H75" t="s" s="8">
        <v>165</v>
      </c>
      <c r="I75" t="s" s="8">
        <v>167</v>
      </c>
    </row>
    <row r="76" ht="16.0" customHeight="true">
      <c r="A76" t="n" s="7">
        <v>4.436976E7</v>
      </c>
      <c r="B76" t="s" s="8">
        <v>54</v>
      </c>
      <c r="C76" t="n" s="8">
        <f>IF(false,"120921809", "120921809")</f>
      </c>
      <c r="D76" t="s" s="8">
        <v>126</v>
      </c>
      <c r="E76" t="n" s="8">
        <v>2.0</v>
      </c>
      <c r="F76" t="n" s="8">
        <v>3358.0</v>
      </c>
      <c r="G76" t="s" s="8">
        <v>53</v>
      </c>
      <c r="H76" t="s" s="8">
        <v>165</v>
      </c>
      <c r="I76" t="s" s="8">
        <v>168</v>
      </c>
    </row>
    <row r="77" ht="16.0" customHeight="true">
      <c r="A77" t="n" s="7">
        <v>4.4218417E7</v>
      </c>
      <c r="B77" t="s" s="8">
        <v>51</v>
      </c>
      <c r="C77" t="n" s="8">
        <f>IF(false,"120921853", "120921853")</f>
      </c>
      <c r="D77" t="s" s="8">
        <v>63</v>
      </c>
      <c r="E77" t="n" s="8">
        <v>1.0</v>
      </c>
      <c r="F77" t="n" s="8">
        <v>784.0</v>
      </c>
      <c r="G77" t="s" s="8">
        <v>53</v>
      </c>
      <c r="H77" t="s" s="8">
        <v>165</v>
      </c>
      <c r="I77" t="s" s="8">
        <v>169</v>
      </c>
    </row>
    <row r="78" ht="16.0" customHeight="true">
      <c r="A78" t="n" s="7">
        <v>4.4229418E7</v>
      </c>
      <c r="B78" t="s" s="8">
        <v>51</v>
      </c>
      <c r="C78" t="n" s="8">
        <f>IF(false,"120906022", "120906022")</f>
      </c>
      <c r="D78" t="s" s="8">
        <v>99</v>
      </c>
      <c r="E78" t="n" s="8">
        <v>1.0</v>
      </c>
      <c r="F78" t="n" s="8">
        <v>923.0</v>
      </c>
      <c r="G78" t="s" s="8">
        <v>53</v>
      </c>
      <c r="H78" t="s" s="8">
        <v>165</v>
      </c>
      <c r="I78" t="s" s="8">
        <v>170</v>
      </c>
    </row>
    <row r="79" ht="16.0" customHeight="true">
      <c r="A79" t="n" s="7">
        <v>4.4362378E7</v>
      </c>
      <c r="B79" t="s" s="8">
        <v>54</v>
      </c>
      <c r="C79" t="n" s="8">
        <f>IF(false,"01-004071", "01-004071")</f>
      </c>
      <c r="D79" t="s" s="8">
        <v>117</v>
      </c>
      <c r="E79" t="n" s="8">
        <v>2.0</v>
      </c>
      <c r="F79" t="n" s="8">
        <v>1402.0</v>
      </c>
      <c r="G79" t="s" s="8">
        <v>53</v>
      </c>
      <c r="H79" t="s" s="8">
        <v>165</v>
      </c>
      <c r="I79" t="s" s="8">
        <v>171</v>
      </c>
    </row>
    <row r="80" ht="16.0" customHeight="true">
      <c r="A80" t="n" s="7">
        <v>4.4395004E7</v>
      </c>
      <c r="B80" t="s" s="8">
        <v>54</v>
      </c>
      <c r="C80" t="n" s="8">
        <f>IF(false,"005-1380", "005-1380")</f>
      </c>
      <c r="D80" t="s" s="8">
        <v>172</v>
      </c>
      <c r="E80" t="n" s="8">
        <v>1.0</v>
      </c>
      <c r="F80" t="n" s="8">
        <v>545.0</v>
      </c>
      <c r="G80" t="s" s="8">
        <v>53</v>
      </c>
      <c r="H80" t="s" s="8">
        <v>165</v>
      </c>
      <c r="I80" t="s" s="8">
        <v>173</v>
      </c>
    </row>
    <row r="81" ht="16.0" customHeight="true">
      <c r="A81" t="n" s="7">
        <v>4.4413786E7</v>
      </c>
      <c r="B81" t="s" s="8">
        <v>54</v>
      </c>
      <c r="C81" t="n" s="8">
        <f>IF(false,"120922890", "120922890")</f>
      </c>
      <c r="D81" t="s" s="8">
        <v>174</v>
      </c>
      <c r="E81" t="n" s="8">
        <v>2.0</v>
      </c>
      <c r="F81" t="n" s="8">
        <v>1.0</v>
      </c>
      <c r="G81" t="s" s="8">
        <v>53</v>
      </c>
      <c r="H81" t="s" s="8">
        <v>165</v>
      </c>
      <c r="I81" t="s" s="8">
        <v>175</v>
      </c>
    </row>
    <row r="82" ht="16.0" customHeight="true">
      <c r="A82" t="n" s="7">
        <v>4.4321655E7</v>
      </c>
      <c r="B82" t="s" s="8">
        <v>62</v>
      </c>
      <c r="C82" t="n" s="8">
        <f>IF(false,"120922352", "120922352")</f>
      </c>
      <c r="D82" t="s" s="8">
        <v>176</v>
      </c>
      <c r="E82" t="n" s="8">
        <v>1.0</v>
      </c>
      <c r="F82" t="n" s="8">
        <v>419.0</v>
      </c>
      <c r="G82" t="s" s="8">
        <v>53</v>
      </c>
      <c r="H82" t="s" s="8">
        <v>165</v>
      </c>
      <c r="I82" t="s" s="8">
        <v>177</v>
      </c>
    </row>
    <row r="83" ht="16.0" customHeight="true">
      <c r="A83" t="n" s="7">
        <v>4.4364773E7</v>
      </c>
      <c r="B83" t="s" s="8">
        <v>54</v>
      </c>
      <c r="C83" t="n" s="8">
        <f>IF(false,"005-1515", "005-1515")</f>
      </c>
      <c r="D83" t="s" s="8">
        <v>96</v>
      </c>
      <c r="E83" t="n" s="8">
        <v>1.0</v>
      </c>
      <c r="F83" t="n" s="8">
        <v>966.0</v>
      </c>
      <c r="G83" t="s" s="8">
        <v>53</v>
      </c>
      <c r="H83" t="s" s="8">
        <v>165</v>
      </c>
      <c r="I83" t="s" s="8">
        <v>178</v>
      </c>
    </row>
    <row r="84" ht="16.0" customHeight="true">
      <c r="A84" t="n" s="7">
        <v>4.4345012E7</v>
      </c>
      <c r="B84" t="s" s="8">
        <v>62</v>
      </c>
      <c r="C84" t="n" s="8">
        <f>IF(false,"120921506", "120921506")</f>
      </c>
      <c r="D84" t="s" s="8">
        <v>179</v>
      </c>
      <c r="E84" t="n" s="8">
        <v>1.0</v>
      </c>
      <c r="F84" t="n" s="8">
        <v>953.0</v>
      </c>
      <c r="G84" t="s" s="8">
        <v>53</v>
      </c>
      <c r="H84" t="s" s="8">
        <v>165</v>
      </c>
      <c r="I84" t="s" s="8">
        <v>180</v>
      </c>
    </row>
    <row r="85" ht="16.0" customHeight="true">
      <c r="A85" t="n" s="7">
        <v>4.4331465E7</v>
      </c>
      <c r="B85" t="s" s="8">
        <v>62</v>
      </c>
      <c r="C85" t="n" s="8">
        <f>IF(false,"01-004213", "01-004213")</f>
      </c>
      <c r="D85" t="s" s="8">
        <v>181</v>
      </c>
      <c r="E85" t="n" s="8">
        <v>1.0</v>
      </c>
      <c r="F85" t="n" s="8">
        <v>149.0</v>
      </c>
      <c r="G85" t="s" s="8">
        <v>53</v>
      </c>
      <c r="H85" t="s" s="8">
        <v>165</v>
      </c>
      <c r="I85" t="s" s="8">
        <v>182</v>
      </c>
    </row>
    <row r="86" ht="16.0" customHeight="true">
      <c r="A86" t="n" s="7">
        <v>4.4331462E7</v>
      </c>
      <c r="B86" t="s" s="8">
        <v>62</v>
      </c>
      <c r="C86" t="n" s="8">
        <f>IF(false,"120921791", "120921791")</f>
      </c>
      <c r="D86" t="s" s="8">
        <v>183</v>
      </c>
      <c r="E86" t="n" s="8">
        <v>2.0</v>
      </c>
      <c r="F86" t="n" s="8">
        <v>2954.0</v>
      </c>
      <c r="G86" t="s" s="8">
        <v>53</v>
      </c>
      <c r="H86" t="s" s="8">
        <v>165</v>
      </c>
      <c r="I86" t="s" s="8">
        <v>184</v>
      </c>
    </row>
    <row r="87" ht="16.0" customHeight="true">
      <c r="A87" t="n" s="7">
        <v>4.4334692E7</v>
      </c>
      <c r="B87" t="s" s="8">
        <v>62</v>
      </c>
      <c r="C87" t="n" s="8">
        <f>IF(false,"120921906", "120921906")</f>
      </c>
      <c r="D87" t="s" s="8">
        <v>185</v>
      </c>
      <c r="E87" t="n" s="8">
        <v>1.0</v>
      </c>
      <c r="F87" t="n" s="8">
        <v>1069.0</v>
      </c>
      <c r="G87" t="s" s="8">
        <v>53</v>
      </c>
      <c r="H87" t="s" s="8">
        <v>165</v>
      </c>
      <c r="I87" t="s" s="8">
        <v>186</v>
      </c>
    </row>
    <row r="88" ht="16.0" customHeight="true">
      <c r="A88" t="n" s="7">
        <v>4.4343233E7</v>
      </c>
      <c r="B88" t="s" s="8">
        <v>62</v>
      </c>
      <c r="C88" t="n" s="8">
        <f>IF(false,"120906022", "120906022")</f>
      </c>
      <c r="D88" t="s" s="8">
        <v>99</v>
      </c>
      <c r="E88" t="n" s="8">
        <v>5.0</v>
      </c>
      <c r="F88" t="n" s="8">
        <v>4445.0</v>
      </c>
      <c r="G88" t="s" s="8">
        <v>53</v>
      </c>
      <c r="H88" t="s" s="8">
        <v>165</v>
      </c>
      <c r="I88" t="s" s="8">
        <v>187</v>
      </c>
    </row>
    <row r="89" ht="16.0" customHeight="true">
      <c r="A89" t="n" s="7">
        <v>4.4426415E7</v>
      </c>
      <c r="B89" t="s" s="8">
        <v>54</v>
      </c>
      <c r="C89" t="n" s="8">
        <f>IF(false,"120921942", "120921942")</f>
      </c>
      <c r="D89" t="s" s="8">
        <v>71</v>
      </c>
      <c r="E89" t="n" s="8">
        <v>1.0</v>
      </c>
      <c r="F89" t="n" s="8">
        <v>1686.0</v>
      </c>
      <c r="G89" t="s" s="8">
        <v>53</v>
      </c>
      <c r="H89" t="s" s="8">
        <v>165</v>
      </c>
      <c r="I89" t="s" s="8">
        <v>188</v>
      </c>
    </row>
    <row r="90" ht="16.0" customHeight="true">
      <c r="A90" t="n" s="7">
        <v>4.431962E7</v>
      </c>
      <c r="B90" t="s" s="8">
        <v>62</v>
      </c>
      <c r="C90" t="n" s="8">
        <f>IF(false,"000-631", "000-631")</f>
      </c>
      <c r="D90" t="s" s="8">
        <v>151</v>
      </c>
      <c r="E90" t="n" s="8">
        <v>2.0</v>
      </c>
      <c r="F90" t="n" s="8">
        <v>1010.0</v>
      </c>
      <c r="G90" t="s" s="8">
        <v>53</v>
      </c>
      <c r="H90" t="s" s="8">
        <v>165</v>
      </c>
      <c r="I90" t="s" s="8">
        <v>189</v>
      </c>
    </row>
    <row r="91" ht="16.0" customHeight="true">
      <c r="A91" t="n" s="7">
        <v>4.4348814E7</v>
      </c>
      <c r="B91" t="s" s="8">
        <v>62</v>
      </c>
      <c r="C91" t="n" s="8">
        <f>IF(false,"003-318", "003-318")</f>
      </c>
      <c r="D91" t="s" s="8">
        <v>190</v>
      </c>
      <c r="E91" t="n" s="8">
        <v>1.0</v>
      </c>
      <c r="F91" t="n" s="8">
        <v>268.0</v>
      </c>
      <c r="G91" t="s" s="8">
        <v>53</v>
      </c>
      <c r="H91" t="s" s="8">
        <v>165</v>
      </c>
      <c r="I91" t="s" s="8">
        <v>191</v>
      </c>
    </row>
    <row r="92" ht="16.0" customHeight="true">
      <c r="A92" t="n" s="7">
        <v>4.4351283E7</v>
      </c>
      <c r="B92" t="s" s="8">
        <v>62</v>
      </c>
      <c r="C92" t="n" s="8">
        <f>IF(false,"120922624", "120922624")</f>
      </c>
      <c r="D92" t="s" s="8">
        <v>115</v>
      </c>
      <c r="E92" t="n" s="8">
        <v>4.0</v>
      </c>
      <c r="F92" t="n" s="8">
        <v>6996.0</v>
      </c>
      <c r="G92" t="s" s="8">
        <v>53</v>
      </c>
      <c r="H92" t="s" s="8">
        <v>165</v>
      </c>
      <c r="I92" t="s" s="8">
        <v>192</v>
      </c>
    </row>
    <row r="93" ht="16.0" customHeight="true">
      <c r="A93" t="n" s="7">
        <v>4.4365952E7</v>
      </c>
      <c r="B93" t="s" s="8">
        <v>54</v>
      </c>
      <c r="C93" t="n" s="8">
        <f>IF(false,"005-1516", "005-1516")</f>
      </c>
      <c r="D93" t="s" s="8">
        <v>193</v>
      </c>
      <c r="E93" t="n" s="8">
        <v>1.0</v>
      </c>
      <c r="F93" t="n" s="8">
        <v>1.0</v>
      </c>
      <c r="G93" t="s" s="8">
        <v>53</v>
      </c>
      <c r="H93" t="s" s="8">
        <v>165</v>
      </c>
      <c r="I93" t="s" s="8">
        <v>194</v>
      </c>
    </row>
    <row r="94" ht="16.0" customHeight="true">
      <c r="A94" t="n" s="7">
        <v>4.433893E7</v>
      </c>
      <c r="B94" t="s" s="8">
        <v>62</v>
      </c>
      <c r="C94" t="n" s="8">
        <f>IF(false,"002-106", "002-106")</f>
      </c>
      <c r="D94" t="s" s="8">
        <v>195</v>
      </c>
      <c r="E94" t="n" s="8">
        <v>1.0</v>
      </c>
      <c r="F94" t="n" s="8">
        <v>1.0</v>
      </c>
      <c r="G94" t="s" s="8">
        <v>53</v>
      </c>
      <c r="H94" t="s" s="8">
        <v>165</v>
      </c>
      <c r="I94" t="s" s="8">
        <v>196</v>
      </c>
    </row>
    <row r="95" ht="16.0" customHeight="true">
      <c r="A95" t="n" s="7">
        <v>4.436234E7</v>
      </c>
      <c r="B95" t="s" s="8">
        <v>54</v>
      </c>
      <c r="C95" t="n" s="8">
        <f>IF(false,"120921957", "120921957")</f>
      </c>
      <c r="D95" t="s" s="8">
        <v>197</v>
      </c>
      <c r="E95" t="n" s="8">
        <v>1.0</v>
      </c>
      <c r="F95" t="n" s="8">
        <v>779.0</v>
      </c>
      <c r="G95" t="s" s="8">
        <v>53</v>
      </c>
      <c r="H95" t="s" s="8">
        <v>165</v>
      </c>
      <c r="I95" t="s" s="8">
        <v>198</v>
      </c>
    </row>
    <row r="96" ht="16.0" customHeight="true">
      <c r="A96" t="n" s="7">
        <v>4.4342643E7</v>
      </c>
      <c r="B96" t="s" s="8">
        <v>62</v>
      </c>
      <c r="C96" t="n" s="8">
        <f>IF(false,"120921947", "120921947")</f>
      </c>
      <c r="D96" t="s" s="8">
        <v>199</v>
      </c>
      <c r="E96" t="n" s="8">
        <v>1.0</v>
      </c>
      <c r="F96" t="n" s="8">
        <v>599.0</v>
      </c>
      <c r="G96" t="s" s="8">
        <v>53</v>
      </c>
      <c r="H96" t="s" s="8">
        <v>165</v>
      </c>
      <c r="I96" t="s" s="8">
        <v>200</v>
      </c>
    </row>
    <row r="97" ht="16.0" customHeight="true">
      <c r="A97" t="n" s="7">
        <v>4.4275878E7</v>
      </c>
      <c r="B97" t="s" s="8">
        <v>62</v>
      </c>
      <c r="C97" t="n" s="8">
        <f>IF(false,"005-1516", "005-1516")</f>
      </c>
      <c r="D97" t="s" s="8">
        <v>193</v>
      </c>
      <c r="E97" t="n" s="8">
        <v>1.0</v>
      </c>
      <c r="F97" t="n" s="8">
        <v>343.0</v>
      </c>
      <c r="G97" t="s" s="8">
        <v>53</v>
      </c>
      <c r="H97" t="s" s="8">
        <v>165</v>
      </c>
      <c r="I97" t="s" s="8">
        <v>201</v>
      </c>
    </row>
    <row r="98" ht="16.0" customHeight="true">
      <c r="A98" t="n" s="7">
        <v>4.4373233E7</v>
      </c>
      <c r="B98" t="s" s="8">
        <v>54</v>
      </c>
      <c r="C98" t="n" s="8">
        <f>IF(false,"01-003884", "01-003884")</f>
      </c>
      <c r="D98" t="s" s="8">
        <v>90</v>
      </c>
      <c r="E98" t="n" s="8">
        <v>1.0</v>
      </c>
      <c r="F98" t="n" s="8">
        <v>949.0</v>
      </c>
      <c r="G98" t="s" s="8">
        <v>53</v>
      </c>
      <c r="H98" t="s" s="8">
        <v>165</v>
      </c>
      <c r="I98" t="s" s="8">
        <v>202</v>
      </c>
    </row>
    <row r="99" ht="16.0" customHeight="true">
      <c r="A99" t="n" s="7">
        <v>4.4260276E7</v>
      </c>
      <c r="B99" t="s" s="8">
        <v>62</v>
      </c>
      <c r="C99" t="n" s="8">
        <f>IF(false,"120922840", "120922840")</f>
      </c>
      <c r="D99" t="s" s="8">
        <v>203</v>
      </c>
      <c r="E99" t="n" s="8">
        <v>1.0</v>
      </c>
      <c r="F99" t="n" s="8">
        <v>425.0</v>
      </c>
      <c r="G99" t="s" s="8">
        <v>53</v>
      </c>
      <c r="H99" t="s" s="8">
        <v>165</v>
      </c>
      <c r="I99" t="s" s="8">
        <v>204</v>
      </c>
    </row>
    <row r="100" ht="16.0" customHeight="true">
      <c r="A100" t="n" s="7">
        <v>4.4261732E7</v>
      </c>
      <c r="B100" t="s" s="8">
        <v>62</v>
      </c>
      <c r="C100" t="n" s="8">
        <f>IF(false,"005-1573", "005-1573")</f>
      </c>
      <c r="D100" t="s" s="8">
        <v>76</v>
      </c>
      <c r="E100" t="n" s="8">
        <v>1.0</v>
      </c>
      <c r="F100" t="n" s="8">
        <v>448.0</v>
      </c>
      <c r="G100" t="s" s="8">
        <v>53</v>
      </c>
      <c r="H100" t="s" s="8">
        <v>165</v>
      </c>
      <c r="I100" t="s" s="8">
        <v>205</v>
      </c>
    </row>
    <row r="101" ht="16.0" customHeight="true">
      <c r="A101" t="n" s="7">
        <v>4.4316526E7</v>
      </c>
      <c r="B101" t="s" s="8">
        <v>62</v>
      </c>
      <c r="C101" t="n" s="8">
        <f>IF(false,"120921743", "120921743")</f>
      </c>
      <c r="D101" t="s" s="8">
        <v>145</v>
      </c>
      <c r="E101" t="n" s="8">
        <v>1.0</v>
      </c>
      <c r="F101" t="n" s="8">
        <v>738.0</v>
      </c>
      <c r="G101" t="s" s="8">
        <v>53</v>
      </c>
      <c r="H101" t="s" s="8">
        <v>165</v>
      </c>
      <c r="I101" t="s" s="8">
        <v>206</v>
      </c>
    </row>
    <row r="102" ht="16.0" customHeight="true">
      <c r="A102" t="n" s="7">
        <v>4.4370804E7</v>
      </c>
      <c r="B102" t="s" s="8">
        <v>54</v>
      </c>
      <c r="C102" t="n" s="8">
        <f>IF(false,"120922390", "120922390")</f>
      </c>
      <c r="D102" t="s" s="8">
        <v>207</v>
      </c>
      <c r="E102" t="n" s="8">
        <v>2.0</v>
      </c>
      <c r="F102" t="n" s="8">
        <v>2.0</v>
      </c>
      <c r="G102" t="s" s="8">
        <v>53</v>
      </c>
      <c r="H102" t="s" s="8">
        <v>165</v>
      </c>
      <c r="I102" t="s" s="8">
        <v>208</v>
      </c>
    </row>
    <row r="103" ht="16.0" customHeight="true">
      <c r="A103" t="n" s="7">
        <v>4.427482E7</v>
      </c>
      <c r="B103" t="s" s="8">
        <v>62</v>
      </c>
      <c r="C103" t="n" s="8">
        <f>IF(false,"120921833", "120921833")</f>
      </c>
      <c r="D103" t="s" s="8">
        <v>209</v>
      </c>
      <c r="E103" t="n" s="8">
        <v>1.0</v>
      </c>
      <c r="F103" t="n" s="8">
        <v>2535.0</v>
      </c>
      <c r="G103" t="s" s="8">
        <v>53</v>
      </c>
      <c r="H103" t="s" s="8">
        <v>165</v>
      </c>
      <c r="I103" t="s" s="8">
        <v>210</v>
      </c>
    </row>
    <row r="104" ht="16.0" customHeight="true">
      <c r="A104" t="n" s="7">
        <v>4.4284508E7</v>
      </c>
      <c r="B104" t="s" s="8">
        <v>62</v>
      </c>
      <c r="C104" t="n" s="8">
        <f>IF(false,"120921943", "120921943")</f>
      </c>
      <c r="D104" t="s" s="8">
        <v>211</v>
      </c>
      <c r="E104" t="n" s="8">
        <v>1.0</v>
      </c>
      <c r="F104" t="n" s="8">
        <v>403.0</v>
      </c>
      <c r="G104" t="s" s="8">
        <v>53</v>
      </c>
      <c r="H104" t="s" s="8">
        <v>165</v>
      </c>
      <c r="I104" t="s" s="8">
        <v>212</v>
      </c>
    </row>
    <row r="105" ht="16.0" customHeight="true">
      <c r="A105" t="n" s="7">
        <v>4.4416021E7</v>
      </c>
      <c r="B105" t="s" s="8">
        <v>54</v>
      </c>
      <c r="C105" t="n" s="8">
        <f>IF(false,"120906023", "120906023")</f>
      </c>
      <c r="D105" t="s" s="8">
        <v>101</v>
      </c>
      <c r="E105" t="n" s="8">
        <v>1.0</v>
      </c>
      <c r="F105" t="n" s="8">
        <v>989.0</v>
      </c>
      <c r="G105" t="s" s="8">
        <v>53</v>
      </c>
      <c r="H105" t="s" s="8">
        <v>165</v>
      </c>
      <c r="I105" t="s" s="8">
        <v>213</v>
      </c>
    </row>
    <row r="106" ht="16.0" customHeight="true">
      <c r="A106" t="n" s="7">
        <v>4.442101E7</v>
      </c>
      <c r="B106" t="s" s="8">
        <v>54</v>
      </c>
      <c r="C106" t="n" s="8">
        <f>IF(false,"01-003884", "01-003884")</f>
      </c>
      <c r="D106" t="s" s="8">
        <v>90</v>
      </c>
      <c r="E106" t="n" s="8">
        <v>1.0</v>
      </c>
      <c r="F106" t="n" s="8">
        <v>949.0</v>
      </c>
      <c r="G106" t="s" s="8">
        <v>53</v>
      </c>
      <c r="H106" t="s" s="8">
        <v>165</v>
      </c>
      <c r="I106" t="s" s="8">
        <v>214</v>
      </c>
    </row>
    <row r="107" ht="16.0" customHeight="true">
      <c r="A107" t="n" s="7">
        <v>4.4155202E7</v>
      </c>
      <c r="B107" t="s" s="8">
        <v>51</v>
      </c>
      <c r="C107" t="n" s="8">
        <f>IF(false,"005-1111", "005-1111")</f>
      </c>
      <c r="D107" t="s" s="8">
        <v>215</v>
      </c>
      <c r="E107" t="n" s="8">
        <v>1.0</v>
      </c>
      <c r="F107" t="n" s="8">
        <v>800.0</v>
      </c>
      <c r="G107" t="s" s="8">
        <v>53</v>
      </c>
      <c r="H107" t="s" s="8">
        <v>165</v>
      </c>
      <c r="I107" t="s" s="8">
        <v>216</v>
      </c>
    </row>
    <row r="108" ht="16.0" customHeight="true">
      <c r="A108" t="n" s="7">
        <v>4.4155202E7</v>
      </c>
      <c r="B108" t="s" s="8">
        <v>51</v>
      </c>
      <c r="C108" t="n" s="8">
        <f>IF(false,"002-100", "002-100")</f>
      </c>
      <c r="D108" t="s" s="8">
        <v>217</v>
      </c>
      <c r="E108" t="n" s="8">
        <v>1.0</v>
      </c>
      <c r="F108" t="n" s="8">
        <v>659.0</v>
      </c>
      <c r="G108" t="s" s="8">
        <v>53</v>
      </c>
      <c r="H108" t="s" s="8">
        <v>165</v>
      </c>
      <c r="I108" t="s" s="8">
        <v>216</v>
      </c>
    </row>
    <row r="109" ht="16.0" customHeight="true">
      <c r="A109" t="n" s="7">
        <v>4.4340801E7</v>
      </c>
      <c r="B109" t="s" s="8">
        <v>62</v>
      </c>
      <c r="C109" t="n" s="8">
        <f>IF(false,"120906023", "120906023")</f>
      </c>
      <c r="D109" t="s" s="8">
        <v>101</v>
      </c>
      <c r="E109" t="n" s="8">
        <v>1.0</v>
      </c>
      <c r="F109" t="n" s="8">
        <v>872.0</v>
      </c>
      <c r="G109" t="s" s="8">
        <v>53</v>
      </c>
      <c r="H109" t="s" s="8">
        <v>165</v>
      </c>
      <c r="I109" t="s" s="8">
        <v>218</v>
      </c>
    </row>
    <row r="110" ht="16.0" customHeight="true">
      <c r="A110" t="n" s="7">
        <v>4.4330645E7</v>
      </c>
      <c r="B110" t="s" s="8">
        <v>62</v>
      </c>
      <c r="C110" t="n" s="8">
        <f>IF(false,"005-1307", "005-1307")</f>
      </c>
      <c r="D110" t="s" s="8">
        <v>219</v>
      </c>
      <c r="E110" t="n" s="8">
        <v>1.0</v>
      </c>
      <c r="F110" t="n" s="8">
        <v>1060.0</v>
      </c>
      <c r="G110" t="s" s="8">
        <v>53</v>
      </c>
      <c r="H110" t="s" s="8">
        <v>165</v>
      </c>
      <c r="I110" t="s" s="8">
        <v>220</v>
      </c>
    </row>
    <row r="111" ht="16.0" customHeight="true">
      <c r="A111" t="n" s="7">
        <v>4.4306286E7</v>
      </c>
      <c r="B111" t="s" s="8">
        <v>62</v>
      </c>
      <c r="C111" t="n" s="8">
        <f>IF(false,"120922790", "120922790")</f>
      </c>
      <c r="D111" t="s" s="8">
        <v>221</v>
      </c>
      <c r="E111" t="n" s="8">
        <v>1.0</v>
      </c>
      <c r="F111" t="n" s="8">
        <v>285.0</v>
      </c>
      <c r="G111" t="s" s="8">
        <v>53</v>
      </c>
      <c r="H111" t="s" s="8">
        <v>165</v>
      </c>
      <c r="I111" t="s" s="8">
        <v>222</v>
      </c>
    </row>
    <row r="112" ht="16.0" customHeight="true">
      <c r="A112" t="n" s="7">
        <v>4.4126546E7</v>
      </c>
      <c r="B112" t="s" s="8">
        <v>51</v>
      </c>
      <c r="C112" t="n" s="8">
        <f>IF(false,"120922738", "120922738")</f>
      </c>
      <c r="D112" t="s" s="8">
        <v>223</v>
      </c>
      <c r="E112" t="n" s="8">
        <v>1.0</v>
      </c>
      <c r="F112" t="n" s="8">
        <v>486.0</v>
      </c>
      <c r="G112" t="s" s="8">
        <v>53</v>
      </c>
      <c r="H112" t="s" s="8">
        <v>165</v>
      </c>
      <c r="I112" t="s" s="8">
        <v>224</v>
      </c>
    </row>
    <row r="113" ht="16.0" customHeight="true">
      <c r="A113" t="n" s="7">
        <v>4.4354558E7</v>
      </c>
      <c r="B113" t="s" s="8">
        <v>62</v>
      </c>
      <c r="C113" t="n" s="8">
        <f>IF(false,"005-1517", "005-1517")</f>
      </c>
      <c r="D113" t="s" s="8">
        <v>225</v>
      </c>
      <c r="E113" t="n" s="8">
        <v>1.0</v>
      </c>
      <c r="F113" t="n" s="8">
        <v>136.0</v>
      </c>
      <c r="G113" t="s" s="8">
        <v>53</v>
      </c>
      <c r="H113" t="s" s="8">
        <v>165</v>
      </c>
      <c r="I113" t="s" s="8">
        <v>226</v>
      </c>
    </row>
    <row r="114" ht="16.0" customHeight="true">
      <c r="A114" t="n" s="7">
        <v>4.4354558E7</v>
      </c>
      <c r="B114" t="s" s="8">
        <v>62</v>
      </c>
      <c r="C114" t="n" s="8">
        <f>IF(false,"005-1515", "005-1515")</f>
      </c>
      <c r="D114" t="s" s="8">
        <v>96</v>
      </c>
      <c r="E114" t="n" s="8">
        <v>1.0</v>
      </c>
      <c r="F114" t="n" s="8">
        <v>135.0</v>
      </c>
      <c r="G114" t="s" s="8">
        <v>53</v>
      </c>
      <c r="H114" t="s" s="8">
        <v>165</v>
      </c>
      <c r="I114" t="s" s="8">
        <v>226</v>
      </c>
    </row>
    <row r="115" ht="16.0" customHeight="true">
      <c r="A115" t="n" s="7">
        <v>4.4348612E7</v>
      </c>
      <c r="B115" t="s" s="8">
        <v>62</v>
      </c>
      <c r="C115" t="n" s="8">
        <f>IF(false,"120921853", "120921853")</f>
      </c>
      <c r="D115" t="s" s="8">
        <v>63</v>
      </c>
      <c r="E115" t="n" s="8">
        <v>1.0</v>
      </c>
      <c r="F115" t="n" s="8">
        <v>949.0</v>
      </c>
      <c r="G115" t="s" s="8">
        <v>53</v>
      </c>
      <c r="H115" t="s" s="8">
        <v>165</v>
      </c>
      <c r="I115" t="s" s="8">
        <v>227</v>
      </c>
    </row>
    <row r="116" ht="16.0" customHeight="true">
      <c r="A116" t="n" s="7">
        <v>4.4267582E7</v>
      </c>
      <c r="B116" t="s" s="8">
        <v>62</v>
      </c>
      <c r="C116" t="n" s="8">
        <f>IF(false,"005-1039", "005-1039")</f>
      </c>
      <c r="D116" t="s" s="8">
        <v>228</v>
      </c>
      <c r="E116" t="n" s="8">
        <v>2.0</v>
      </c>
      <c r="F116" t="n" s="8">
        <v>3078.0</v>
      </c>
      <c r="G116" t="s" s="8">
        <v>53</v>
      </c>
      <c r="H116" t="s" s="8">
        <v>165</v>
      </c>
      <c r="I116" t="s" s="8">
        <v>229</v>
      </c>
    </row>
    <row r="117" ht="16.0" customHeight="true">
      <c r="A117" t="n" s="7">
        <v>4.4205653E7</v>
      </c>
      <c r="B117" t="s" s="8">
        <v>51</v>
      </c>
      <c r="C117" t="n" s="8">
        <f>IF(false,"01-003884", "01-003884")</f>
      </c>
      <c r="D117" t="s" s="8">
        <v>90</v>
      </c>
      <c r="E117" t="n" s="8">
        <v>3.0</v>
      </c>
      <c r="F117" t="n" s="8">
        <v>2817.0</v>
      </c>
      <c r="G117" t="s" s="8">
        <v>53</v>
      </c>
      <c r="H117" t="s" s="8">
        <v>165</v>
      </c>
      <c r="I117" t="s" s="8">
        <v>230</v>
      </c>
    </row>
    <row r="118" ht="16.0" customHeight="true">
      <c r="A118" t="n" s="7">
        <v>4.4166081E7</v>
      </c>
      <c r="B118" t="s" s="8">
        <v>51</v>
      </c>
      <c r="C118" t="n" s="8">
        <f>IF(false,"01-003884", "01-003884")</f>
      </c>
      <c r="D118" t="s" s="8">
        <v>90</v>
      </c>
      <c r="E118" t="n" s="8">
        <v>3.0</v>
      </c>
      <c r="F118" t="n" s="8">
        <v>2349.0</v>
      </c>
      <c r="G118" t="s" s="8">
        <v>53</v>
      </c>
      <c r="H118" t="s" s="8">
        <v>165</v>
      </c>
      <c r="I118" t="s" s="8">
        <v>231</v>
      </c>
    </row>
    <row r="119" ht="16.0" customHeight="true">
      <c r="A119" t="n" s="7">
        <v>4.4137692E7</v>
      </c>
      <c r="B119" t="s" s="8">
        <v>51</v>
      </c>
      <c r="C119" t="n" s="8">
        <f>IF(false,"005-1111", "005-1111")</f>
      </c>
      <c r="D119" t="s" s="8">
        <v>215</v>
      </c>
      <c r="E119" t="n" s="8">
        <v>1.0</v>
      </c>
      <c r="F119" t="n" s="8">
        <v>1475.0</v>
      </c>
      <c r="G119" t="s" s="8">
        <v>53</v>
      </c>
      <c r="H119" t="s" s="8">
        <v>165</v>
      </c>
      <c r="I119" t="s" s="8">
        <v>232</v>
      </c>
    </row>
    <row r="120" ht="16.0" customHeight="true">
      <c r="A120" t="n" s="7">
        <v>4.4422638E7</v>
      </c>
      <c r="B120" t="s" s="8">
        <v>54</v>
      </c>
      <c r="C120" t="n" s="8">
        <f>IF(false,"01-003884", "01-003884")</f>
      </c>
      <c r="D120" t="s" s="8">
        <v>90</v>
      </c>
      <c r="E120" t="n" s="8">
        <v>1.0</v>
      </c>
      <c r="F120" t="n" s="8">
        <v>908.0</v>
      </c>
      <c r="G120" t="s" s="8">
        <v>53</v>
      </c>
      <c r="H120" t="s" s="8">
        <v>165</v>
      </c>
      <c r="I120" t="s" s="8">
        <v>233</v>
      </c>
    </row>
    <row r="121" ht="16.0" customHeight="true">
      <c r="A121" t="n" s="7">
        <v>4.4341222E7</v>
      </c>
      <c r="B121" t="s" s="8">
        <v>62</v>
      </c>
      <c r="C121" t="n" s="8">
        <f>IF(false,"120921545", "120921545")</f>
      </c>
      <c r="D121" t="s" s="8">
        <v>86</v>
      </c>
      <c r="E121" t="n" s="8">
        <v>1.0</v>
      </c>
      <c r="F121" t="n" s="8">
        <v>761.0</v>
      </c>
      <c r="G121" t="s" s="8">
        <v>53</v>
      </c>
      <c r="H121" t="s" s="8">
        <v>165</v>
      </c>
      <c r="I121" t="s" s="8">
        <v>234</v>
      </c>
    </row>
    <row r="122" ht="16.0" customHeight="true">
      <c r="A122" t="n" s="7">
        <v>4.4200807E7</v>
      </c>
      <c r="B122" t="s" s="8">
        <v>51</v>
      </c>
      <c r="C122" t="n" s="8">
        <f>IF(false,"01-003884", "01-003884")</f>
      </c>
      <c r="D122" t="s" s="8">
        <v>90</v>
      </c>
      <c r="E122" t="n" s="8">
        <v>1.0</v>
      </c>
      <c r="F122" t="n" s="8">
        <v>939.0</v>
      </c>
      <c r="G122" t="s" s="8">
        <v>53</v>
      </c>
      <c r="H122" t="s" s="8">
        <v>165</v>
      </c>
      <c r="I122" t="s" s="8">
        <v>235</v>
      </c>
    </row>
    <row r="123" ht="16.0" customHeight="true">
      <c r="A123" t="n" s="7">
        <v>4.4232163E7</v>
      </c>
      <c r="B123" t="s" s="8">
        <v>62</v>
      </c>
      <c r="C123" t="n" s="8">
        <f>IF(false,"005-1516", "005-1516")</f>
      </c>
      <c r="D123" t="s" s="8">
        <v>193</v>
      </c>
      <c r="E123" t="n" s="8">
        <v>1.0</v>
      </c>
      <c r="F123" t="n" s="8">
        <v>966.0</v>
      </c>
      <c r="G123" t="s" s="8">
        <v>53</v>
      </c>
      <c r="H123" t="s" s="8">
        <v>165</v>
      </c>
      <c r="I123" t="s" s="8">
        <v>236</v>
      </c>
    </row>
    <row r="124" ht="16.0" customHeight="true">
      <c r="A124" t="n" s="7">
        <v>4.4192918E7</v>
      </c>
      <c r="B124" t="s" s="8">
        <v>51</v>
      </c>
      <c r="C124" t="n" s="8">
        <f>IF(false,"01-003884", "01-003884")</f>
      </c>
      <c r="D124" t="s" s="8">
        <v>90</v>
      </c>
      <c r="E124" t="n" s="8">
        <v>3.0</v>
      </c>
      <c r="F124" t="n" s="8">
        <v>2370.0</v>
      </c>
      <c r="G124" t="s" s="8">
        <v>53</v>
      </c>
      <c r="H124" t="s" s="8">
        <v>165</v>
      </c>
      <c r="I124" t="s" s="8">
        <v>237</v>
      </c>
    </row>
    <row r="125" ht="16.0" customHeight="true">
      <c r="A125" t="n" s="7">
        <v>4.415529E7</v>
      </c>
      <c r="B125" t="s" s="8">
        <v>51</v>
      </c>
      <c r="C125" t="n" s="8">
        <f>IF(false,"005-1218", "005-1218")</f>
      </c>
      <c r="D125" t="s" s="8">
        <v>238</v>
      </c>
      <c r="E125" t="n" s="8">
        <v>1.0</v>
      </c>
      <c r="F125" t="n" s="8">
        <v>550.0</v>
      </c>
      <c r="G125" t="s" s="8">
        <v>53</v>
      </c>
      <c r="H125" t="s" s="8">
        <v>165</v>
      </c>
      <c r="I125" t="s" s="8">
        <v>239</v>
      </c>
    </row>
    <row r="126" ht="16.0" customHeight="true">
      <c r="A126" t="n" s="7">
        <v>4.4451608E7</v>
      </c>
      <c r="B126" t="s" s="8">
        <v>54</v>
      </c>
      <c r="C126" t="n" s="8">
        <f>IF(false,"005-1358", "005-1358")</f>
      </c>
      <c r="D126" t="s" s="8">
        <v>240</v>
      </c>
      <c r="E126" t="n" s="8">
        <v>1.0</v>
      </c>
      <c r="F126" t="n" s="8">
        <v>669.0</v>
      </c>
      <c r="G126" t="s" s="8">
        <v>53</v>
      </c>
      <c r="H126" t="s" s="8">
        <v>165</v>
      </c>
      <c r="I126" t="s" s="8">
        <v>241</v>
      </c>
    </row>
    <row r="127" ht="16.0" customHeight="true">
      <c r="A127" t="n" s="7">
        <v>4.4263053E7</v>
      </c>
      <c r="B127" t="s" s="8">
        <v>62</v>
      </c>
      <c r="C127" t="n" s="8">
        <f>IF(false,"120922164", "120922164")</f>
      </c>
      <c r="D127" t="s" s="8">
        <v>134</v>
      </c>
      <c r="E127" t="n" s="8">
        <v>1.0</v>
      </c>
      <c r="F127" t="n" s="8">
        <v>555.0</v>
      </c>
      <c r="G127" t="s" s="8">
        <v>53</v>
      </c>
      <c r="H127" t="s" s="8">
        <v>165</v>
      </c>
      <c r="I127" t="s" s="8">
        <v>242</v>
      </c>
    </row>
    <row r="128" ht="16.0" customHeight="true">
      <c r="A128" t="n" s="7">
        <v>4.398751E7</v>
      </c>
      <c r="B128" t="s" s="8">
        <v>82</v>
      </c>
      <c r="C128" t="n" s="8">
        <f>IF(false,"120921853", "120921853")</f>
      </c>
      <c r="D128" t="s" s="8">
        <v>63</v>
      </c>
      <c r="E128" t="n" s="8">
        <v>3.0</v>
      </c>
      <c r="F128" t="n" s="8">
        <v>2358.0</v>
      </c>
      <c r="G128" t="s" s="8">
        <v>53</v>
      </c>
      <c r="H128" t="s" s="8">
        <v>165</v>
      </c>
      <c r="I128" t="s" s="8">
        <v>243</v>
      </c>
    </row>
    <row r="129" ht="16.0" customHeight="true">
      <c r="A129" t="n" s="7">
        <v>4.4288577E7</v>
      </c>
      <c r="B129" t="s" s="8">
        <v>62</v>
      </c>
      <c r="C129" t="n" s="8">
        <f>IF(false,"120922352", "120922352")</f>
      </c>
      <c r="D129" t="s" s="8">
        <v>176</v>
      </c>
      <c r="E129" t="n" s="8">
        <v>2.0</v>
      </c>
      <c r="F129" t="n" s="8">
        <v>1408.0</v>
      </c>
      <c r="G129" t="s" s="8">
        <v>53</v>
      </c>
      <c r="H129" t="s" s="8">
        <v>165</v>
      </c>
      <c r="I129" t="s" s="8">
        <v>244</v>
      </c>
    </row>
    <row r="130" ht="16.0" customHeight="true">
      <c r="A130" t="n" s="7">
        <v>4.431791E7</v>
      </c>
      <c r="B130" t="s" s="8">
        <v>62</v>
      </c>
      <c r="C130" t="n" s="8">
        <f>IF(false,"003-315", "003-315")</f>
      </c>
      <c r="D130" t="s" s="8">
        <v>88</v>
      </c>
      <c r="E130" t="n" s="8">
        <v>1.0</v>
      </c>
      <c r="F130" t="n" s="8">
        <v>1294.0</v>
      </c>
      <c r="G130" t="s" s="8">
        <v>53</v>
      </c>
      <c r="H130" t="s" s="8">
        <v>165</v>
      </c>
      <c r="I130" t="s" s="8">
        <v>245</v>
      </c>
    </row>
    <row r="131" ht="16.0" customHeight="true">
      <c r="A131" t="n" s="7">
        <v>4.4436135E7</v>
      </c>
      <c r="B131" t="s" s="8">
        <v>54</v>
      </c>
      <c r="C131" t="n" s="8">
        <f>IF(false,"01-004117", "01-004117")</f>
      </c>
      <c r="D131" t="s" s="8">
        <v>246</v>
      </c>
      <c r="E131" t="n" s="8">
        <v>1.0</v>
      </c>
      <c r="F131" t="n" s="8">
        <v>969.0</v>
      </c>
      <c r="G131" t="s" s="8">
        <v>53</v>
      </c>
      <c r="H131" t="s" s="8">
        <v>165</v>
      </c>
      <c r="I131" t="s" s="8">
        <v>247</v>
      </c>
    </row>
    <row r="132" ht="16.0" customHeight="true">
      <c r="A132" t="n" s="7">
        <v>4.4208181E7</v>
      </c>
      <c r="B132" t="s" s="8">
        <v>51</v>
      </c>
      <c r="C132" t="n" s="8">
        <f>IF(false,"003-315", "003-315")</f>
      </c>
      <c r="D132" t="s" s="8">
        <v>88</v>
      </c>
      <c r="E132" t="n" s="8">
        <v>1.0</v>
      </c>
      <c r="F132" t="n" s="8">
        <v>1050.0</v>
      </c>
      <c r="G132" t="s" s="8">
        <v>53</v>
      </c>
      <c r="H132" t="s" s="8">
        <v>165</v>
      </c>
      <c r="I132" t="s" s="8">
        <v>248</v>
      </c>
    </row>
    <row r="133" ht="16.0" customHeight="true">
      <c r="A133" t="n" s="7">
        <v>4.4342227E7</v>
      </c>
      <c r="B133" t="s" s="8">
        <v>62</v>
      </c>
      <c r="C133" t="n" s="8">
        <f>IF(false,"120921939", "120921939")</f>
      </c>
      <c r="D133" t="s" s="8">
        <v>139</v>
      </c>
      <c r="E133" t="n" s="8">
        <v>1.0</v>
      </c>
      <c r="F133" t="n" s="8">
        <v>802.0</v>
      </c>
      <c r="G133" t="s" s="8">
        <v>53</v>
      </c>
      <c r="H133" t="s" s="8">
        <v>165</v>
      </c>
      <c r="I133" t="s" s="8">
        <v>249</v>
      </c>
    </row>
    <row r="134" ht="16.0" customHeight="true">
      <c r="A134" t="n" s="7">
        <v>4.2300324E7</v>
      </c>
      <c r="B134" t="s" s="8">
        <v>250</v>
      </c>
      <c r="C134" t="n" s="8">
        <f>IF(false,"120921545", "120921545")</f>
      </c>
      <c r="D134" t="s" s="8">
        <v>251</v>
      </c>
      <c r="E134" t="n" s="8">
        <v>1.0</v>
      </c>
      <c r="F134" t="n" s="8">
        <v>899.0</v>
      </c>
      <c r="G134" t="s" s="8">
        <v>53</v>
      </c>
      <c r="H134" t="s" s="8">
        <v>165</v>
      </c>
      <c r="I134" t="s" s="8">
        <v>252</v>
      </c>
    </row>
    <row r="135" ht="16.0" customHeight="true">
      <c r="A135" t="n" s="7">
        <v>4.4389341E7</v>
      </c>
      <c r="B135" t="s" s="8">
        <v>54</v>
      </c>
      <c r="C135" t="n" s="8">
        <f>IF(false,"120922390", "120922390")</f>
      </c>
      <c r="D135" t="s" s="8">
        <v>207</v>
      </c>
      <c r="E135" t="n" s="8">
        <v>1.0</v>
      </c>
      <c r="F135" t="n" s="8">
        <v>258.0</v>
      </c>
      <c r="G135" t="s" s="8">
        <v>53</v>
      </c>
      <c r="H135" t="s" s="8">
        <v>165</v>
      </c>
      <c r="I135" t="s" s="8">
        <v>253</v>
      </c>
    </row>
    <row r="136" ht="16.0" customHeight="true">
      <c r="A136" t="n" s="7">
        <v>4.3651719E7</v>
      </c>
      <c r="B136" t="s" s="8">
        <v>254</v>
      </c>
      <c r="C136" t="n" s="8">
        <f>IF(false,"120921202", "120921202")</f>
      </c>
      <c r="D136" t="s" s="8">
        <v>255</v>
      </c>
      <c r="E136" t="n" s="8">
        <v>1.0</v>
      </c>
      <c r="F136" t="n" s="8">
        <v>1689.0</v>
      </c>
      <c r="G136" t="s" s="8">
        <v>53</v>
      </c>
      <c r="H136" t="s" s="8">
        <v>165</v>
      </c>
      <c r="I136" t="s" s="8">
        <v>256</v>
      </c>
    </row>
    <row r="137" ht="16.0" customHeight="true">
      <c r="A137" t="n" s="7">
        <v>4.4206399E7</v>
      </c>
      <c r="B137" t="s" s="8">
        <v>51</v>
      </c>
      <c r="C137" t="n" s="8">
        <f>IF(false,"120922351", "120922351")</f>
      </c>
      <c r="D137" t="s" s="8">
        <v>74</v>
      </c>
      <c r="E137" t="n" s="8">
        <v>1.0</v>
      </c>
      <c r="F137" t="n" s="8">
        <v>789.0</v>
      </c>
      <c r="G137" t="s" s="8">
        <v>53</v>
      </c>
      <c r="H137" t="s" s="8">
        <v>165</v>
      </c>
      <c r="I137" t="s" s="8">
        <v>257</v>
      </c>
    </row>
    <row r="138" ht="16.0" customHeight="true">
      <c r="A138" t="n" s="7">
        <v>4.4252474E7</v>
      </c>
      <c r="B138" t="s" s="8">
        <v>62</v>
      </c>
      <c r="C138" t="n" s="8">
        <f>IF(false,"120922164", "120922164")</f>
      </c>
      <c r="D138" t="s" s="8">
        <v>134</v>
      </c>
      <c r="E138" t="n" s="8">
        <v>1.0</v>
      </c>
      <c r="F138" t="n" s="8">
        <v>653.0</v>
      </c>
      <c r="G138" t="s" s="8">
        <v>53</v>
      </c>
      <c r="H138" t="s" s="8">
        <v>165</v>
      </c>
      <c r="I138" t="s" s="8">
        <v>258</v>
      </c>
    </row>
    <row r="139" ht="16.0" customHeight="true">
      <c r="A139" t="n" s="7">
        <v>4.4255786E7</v>
      </c>
      <c r="B139" t="s" s="8">
        <v>62</v>
      </c>
      <c r="C139" t="n" s="8">
        <f>IF(false,"120906022", "120906022")</f>
      </c>
      <c r="D139" t="s" s="8">
        <v>99</v>
      </c>
      <c r="E139" t="n" s="8">
        <v>1.0</v>
      </c>
      <c r="F139" t="n" s="8">
        <v>887.0</v>
      </c>
      <c r="G139" t="s" s="8">
        <v>53</v>
      </c>
      <c r="H139" t="s" s="8">
        <v>165</v>
      </c>
      <c r="I139" t="s" s="8">
        <v>259</v>
      </c>
    </row>
    <row r="140" ht="16.0" customHeight="true">
      <c r="A140" t="n" s="7">
        <v>4.421482E7</v>
      </c>
      <c r="B140" t="s" s="8">
        <v>51</v>
      </c>
      <c r="C140" t="n" s="8">
        <f>IF(false,"008-576", "008-576")</f>
      </c>
      <c r="D140" t="s" s="8">
        <v>60</v>
      </c>
      <c r="E140" t="n" s="8">
        <v>1.0</v>
      </c>
      <c r="F140" t="n" s="8">
        <v>903.0</v>
      </c>
      <c r="G140" t="s" s="8">
        <v>53</v>
      </c>
      <c r="H140" t="s" s="8">
        <v>165</v>
      </c>
      <c r="I140" t="s" s="8">
        <v>260</v>
      </c>
    </row>
    <row r="141" ht="16.0" customHeight="true">
      <c r="A141" t="n" s="7">
        <v>4.4151579E7</v>
      </c>
      <c r="B141" t="s" s="8">
        <v>51</v>
      </c>
      <c r="C141" t="n" s="8">
        <f>IF(false,"120921544", "120921544")</f>
      </c>
      <c r="D141" t="s" s="8">
        <v>147</v>
      </c>
      <c r="E141" t="n" s="8">
        <v>1.0</v>
      </c>
      <c r="F141" t="n" s="8">
        <v>879.0</v>
      </c>
      <c r="G141" t="s" s="8">
        <v>53</v>
      </c>
      <c r="H141" t="s" s="8">
        <v>165</v>
      </c>
      <c r="I141" t="s" s="8">
        <v>261</v>
      </c>
    </row>
    <row r="142" ht="16.0" customHeight="true">
      <c r="A142" t="n" s="7">
        <v>4.4122009E7</v>
      </c>
      <c r="B142" t="s" s="8">
        <v>51</v>
      </c>
      <c r="C142" t="n" s="8">
        <f>IF(false,"005-1515", "005-1515")</f>
      </c>
      <c r="D142" t="s" s="8">
        <v>96</v>
      </c>
      <c r="E142" t="n" s="8">
        <v>1.0</v>
      </c>
      <c r="F142" t="n" s="8">
        <v>966.0</v>
      </c>
      <c r="G142" t="s" s="8">
        <v>53</v>
      </c>
      <c r="H142" t="s" s="8">
        <v>165</v>
      </c>
      <c r="I142" t="s" s="8">
        <v>262</v>
      </c>
    </row>
    <row r="143" ht="16.0" customHeight="true">
      <c r="A143" t="n" s="7">
        <v>4.4015626E7</v>
      </c>
      <c r="B143" t="s" s="8">
        <v>82</v>
      </c>
      <c r="C143" t="n" s="8">
        <f>IF(false,"01-004111", "01-004111")</f>
      </c>
      <c r="D143" t="s" s="8">
        <v>263</v>
      </c>
      <c r="E143" t="n" s="8">
        <v>1.0</v>
      </c>
      <c r="F143" t="n" s="8">
        <v>765.0</v>
      </c>
      <c r="G143" t="s" s="8">
        <v>53</v>
      </c>
      <c r="H143" t="s" s="8">
        <v>165</v>
      </c>
      <c r="I143" t="s" s="8">
        <v>264</v>
      </c>
    </row>
    <row r="144" ht="16.0" customHeight="true">
      <c r="A144" t="n" s="7">
        <v>4.4309251E7</v>
      </c>
      <c r="B144" t="s" s="8">
        <v>62</v>
      </c>
      <c r="C144" t="n" s="8">
        <f>IF(false,"120921853", "120921853")</f>
      </c>
      <c r="D144" t="s" s="8">
        <v>63</v>
      </c>
      <c r="E144" t="n" s="8">
        <v>4.0</v>
      </c>
      <c r="F144" t="n" s="8">
        <v>2558.0</v>
      </c>
      <c r="G144" t="s" s="8">
        <v>53</v>
      </c>
      <c r="H144" t="s" s="8">
        <v>165</v>
      </c>
      <c r="I144" t="s" s="8">
        <v>265</v>
      </c>
    </row>
    <row r="145" ht="16.0" customHeight="true">
      <c r="A145" t="n" s="7">
        <v>4.4345298E7</v>
      </c>
      <c r="B145" t="s" s="8">
        <v>62</v>
      </c>
      <c r="C145" t="n" s="8">
        <f>IF(false,"120922624", "120922624")</f>
      </c>
      <c r="D145" t="s" s="8">
        <v>115</v>
      </c>
      <c r="E145" t="n" s="8">
        <v>3.0</v>
      </c>
      <c r="F145" t="n" s="8">
        <v>4076.0</v>
      </c>
      <c r="G145" t="s" s="8">
        <v>53</v>
      </c>
      <c r="H145" t="s" s="8">
        <v>165</v>
      </c>
      <c r="I145" t="s" s="8">
        <v>266</v>
      </c>
    </row>
    <row r="146" ht="16.0" customHeight="true">
      <c r="A146" t="n" s="7">
        <v>4.4184765E7</v>
      </c>
      <c r="B146" t="s" s="8">
        <v>51</v>
      </c>
      <c r="C146" t="n" s="8">
        <f>IF(false,"003-319", "003-319")</f>
      </c>
      <c r="D146" t="s" s="8">
        <v>79</v>
      </c>
      <c r="E146" t="n" s="8">
        <v>2.0</v>
      </c>
      <c r="F146" t="n" s="8">
        <v>2778.0</v>
      </c>
      <c r="G146" t="s" s="8">
        <v>53</v>
      </c>
      <c r="H146" t="s" s="8">
        <v>165</v>
      </c>
      <c r="I146" t="s" s="8">
        <v>267</v>
      </c>
    </row>
    <row r="147" ht="16.0" customHeight="true">
      <c r="A147" t="n" s="7">
        <v>4.4189309E7</v>
      </c>
      <c r="B147" t="s" s="8">
        <v>51</v>
      </c>
      <c r="C147" t="n" s="8">
        <f>IF(false,"120921809", "120921809")</f>
      </c>
      <c r="D147" t="s" s="8">
        <v>126</v>
      </c>
      <c r="E147" t="n" s="8">
        <v>1.0</v>
      </c>
      <c r="F147" t="n" s="8">
        <v>1679.0</v>
      </c>
      <c r="G147" t="s" s="8">
        <v>53</v>
      </c>
      <c r="H147" t="s" s="8">
        <v>165</v>
      </c>
      <c r="I147" t="s" s="8">
        <v>268</v>
      </c>
    </row>
    <row r="148" ht="16.0" customHeight="true">
      <c r="A148" t="n" s="7">
        <v>4.4138441E7</v>
      </c>
      <c r="B148" t="s" s="8">
        <v>51</v>
      </c>
      <c r="C148" t="n" s="8">
        <f>IF(false,"120921471", "120921471")</f>
      </c>
      <c r="D148" t="s" s="8">
        <v>269</v>
      </c>
      <c r="E148" t="n" s="8">
        <v>1.0</v>
      </c>
      <c r="F148" t="n" s="8">
        <v>845.0</v>
      </c>
      <c r="G148" t="s" s="8">
        <v>53</v>
      </c>
      <c r="H148" t="s" s="8">
        <v>165</v>
      </c>
      <c r="I148" t="s" s="8">
        <v>270</v>
      </c>
    </row>
    <row r="149" ht="16.0" customHeight="true">
      <c r="A149" t="n" s="7">
        <v>4.4104519E7</v>
      </c>
      <c r="B149" t="s" s="8">
        <v>82</v>
      </c>
      <c r="C149" t="n" s="8">
        <f>IF(false,"01-003920", "01-003920")</f>
      </c>
      <c r="D149" t="s" s="8">
        <v>271</v>
      </c>
      <c r="E149" t="n" s="8">
        <v>1.0</v>
      </c>
      <c r="F149" t="n" s="8">
        <v>1.0</v>
      </c>
      <c r="G149" t="s" s="8">
        <v>53</v>
      </c>
      <c r="H149" t="s" s="8">
        <v>165</v>
      </c>
      <c r="I149" t="s" s="8">
        <v>272</v>
      </c>
    </row>
    <row r="150" ht="16.0" customHeight="true">
      <c r="A150" t="n" s="7">
        <v>4.3929295E7</v>
      </c>
      <c r="B150" t="s" s="8">
        <v>56</v>
      </c>
      <c r="C150" t="n" s="8">
        <f>IF(false,"008-577", "008-577")</f>
      </c>
      <c r="D150" t="s" s="8">
        <v>273</v>
      </c>
      <c r="E150" t="n" s="8">
        <v>2.0</v>
      </c>
      <c r="F150" t="n" s="8">
        <v>1598.0</v>
      </c>
      <c r="G150" t="s" s="8">
        <v>53</v>
      </c>
      <c r="H150" t="s" s="8">
        <v>165</v>
      </c>
      <c r="I150" t="s" s="8">
        <v>274</v>
      </c>
    </row>
    <row r="151" ht="16.0" customHeight="true">
      <c r="A151" t="n" s="7">
        <v>4.4229754E7</v>
      </c>
      <c r="B151" t="s" s="8">
        <v>51</v>
      </c>
      <c r="C151" t="n" s="8">
        <f>IF(false,"120922351", "120922351")</f>
      </c>
      <c r="D151" t="s" s="8">
        <v>74</v>
      </c>
      <c r="E151" t="n" s="8">
        <v>1.0</v>
      </c>
      <c r="F151" t="n" s="8">
        <v>789.0</v>
      </c>
      <c r="G151" t="s" s="8">
        <v>53</v>
      </c>
      <c r="H151" t="s" s="8">
        <v>165</v>
      </c>
      <c r="I151" t="s" s="8">
        <v>275</v>
      </c>
    </row>
    <row r="152" ht="16.0" customHeight="true">
      <c r="A152" t="n" s="7">
        <v>4.3989676E7</v>
      </c>
      <c r="B152" t="s" s="8">
        <v>82</v>
      </c>
      <c r="C152" t="n" s="8">
        <f>IF(false,"120921543", "120921543")</f>
      </c>
      <c r="D152" t="s" s="8">
        <v>276</v>
      </c>
      <c r="E152" t="n" s="8">
        <v>1.0</v>
      </c>
      <c r="F152" t="n" s="8">
        <v>879.0</v>
      </c>
      <c r="G152" t="s" s="8">
        <v>53</v>
      </c>
      <c r="H152" t="s" s="8">
        <v>165</v>
      </c>
      <c r="I152" t="s" s="8">
        <v>277</v>
      </c>
    </row>
    <row r="153" ht="16.0" customHeight="true">
      <c r="A153" t="n" s="7">
        <v>4.4308541E7</v>
      </c>
      <c r="B153" t="s" s="8">
        <v>62</v>
      </c>
      <c r="C153" t="n" s="8">
        <f>IF(false,"120922092", "120922092")</f>
      </c>
      <c r="D153" t="s" s="8">
        <v>278</v>
      </c>
      <c r="E153" t="n" s="8">
        <v>1.0</v>
      </c>
      <c r="F153" t="n" s="8">
        <v>389.0</v>
      </c>
      <c r="G153" t="s" s="8">
        <v>53</v>
      </c>
      <c r="H153" t="s" s="8">
        <v>165</v>
      </c>
      <c r="I153" t="s" s="8">
        <v>279</v>
      </c>
    </row>
    <row r="154" ht="16.0" customHeight="true">
      <c r="A154" t="n" s="7">
        <v>4.4348045E7</v>
      </c>
      <c r="B154" t="s" s="8">
        <v>62</v>
      </c>
      <c r="C154" t="n" s="8">
        <f>IF(false,"005-1112", "005-1112")</f>
      </c>
      <c r="D154" t="s" s="8">
        <v>280</v>
      </c>
      <c r="E154" t="n" s="8">
        <v>1.0</v>
      </c>
      <c r="F154" t="n" s="8">
        <v>1699.0</v>
      </c>
      <c r="G154" t="s" s="8">
        <v>53</v>
      </c>
      <c r="H154" t="s" s="8">
        <v>165</v>
      </c>
      <c r="I154" t="s" s="8">
        <v>281</v>
      </c>
    </row>
    <row r="155" ht="16.0" customHeight="true">
      <c r="A155" t="n" s="7">
        <v>4.4237274E7</v>
      </c>
      <c r="B155" t="s" s="8">
        <v>62</v>
      </c>
      <c r="C155" t="n" s="8">
        <f>IF(false,"120922351", "120922351")</f>
      </c>
      <c r="D155" t="s" s="8">
        <v>74</v>
      </c>
      <c r="E155" t="n" s="8">
        <v>3.0</v>
      </c>
      <c r="F155" t="n" s="8">
        <v>1962.0</v>
      </c>
      <c r="G155" t="s" s="8">
        <v>53</v>
      </c>
      <c r="H155" t="s" s="8">
        <v>165</v>
      </c>
      <c r="I155" t="s" s="8">
        <v>282</v>
      </c>
    </row>
    <row r="156" ht="16.0" customHeight="true">
      <c r="A156" t="n" s="7">
        <v>4.4185658E7</v>
      </c>
      <c r="B156" t="s" s="8">
        <v>51</v>
      </c>
      <c r="C156" t="n" s="8">
        <f>IF(false,"120922352", "120922352")</f>
      </c>
      <c r="D156" t="s" s="8">
        <v>176</v>
      </c>
      <c r="E156" t="n" s="8">
        <v>1.0</v>
      </c>
      <c r="F156" t="n" s="8">
        <v>789.0</v>
      </c>
      <c r="G156" t="s" s="8">
        <v>53</v>
      </c>
      <c r="H156" t="s" s="8">
        <v>165</v>
      </c>
      <c r="I156" t="s" s="8">
        <v>283</v>
      </c>
    </row>
    <row r="157" ht="16.0" customHeight="true">
      <c r="A157" t="n" s="7">
        <v>4.4088154E7</v>
      </c>
      <c r="B157" t="s" s="8">
        <v>82</v>
      </c>
      <c r="C157" t="n" s="8">
        <f>IF(false,"01-003884", "01-003884")</f>
      </c>
      <c r="D157" t="s" s="8">
        <v>90</v>
      </c>
      <c r="E157" t="n" s="8">
        <v>2.0</v>
      </c>
      <c r="F157" t="n" s="8">
        <v>1572.0</v>
      </c>
      <c r="G157" t="s" s="8">
        <v>53</v>
      </c>
      <c r="H157" t="s" s="8">
        <v>165</v>
      </c>
      <c r="I157" t="s" s="8">
        <v>284</v>
      </c>
    </row>
    <row r="158" ht="16.0" customHeight="true">
      <c r="A158" t="n" s="7">
        <v>4.4462129E7</v>
      </c>
      <c r="B158" t="s" s="8">
        <v>54</v>
      </c>
      <c r="C158" t="n" s="8">
        <f>IF(false,"120922613", "120922613")</f>
      </c>
      <c r="D158" t="s" s="8">
        <v>285</v>
      </c>
      <c r="E158" t="n" s="8">
        <v>1.0</v>
      </c>
      <c r="F158" t="n" s="8">
        <v>1.0</v>
      </c>
      <c r="G158" t="s" s="8">
        <v>53</v>
      </c>
      <c r="H158" t="s" s="8">
        <v>165</v>
      </c>
      <c r="I158" t="s" s="8">
        <v>286</v>
      </c>
    </row>
    <row r="159" ht="16.0" customHeight="true">
      <c r="A159" t="n" s="7">
        <v>4.4042001E7</v>
      </c>
      <c r="B159" t="s" s="8">
        <v>82</v>
      </c>
      <c r="C159" t="n" s="8">
        <f>IF(false,"01-003884", "01-003884")</f>
      </c>
      <c r="D159" t="s" s="8">
        <v>90</v>
      </c>
      <c r="E159" t="n" s="8">
        <v>1.0</v>
      </c>
      <c r="F159" t="n" s="8">
        <v>939.0</v>
      </c>
      <c r="G159" t="s" s="8">
        <v>53</v>
      </c>
      <c r="H159" t="s" s="8">
        <v>165</v>
      </c>
      <c r="I159" t="s" s="8">
        <v>287</v>
      </c>
    </row>
    <row r="160" ht="16.0" customHeight="true">
      <c r="A160" t="n" s="7">
        <v>4.4054314E7</v>
      </c>
      <c r="B160" t="s" s="8">
        <v>82</v>
      </c>
      <c r="C160" t="n" s="8">
        <f>IF(false,"000-631", "000-631")</f>
      </c>
      <c r="D160" t="s" s="8">
        <v>151</v>
      </c>
      <c r="E160" t="n" s="8">
        <v>2.0</v>
      </c>
      <c r="F160" t="n" s="8">
        <v>842.0</v>
      </c>
      <c r="G160" t="s" s="8">
        <v>53</v>
      </c>
      <c r="H160" t="s" s="8">
        <v>165</v>
      </c>
      <c r="I160" t="s" s="8">
        <v>288</v>
      </c>
    </row>
    <row r="161" ht="16.0" customHeight="true">
      <c r="A161" t="n" s="7">
        <v>4.4276416E7</v>
      </c>
      <c r="B161" t="s" s="8">
        <v>62</v>
      </c>
      <c r="C161" t="n" s="8">
        <f>IF(false,"120921942", "120921942")</f>
      </c>
      <c r="D161" t="s" s="8">
        <v>71</v>
      </c>
      <c r="E161" t="n" s="8">
        <v>2.0</v>
      </c>
      <c r="F161" t="n" s="8">
        <v>3038.0</v>
      </c>
      <c r="G161" t="s" s="8">
        <v>53</v>
      </c>
      <c r="H161" t="s" s="8">
        <v>165</v>
      </c>
      <c r="I161" t="s" s="8">
        <v>289</v>
      </c>
    </row>
    <row r="162" ht="16.0" customHeight="true">
      <c r="A162" t="n" s="7">
        <v>4.4276416E7</v>
      </c>
      <c r="B162" t="s" s="8">
        <v>62</v>
      </c>
      <c r="C162" t="n" s="8">
        <f>IF(false,"120921906", "120921906")</f>
      </c>
      <c r="D162" t="s" s="8">
        <v>185</v>
      </c>
      <c r="E162" t="n" s="8">
        <v>1.0</v>
      </c>
      <c r="F162" t="n" s="8">
        <v>914.0</v>
      </c>
      <c r="G162" t="s" s="8">
        <v>53</v>
      </c>
      <c r="H162" t="s" s="8">
        <v>165</v>
      </c>
      <c r="I162" t="s" s="8">
        <v>289</v>
      </c>
    </row>
    <row r="163" ht="16.0" customHeight="true">
      <c r="A163" t="n" s="7">
        <v>4.4149111E7</v>
      </c>
      <c r="B163" t="s" s="8">
        <v>51</v>
      </c>
      <c r="C163" t="n" s="8">
        <f>IF(false,"120921853", "120921853")</f>
      </c>
      <c r="D163" t="s" s="8">
        <v>63</v>
      </c>
      <c r="E163" t="n" s="8">
        <v>3.0</v>
      </c>
      <c r="F163" t="n" s="8">
        <v>2817.0</v>
      </c>
      <c r="G163" t="s" s="8">
        <v>53</v>
      </c>
      <c r="H163" t="s" s="8">
        <v>165</v>
      </c>
      <c r="I163" t="s" s="8">
        <v>290</v>
      </c>
    </row>
    <row r="164" ht="16.0" customHeight="true">
      <c r="A164" t="n" s="7">
        <v>4.421785E7</v>
      </c>
      <c r="B164" t="s" s="8">
        <v>51</v>
      </c>
      <c r="C164" t="n" s="8">
        <f>IF(false,"120921853", "120921853")</f>
      </c>
      <c r="D164" t="s" s="8">
        <v>63</v>
      </c>
      <c r="E164" t="n" s="8">
        <v>3.0</v>
      </c>
      <c r="F164" t="n" s="8">
        <v>2514.0</v>
      </c>
      <c r="G164" t="s" s="8">
        <v>53</v>
      </c>
      <c r="H164" t="s" s="8">
        <v>165</v>
      </c>
      <c r="I164" t="s" s="8">
        <v>291</v>
      </c>
    </row>
    <row r="165" ht="16.0" customHeight="true">
      <c r="A165" t="n" s="7">
        <v>4.4090008E7</v>
      </c>
      <c r="B165" t="s" s="8">
        <v>82</v>
      </c>
      <c r="C165" t="n" s="8">
        <f>IF(false,"120906022", "120906022")</f>
      </c>
      <c r="D165" t="s" s="8">
        <v>99</v>
      </c>
      <c r="E165" t="n" s="8">
        <v>1.0</v>
      </c>
      <c r="F165" t="n" s="8">
        <v>989.0</v>
      </c>
      <c r="G165" t="s" s="8">
        <v>53</v>
      </c>
      <c r="H165" t="s" s="8">
        <v>165</v>
      </c>
      <c r="I165" t="s" s="8">
        <v>292</v>
      </c>
    </row>
    <row r="166" ht="16.0" customHeight="true">
      <c r="A166" t="n" s="7">
        <v>4.4369165E7</v>
      </c>
      <c r="B166" t="s" s="8">
        <v>54</v>
      </c>
      <c r="C166" t="n" s="8">
        <f>IF(false,"120921544", "120921544")</f>
      </c>
      <c r="D166" t="s" s="8">
        <v>147</v>
      </c>
      <c r="E166" t="n" s="8">
        <v>1.0</v>
      </c>
      <c r="F166" t="n" s="8">
        <v>878.0</v>
      </c>
      <c r="G166" t="s" s="8">
        <v>53</v>
      </c>
      <c r="H166" t="s" s="8">
        <v>165</v>
      </c>
      <c r="I166" t="s" s="8">
        <v>293</v>
      </c>
    </row>
    <row r="167" ht="16.0" customHeight="true">
      <c r="A167" t="n" s="7">
        <v>4.4257713E7</v>
      </c>
      <c r="B167" t="s" s="8">
        <v>62</v>
      </c>
      <c r="C167" t="n" s="8">
        <f>IF(false,"003-315", "003-315")</f>
      </c>
      <c r="D167" t="s" s="8">
        <v>88</v>
      </c>
      <c r="E167" t="n" s="8">
        <v>3.0</v>
      </c>
      <c r="F167" t="n" s="8">
        <v>3576.0</v>
      </c>
      <c r="G167" t="s" s="8">
        <v>53</v>
      </c>
      <c r="H167" t="s" s="8">
        <v>165</v>
      </c>
      <c r="I167" t="s" s="8">
        <v>294</v>
      </c>
    </row>
    <row r="168" ht="16.0" customHeight="true">
      <c r="A168" t="n" s="7">
        <v>4.4129556E7</v>
      </c>
      <c r="B168" t="s" s="8">
        <v>51</v>
      </c>
      <c r="C168" t="n" s="8">
        <f>IF(false,"120922351", "120922351")</f>
      </c>
      <c r="D168" t="s" s="8">
        <v>74</v>
      </c>
      <c r="E168" t="n" s="8">
        <v>1.0</v>
      </c>
      <c r="F168" t="n" s="8">
        <v>789.0</v>
      </c>
      <c r="G168" t="s" s="8">
        <v>53</v>
      </c>
      <c r="H168" t="s" s="8">
        <v>165</v>
      </c>
      <c r="I168" t="s" s="8">
        <v>295</v>
      </c>
    </row>
    <row r="169" ht="16.0" customHeight="true">
      <c r="A169" t="n" s="7">
        <v>4.4203853E7</v>
      </c>
      <c r="B169" t="s" s="8">
        <v>51</v>
      </c>
      <c r="C169" t="n" s="8">
        <f>IF(false,"120921370", "120921370")</f>
      </c>
      <c r="D169" t="s" s="8">
        <v>296</v>
      </c>
      <c r="E169" t="n" s="8">
        <v>1.0</v>
      </c>
      <c r="F169" t="n" s="8">
        <v>1361.0</v>
      </c>
      <c r="G169" t="s" s="8">
        <v>53</v>
      </c>
      <c r="H169" t="s" s="8">
        <v>165</v>
      </c>
      <c r="I169" t="s" s="8">
        <v>297</v>
      </c>
    </row>
    <row r="170" ht="16.0" customHeight="true">
      <c r="A170" t="n" s="7">
        <v>4.4203853E7</v>
      </c>
      <c r="B170" t="s" s="8">
        <v>51</v>
      </c>
      <c r="C170" t="n" s="8">
        <f>IF(false,"120906023", "120906023")</f>
      </c>
      <c r="D170" t="s" s="8">
        <v>101</v>
      </c>
      <c r="E170" t="n" s="8">
        <v>1.0</v>
      </c>
      <c r="F170" t="n" s="8">
        <v>832.0</v>
      </c>
      <c r="G170" t="s" s="8">
        <v>53</v>
      </c>
      <c r="H170" t="s" s="8">
        <v>165</v>
      </c>
      <c r="I170" t="s" s="8">
        <v>297</v>
      </c>
    </row>
    <row r="171" ht="16.0" customHeight="true">
      <c r="A171" t="n" s="7">
        <v>4.4174902E7</v>
      </c>
      <c r="B171" t="s" s="8">
        <v>51</v>
      </c>
      <c r="C171" t="n" s="8">
        <f>IF(false,"01-003884", "01-003884")</f>
      </c>
      <c r="D171" t="s" s="8">
        <v>90</v>
      </c>
      <c r="E171" t="n" s="8">
        <v>1.0</v>
      </c>
      <c r="F171" t="n" s="8">
        <v>939.0</v>
      </c>
      <c r="G171" t="s" s="8">
        <v>53</v>
      </c>
      <c r="H171" t="s" s="8">
        <v>165</v>
      </c>
      <c r="I171" t="s" s="8">
        <v>298</v>
      </c>
    </row>
    <row r="172" ht="16.0" customHeight="true">
      <c r="A172" t="n" s="7">
        <v>4.4174902E7</v>
      </c>
      <c r="B172" t="s" s="8">
        <v>51</v>
      </c>
      <c r="C172" t="n" s="8">
        <f>IF(false,"120922035", "120922035")</f>
      </c>
      <c r="D172" t="s" s="8">
        <v>94</v>
      </c>
      <c r="E172" t="n" s="8">
        <v>1.0</v>
      </c>
      <c r="F172" t="n" s="8">
        <v>939.0</v>
      </c>
      <c r="G172" t="s" s="8">
        <v>53</v>
      </c>
      <c r="H172" t="s" s="8">
        <v>165</v>
      </c>
      <c r="I172" t="s" s="8">
        <v>298</v>
      </c>
    </row>
    <row r="173" ht="16.0" customHeight="true">
      <c r="A173" t="n" s="7">
        <v>4.3846927E7</v>
      </c>
      <c r="B173" t="s" s="8">
        <v>78</v>
      </c>
      <c r="C173" t="n" s="8">
        <f>IF(false,"003-315", "003-315")</f>
      </c>
      <c r="D173" t="s" s="8">
        <v>88</v>
      </c>
      <c r="E173" t="n" s="8">
        <v>1.0</v>
      </c>
      <c r="F173" t="n" s="8">
        <v>1349.0</v>
      </c>
      <c r="G173" t="s" s="8">
        <v>53</v>
      </c>
      <c r="H173" t="s" s="8">
        <v>165</v>
      </c>
      <c r="I173" t="s" s="8">
        <v>299</v>
      </c>
    </row>
    <row r="174" ht="16.0" customHeight="true">
      <c r="A174" t="n" s="7">
        <v>4.4233821E7</v>
      </c>
      <c r="B174" t="s" s="8">
        <v>62</v>
      </c>
      <c r="C174" t="n" s="8">
        <f>IF(false,"005-1358", "005-1358")</f>
      </c>
      <c r="D174" t="s" s="8">
        <v>240</v>
      </c>
      <c r="E174" t="n" s="8">
        <v>1.0</v>
      </c>
      <c r="F174" t="n" s="8">
        <v>969.0</v>
      </c>
      <c r="G174" t="s" s="8">
        <v>53</v>
      </c>
      <c r="H174" t="s" s="8">
        <v>165</v>
      </c>
      <c r="I174" t="s" s="8">
        <v>300</v>
      </c>
    </row>
    <row r="175" ht="16.0" customHeight="true">
      <c r="A175" t="n" s="7">
        <v>4.4150062E7</v>
      </c>
      <c r="B175" t="s" s="8">
        <v>51</v>
      </c>
      <c r="C175" t="n" s="8">
        <f>IF(false,"003-315", "003-315")</f>
      </c>
      <c r="D175" t="s" s="8">
        <v>88</v>
      </c>
      <c r="E175" t="n" s="8">
        <v>1.0</v>
      </c>
      <c r="F175" t="n" s="8">
        <v>1359.0</v>
      </c>
      <c r="G175" t="s" s="8">
        <v>53</v>
      </c>
      <c r="H175" t="s" s="8">
        <v>165</v>
      </c>
      <c r="I175" t="s" s="8">
        <v>301</v>
      </c>
    </row>
    <row r="176" ht="16.0" customHeight="true">
      <c r="A176" t="n" s="7">
        <v>4.432731E7</v>
      </c>
      <c r="B176" t="s" s="8">
        <v>62</v>
      </c>
      <c r="C176" t="n" s="8">
        <f>IF(false,"005-1380", "005-1380")</f>
      </c>
      <c r="D176" t="s" s="8">
        <v>172</v>
      </c>
      <c r="E176" t="n" s="8">
        <v>1.0</v>
      </c>
      <c r="F176" t="n" s="8">
        <v>725.0</v>
      </c>
      <c r="G176" t="s" s="8">
        <v>53</v>
      </c>
      <c r="H176" t="s" s="8">
        <v>165</v>
      </c>
      <c r="I176" t="s" s="8">
        <v>302</v>
      </c>
    </row>
    <row r="177" ht="16.0" customHeight="true">
      <c r="A177" t="n" s="7">
        <v>4.4336301E7</v>
      </c>
      <c r="B177" t="s" s="8">
        <v>62</v>
      </c>
      <c r="C177" t="n" s="8">
        <f>IF(false,"01-004061", "01-004061")</f>
      </c>
      <c r="D177" t="s" s="8">
        <v>303</v>
      </c>
      <c r="E177" t="n" s="8">
        <v>1.0</v>
      </c>
      <c r="F177" t="n" s="8">
        <v>624.0</v>
      </c>
      <c r="G177" t="s" s="8">
        <v>53</v>
      </c>
      <c r="H177" t="s" s="8">
        <v>165</v>
      </c>
      <c r="I177" t="s" s="8">
        <v>304</v>
      </c>
    </row>
    <row r="178" ht="16.0" customHeight="true">
      <c r="A178" t="n" s="7">
        <v>4.4216299E7</v>
      </c>
      <c r="B178" t="s" s="8">
        <v>51</v>
      </c>
      <c r="C178" t="n" s="8">
        <f>IF(false,"003-319", "003-319")</f>
      </c>
      <c r="D178" t="s" s="8">
        <v>79</v>
      </c>
      <c r="E178" t="n" s="8">
        <v>2.0</v>
      </c>
      <c r="F178" t="n" s="8">
        <v>2778.0</v>
      </c>
      <c r="G178" t="s" s="8">
        <v>53</v>
      </c>
      <c r="H178" t="s" s="8">
        <v>165</v>
      </c>
      <c r="I178" t="s" s="8">
        <v>305</v>
      </c>
    </row>
    <row r="179" ht="16.0" customHeight="true">
      <c r="A179" t="n" s="7">
        <v>4.4374241E7</v>
      </c>
      <c r="B179" t="s" s="8">
        <v>54</v>
      </c>
      <c r="C179" t="n" s="8">
        <f>IF(false,"120921942", "120921942")</f>
      </c>
      <c r="D179" t="s" s="8">
        <v>71</v>
      </c>
      <c r="E179" t="n" s="8">
        <v>1.0</v>
      </c>
      <c r="F179" t="n" s="8">
        <v>1686.0</v>
      </c>
      <c r="G179" t="s" s="8">
        <v>53</v>
      </c>
      <c r="H179" t="s" s="8">
        <v>165</v>
      </c>
      <c r="I179" t="s" s="8">
        <v>306</v>
      </c>
    </row>
    <row r="180" ht="16.0" customHeight="true">
      <c r="A180" t="n" s="7">
        <v>4.4156222E7</v>
      </c>
      <c r="B180" t="s" s="8">
        <v>51</v>
      </c>
      <c r="C180" t="n" s="8">
        <f>IF(false,"002-099", "002-099")</f>
      </c>
      <c r="D180" t="s" s="8">
        <v>158</v>
      </c>
      <c r="E180" t="n" s="8">
        <v>3.0</v>
      </c>
      <c r="F180" t="n" s="8">
        <v>3696.0</v>
      </c>
      <c r="G180" t="s" s="8">
        <v>53</v>
      </c>
      <c r="H180" t="s" s="8">
        <v>165</v>
      </c>
      <c r="I180" t="s" s="8">
        <v>307</v>
      </c>
    </row>
    <row r="181" ht="16.0" customHeight="true">
      <c r="A181" t="n" s="7">
        <v>4.3726305E7</v>
      </c>
      <c r="B181" t="s" s="8">
        <v>254</v>
      </c>
      <c r="C181" t="n" s="8">
        <f>IF(false,"000-631", "000-631")</f>
      </c>
      <c r="D181" t="s" s="8">
        <v>151</v>
      </c>
      <c r="E181" t="n" s="8">
        <v>1.0</v>
      </c>
      <c r="F181" t="n" s="8">
        <v>505.0</v>
      </c>
      <c r="G181" t="s" s="8">
        <v>53</v>
      </c>
      <c r="H181" t="s" s="8">
        <v>165</v>
      </c>
      <c r="I181" t="s" s="8">
        <v>308</v>
      </c>
    </row>
    <row r="182" ht="16.0" customHeight="true">
      <c r="A182" t="n" s="7">
        <v>4.4274571E7</v>
      </c>
      <c r="B182" t="s" s="8">
        <v>62</v>
      </c>
      <c r="C182" t="n" s="8">
        <f>IF(false,"005-1125", "005-1125")</f>
      </c>
      <c r="D182" t="s" s="8">
        <v>309</v>
      </c>
      <c r="E182" t="n" s="8">
        <v>1.0</v>
      </c>
      <c r="F182" t="n" s="8">
        <v>899.0</v>
      </c>
      <c r="G182" t="s" s="8">
        <v>53</v>
      </c>
      <c r="H182" t="s" s="8">
        <v>165</v>
      </c>
      <c r="I182" t="s" s="8">
        <v>310</v>
      </c>
    </row>
    <row r="183" ht="16.0" customHeight="true">
      <c r="A183" t="n" s="7">
        <v>4.4370916E7</v>
      </c>
      <c r="B183" t="s" s="8">
        <v>54</v>
      </c>
      <c r="C183" t="n" s="8">
        <f>IF(false,"120922035", "120922035")</f>
      </c>
      <c r="D183" t="s" s="8">
        <v>94</v>
      </c>
      <c r="E183" t="n" s="8">
        <v>2.0</v>
      </c>
      <c r="F183" t="n" s="8">
        <v>1298.0</v>
      </c>
      <c r="G183" t="s" s="8">
        <v>53</v>
      </c>
      <c r="H183" t="s" s="8">
        <v>165</v>
      </c>
      <c r="I183" t="s" s="8">
        <v>311</v>
      </c>
    </row>
    <row r="184" ht="16.0" customHeight="true">
      <c r="A184" t="n" s="7">
        <v>4.4204383E7</v>
      </c>
      <c r="B184" t="s" s="8">
        <v>51</v>
      </c>
      <c r="C184" t="n" s="8">
        <f>IF(false,"002-099", "002-099")</f>
      </c>
      <c r="D184" t="s" s="8">
        <v>158</v>
      </c>
      <c r="E184" t="n" s="8">
        <v>1.0</v>
      </c>
      <c r="F184" t="n" s="8">
        <v>1203.0</v>
      </c>
      <c r="G184" t="s" s="8">
        <v>53</v>
      </c>
      <c r="H184" t="s" s="8">
        <v>165</v>
      </c>
      <c r="I184" t="s" s="8">
        <v>312</v>
      </c>
    </row>
    <row r="185" ht="16.0" customHeight="true">
      <c r="A185" t="n" s="7">
        <v>4.3889411E7</v>
      </c>
      <c r="B185" t="s" s="8">
        <v>56</v>
      </c>
      <c r="C185" t="n" s="8">
        <f>IF(false,"005-1102", "005-1102")</f>
      </c>
      <c r="D185" t="s" s="8">
        <v>313</v>
      </c>
      <c r="E185" t="n" s="8">
        <v>1.0</v>
      </c>
      <c r="F185" t="n" s="8">
        <v>849.0</v>
      </c>
      <c r="G185" t="s" s="8">
        <v>53</v>
      </c>
      <c r="H185" t="s" s="8">
        <v>165</v>
      </c>
      <c r="I185" t="s" s="8">
        <v>314</v>
      </c>
    </row>
    <row r="186" ht="16.0" customHeight="true">
      <c r="A186" t="n" s="7">
        <v>4.4297509E7</v>
      </c>
      <c r="B186" t="s" s="8">
        <v>62</v>
      </c>
      <c r="C186" t="n" s="8">
        <f>IF(false,"120921807", "120921807")</f>
      </c>
      <c r="D186" t="s" s="8">
        <v>315</v>
      </c>
      <c r="E186" t="n" s="8">
        <v>1.0</v>
      </c>
      <c r="F186" t="n" s="8">
        <v>1581.0</v>
      </c>
      <c r="G186" t="s" s="8">
        <v>53</v>
      </c>
      <c r="H186" t="s" s="8">
        <v>165</v>
      </c>
      <c r="I186" t="s" s="8">
        <v>316</v>
      </c>
    </row>
    <row r="187" ht="16.0" customHeight="true">
      <c r="A187" t="n" s="7">
        <v>4.4254688E7</v>
      </c>
      <c r="B187" t="s" s="8">
        <v>62</v>
      </c>
      <c r="C187" t="n" s="8">
        <f>IF(false,"005-1255", "005-1255")</f>
      </c>
      <c r="D187" t="s" s="8">
        <v>317</v>
      </c>
      <c r="E187" t="n" s="8">
        <v>2.0</v>
      </c>
      <c r="F187" t="n" s="8">
        <v>1378.0</v>
      </c>
      <c r="G187" t="s" s="8">
        <v>53</v>
      </c>
      <c r="H187" t="s" s="8">
        <v>165</v>
      </c>
      <c r="I187" t="s" s="8">
        <v>318</v>
      </c>
    </row>
    <row r="188" ht="16.0" customHeight="true">
      <c r="A188" t="n" s="7">
        <v>4.3748523E7</v>
      </c>
      <c r="B188" t="s" s="8">
        <v>78</v>
      </c>
      <c r="C188" t="n" s="8">
        <f>IF(false,"000-631", "000-631")</f>
      </c>
      <c r="D188" t="s" s="8">
        <v>151</v>
      </c>
      <c r="E188" t="n" s="8">
        <v>3.0</v>
      </c>
      <c r="F188" t="n" s="8">
        <v>1515.0</v>
      </c>
      <c r="G188" t="s" s="8">
        <v>53</v>
      </c>
      <c r="H188" t="s" s="8">
        <v>165</v>
      </c>
      <c r="I188" t="s" s="8">
        <v>319</v>
      </c>
    </row>
    <row r="189" ht="16.0" customHeight="true">
      <c r="A189" t="n" s="7">
        <v>4.3748523E7</v>
      </c>
      <c r="B189" t="s" s="8">
        <v>78</v>
      </c>
      <c r="C189" t="n" s="8">
        <f>IF(false,"01-003810", "01-003810")</f>
      </c>
      <c r="D189" t="s" s="8">
        <v>320</v>
      </c>
      <c r="E189" t="n" s="8">
        <v>2.0</v>
      </c>
      <c r="F189" t="n" s="8">
        <v>1036.0</v>
      </c>
      <c r="G189" t="s" s="8">
        <v>53</v>
      </c>
      <c r="H189" t="s" s="8">
        <v>165</v>
      </c>
      <c r="I189" t="s" s="8">
        <v>319</v>
      </c>
    </row>
    <row r="190" ht="16.0" customHeight="true">
      <c r="A190" t="n" s="7">
        <v>4.4026841E7</v>
      </c>
      <c r="B190" t="s" s="8">
        <v>82</v>
      </c>
      <c r="C190" t="n" s="8">
        <f>IF(false,"01-004211", "01-004211")</f>
      </c>
      <c r="D190" t="s" s="8">
        <v>321</v>
      </c>
      <c r="E190" t="n" s="8">
        <v>1.0</v>
      </c>
      <c r="F190" t="n" s="8">
        <v>1245.0</v>
      </c>
      <c r="G190" t="s" s="8">
        <v>53</v>
      </c>
      <c r="H190" t="s" s="8">
        <v>165</v>
      </c>
      <c r="I190" t="s" s="8">
        <v>322</v>
      </c>
    </row>
    <row r="191" ht="16.0" customHeight="true">
      <c r="A191" t="n" s="7">
        <v>4.4322702E7</v>
      </c>
      <c r="B191" t="s" s="8">
        <v>62</v>
      </c>
      <c r="C191" t="n" s="8">
        <f>IF(false,"120921471", "120921471")</f>
      </c>
      <c r="D191" t="s" s="8">
        <v>269</v>
      </c>
      <c r="E191" t="n" s="8">
        <v>1.0</v>
      </c>
      <c r="F191" t="n" s="8">
        <v>845.0</v>
      </c>
      <c r="G191" t="s" s="8">
        <v>53</v>
      </c>
      <c r="H191" t="s" s="8">
        <v>165</v>
      </c>
      <c r="I191" t="s" s="8">
        <v>323</v>
      </c>
    </row>
    <row r="192" ht="16.0" customHeight="true">
      <c r="A192" t="n" s="7">
        <v>4.4132684E7</v>
      </c>
      <c r="B192" t="s" s="8">
        <v>51</v>
      </c>
      <c r="C192" t="n" s="8">
        <f>IF(false,"005-1520", "005-1520")</f>
      </c>
      <c r="D192" t="s" s="8">
        <v>324</v>
      </c>
      <c r="E192" t="n" s="8">
        <v>1.0</v>
      </c>
      <c r="F192" t="n" s="8">
        <v>1399.0</v>
      </c>
      <c r="G192" t="s" s="8">
        <v>53</v>
      </c>
      <c r="H192" t="s" s="8">
        <v>165</v>
      </c>
      <c r="I192" t="s" s="8">
        <v>325</v>
      </c>
    </row>
    <row r="193" ht="16.0" customHeight="true">
      <c r="A193" t="n" s="7">
        <v>4.443238E7</v>
      </c>
      <c r="B193" t="s" s="8">
        <v>54</v>
      </c>
      <c r="C193" t="n" s="8">
        <f>IF(false,"120922158", "120922158")</f>
      </c>
      <c r="D193" t="s" s="8">
        <v>142</v>
      </c>
      <c r="E193" t="n" s="8">
        <v>1.0</v>
      </c>
      <c r="F193" t="n" s="8">
        <v>599.0</v>
      </c>
      <c r="G193" t="s" s="8">
        <v>53</v>
      </c>
      <c r="H193" t="s" s="8">
        <v>165</v>
      </c>
      <c r="I193" t="s" s="8">
        <v>326</v>
      </c>
    </row>
    <row r="194" ht="16.0" customHeight="true">
      <c r="A194" t="n" s="7">
        <v>4.4435815E7</v>
      </c>
      <c r="B194" t="s" s="8">
        <v>54</v>
      </c>
      <c r="C194" t="n" s="8">
        <f>IF(false,"120922872", "120922872")</f>
      </c>
      <c r="D194" t="s" s="8">
        <v>327</v>
      </c>
      <c r="E194" t="n" s="8">
        <v>1.0</v>
      </c>
      <c r="F194" t="n" s="8">
        <v>4789.0</v>
      </c>
      <c r="G194" t="s" s="8">
        <v>53</v>
      </c>
      <c r="H194" t="s" s="8">
        <v>328</v>
      </c>
      <c r="I194" t="s" s="8">
        <v>329</v>
      </c>
    </row>
    <row r="195" ht="16.0" customHeight="true">
      <c r="A195" t="n" s="7">
        <v>4.448653E7</v>
      </c>
      <c r="B195" t="s" s="8">
        <v>165</v>
      </c>
      <c r="C195" t="n" s="8">
        <f>IF(false,"003-318", "003-318")</f>
      </c>
      <c r="D195" t="s" s="8">
        <v>190</v>
      </c>
      <c r="E195" t="n" s="8">
        <v>1.0</v>
      </c>
      <c r="F195" t="n" s="8">
        <v>1489.0</v>
      </c>
      <c r="G195" t="s" s="8">
        <v>53</v>
      </c>
      <c r="H195" t="s" s="8">
        <v>328</v>
      </c>
      <c r="I195" t="s" s="8">
        <v>330</v>
      </c>
    </row>
    <row r="196" ht="16.0" customHeight="true">
      <c r="A196" t="n" s="7">
        <v>4.4482873E7</v>
      </c>
      <c r="B196" t="s" s="8">
        <v>165</v>
      </c>
      <c r="C196" t="n" s="8">
        <f>IF(false,"120906022", "120906022")</f>
      </c>
      <c r="D196" t="s" s="8">
        <v>99</v>
      </c>
      <c r="E196" t="n" s="8">
        <v>1.0</v>
      </c>
      <c r="F196" t="n" s="8">
        <v>842.0</v>
      </c>
      <c r="G196" t="s" s="8">
        <v>53</v>
      </c>
      <c r="H196" t="s" s="8">
        <v>328</v>
      </c>
      <c r="I196" t="s" s="8">
        <v>331</v>
      </c>
    </row>
    <row r="197" ht="16.0" customHeight="true">
      <c r="A197" t="n" s="7">
        <v>4.446274E7</v>
      </c>
      <c r="B197" t="s" s="8">
        <v>54</v>
      </c>
      <c r="C197" t="n" s="8">
        <f>IF(false,"005-1516", "005-1516")</f>
      </c>
      <c r="D197" t="s" s="8">
        <v>193</v>
      </c>
      <c r="E197" t="n" s="8">
        <v>1.0</v>
      </c>
      <c r="F197" t="n" s="8">
        <v>379.0</v>
      </c>
      <c r="G197" t="s" s="8">
        <v>53</v>
      </c>
      <c r="H197" t="s" s="8">
        <v>328</v>
      </c>
      <c r="I197" t="s" s="8">
        <v>332</v>
      </c>
    </row>
    <row r="198" ht="16.0" customHeight="true">
      <c r="A198" t="n" s="7">
        <v>4.4481577E7</v>
      </c>
      <c r="B198" t="s" s="8">
        <v>165</v>
      </c>
      <c r="C198" t="n" s="8">
        <f>IF(false,"120906023", "120906023")</f>
      </c>
      <c r="D198" t="s" s="8">
        <v>101</v>
      </c>
      <c r="E198" t="n" s="8">
        <v>1.0</v>
      </c>
      <c r="F198" t="n" s="8">
        <v>862.0</v>
      </c>
      <c r="G198" t="s" s="8">
        <v>53</v>
      </c>
      <c r="H198" t="s" s="8">
        <v>328</v>
      </c>
      <c r="I198" t="s" s="8">
        <v>333</v>
      </c>
    </row>
    <row r="199" ht="16.0" customHeight="true">
      <c r="A199" t="n" s="7">
        <v>4.4324936E7</v>
      </c>
      <c r="B199" t="s" s="8">
        <v>62</v>
      </c>
      <c r="C199" t="n" s="8">
        <f>IF(false,"01-004117", "01-004117")</f>
      </c>
      <c r="D199" t="s" s="8">
        <v>246</v>
      </c>
      <c r="E199" t="n" s="8">
        <v>1.0</v>
      </c>
      <c r="F199" t="n" s="8">
        <v>700.0</v>
      </c>
      <c r="G199" t="s" s="8">
        <v>53</v>
      </c>
      <c r="H199" t="s" s="8">
        <v>328</v>
      </c>
      <c r="I199" t="s" s="8">
        <v>334</v>
      </c>
    </row>
    <row r="200" ht="16.0" customHeight="true">
      <c r="A200" t="n" s="7">
        <v>4.4520573E7</v>
      </c>
      <c r="B200" t="s" s="8">
        <v>165</v>
      </c>
      <c r="C200" t="n" s="8">
        <f>IF(false,"005-1358", "005-1358")</f>
      </c>
      <c r="D200" t="s" s="8">
        <v>240</v>
      </c>
      <c r="E200" t="n" s="8">
        <v>2.0</v>
      </c>
      <c r="F200" t="n" s="8">
        <v>939.0</v>
      </c>
      <c r="G200" t="s" s="8">
        <v>53</v>
      </c>
      <c r="H200" t="s" s="8">
        <v>328</v>
      </c>
      <c r="I200" t="s" s="8">
        <v>335</v>
      </c>
    </row>
    <row r="201" ht="16.0" customHeight="true">
      <c r="A201" t="n" s="7">
        <v>4.4520573E7</v>
      </c>
      <c r="B201" t="s" s="8">
        <v>165</v>
      </c>
      <c r="C201" t="n" s="8">
        <f>IF(false,"005-1359", "005-1359")</f>
      </c>
      <c r="D201" t="s" s="8">
        <v>336</v>
      </c>
      <c r="E201" t="n" s="8">
        <v>1.0</v>
      </c>
      <c r="F201" t="n" s="8">
        <v>479.0</v>
      </c>
      <c r="G201" t="s" s="8">
        <v>53</v>
      </c>
      <c r="H201" t="s" s="8">
        <v>328</v>
      </c>
      <c r="I201" t="s" s="8">
        <v>335</v>
      </c>
    </row>
    <row r="202" ht="16.0" customHeight="true">
      <c r="A202" t="n" s="7">
        <v>4.4301853E7</v>
      </c>
      <c r="B202" t="s" s="8">
        <v>62</v>
      </c>
      <c r="C202" t="n" s="8">
        <f>IF(false,"120922351", "120922351")</f>
      </c>
      <c r="D202" t="s" s="8">
        <v>74</v>
      </c>
      <c r="E202" t="n" s="8">
        <v>2.0</v>
      </c>
      <c r="F202" t="n" s="8">
        <v>1414.0</v>
      </c>
      <c r="G202" t="s" s="8">
        <v>53</v>
      </c>
      <c r="H202" t="s" s="8">
        <v>328</v>
      </c>
      <c r="I202" t="s" s="8">
        <v>337</v>
      </c>
    </row>
    <row r="203" ht="16.0" customHeight="true">
      <c r="A203" t="n" s="7">
        <v>4.436879E7</v>
      </c>
      <c r="B203" t="s" s="8">
        <v>54</v>
      </c>
      <c r="C203" t="n" s="8">
        <f>IF(false,"120922352", "120922352")</f>
      </c>
      <c r="D203" t="s" s="8">
        <v>176</v>
      </c>
      <c r="E203" t="n" s="8">
        <v>1.0</v>
      </c>
      <c r="F203" t="n" s="8">
        <v>839.0</v>
      </c>
      <c r="G203" t="s" s="8">
        <v>53</v>
      </c>
      <c r="H203" t="s" s="8">
        <v>328</v>
      </c>
      <c r="I203" t="s" s="8">
        <v>338</v>
      </c>
    </row>
    <row r="204" ht="16.0" customHeight="true">
      <c r="A204" t="n" s="7">
        <v>4.449784E7</v>
      </c>
      <c r="B204" t="s" s="8">
        <v>165</v>
      </c>
      <c r="C204" t="n" s="8">
        <f>IF(false,"120921901", "120921901")</f>
      </c>
      <c r="D204" t="s" s="8">
        <v>339</v>
      </c>
      <c r="E204" t="n" s="8">
        <v>2.0</v>
      </c>
      <c r="F204" t="n" s="8">
        <v>2190.0</v>
      </c>
      <c r="G204" t="s" s="8">
        <v>53</v>
      </c>
      <c r="H204" t="s" s="8">
        <v>328</v>
      </c>
      <c r="I204" t="s" s="8">
        <v>340</v>
      </c>
    </row>
    <row r="205" ht="16.0" customHeight="true">
      <c r="A205" t="n" s="7">
        <v>4.4483546E7</v>
      </c>
      <c r="B205" t="s" s="8">
        <v>165</v>
      </c>
      <c r="C205" t="n" s="8">
        <f>IF(false,"120922874", "120922874")</f>
      </c>
      <c r="D205" t="s" s="8">
        <v>341</v>
      </c>
      <c r="E205" t="n" s="8">
        <v>1.0</v>
      </c>
      <c r="F205" t="n" s="8">
        <v>2165.0</v>
      </c>
      <c r="G205" t="s" s="8">
        <v>53</v>
      </c>
      <c r="H205" t="s" s="8">
        <v>328</v>
      </c>
      <c r="I205" t="s" s="8">
        <v>342</v>
      </c>
    </row>
    <row r="206" ht="16.0" customHeight="true">
      <c r="A206" t="n" s="7">
        <v>4.4460995E7</v>
      </c>
      <c r="B206" t="s" s="8">
        <v>54</v>
      </c>
      <c r="C206" t="n" s="8">
        <f>IF(false,"01-003810", "01-003810")</f>
      </c>
      <c r="D206" t="s" s="8">
        <v>320</v>
      </c>
      <c r="E206" t="n" s="8">
        <v>1.0</v>
      </c>
      <c r="F206" t="n" s="8">
        <v>518.0</v>
      </c>
      <c r="G206" t="s" s="8">
        <v>53</v>
      </c>
      <c r="H206" t="s" s="8">
        <v>328</v>
      </c>
      <c r="I206" t="s" s="8">
        <v>343</v>
      </c>
    </row>
    <row r="207" ht="16.0" customHeight="true">
      <c r="A207" t="n" s="7">
        <v>4.4482622E7</v>
      </c>
      <c r="B207" t="s" s="8">
        <v>165</v>
      </c>
      <c r="C207" t="n" s="8">
        <f>IF(false,"120921786", "120921786")</f>
      </c>
      <c r="D207" t="s" s="8">
        <v>344</v>
      </c>
      <c r="E207" t="n" s="8">
        <v>1.0</v>
      </c>
      <c r="F207" t="n" s="8">
        <v>2219.0</v>
      </c>
      <c r="G207" t="s" s="8">
        <v>53</v>
      </c>
      <c r="H207" t="s" s="8">
        <v>328</v>
      </c>
      <c r="I207" t="s" s="8">
        <v>345</v>
      </c>
    </row>
    <row r="208" ht="16.0" customHeight="true">
      <c r="A208" t="n" s="7">
        <v>4.4482622E7</v>
      </c>
      <c r="B208" t="s" s="8">
        <v>165</v>
      </c>
      <c r="C208" t="n" s="8">
        <f>IF(false,"120921809", "120921809")</f>
      </c>
      <c r="D208" t="s" s="8">
        <v>126</v>
      </c>
      <c r="E208" t="n" s="8">
        <v>1.0</v>
      </c>
      <c r="F208" t="n" s="8">
        <v>1497.0</v>
      </c>
      <c r="G208" t="s" s="8">
        <v>53</v>
      </c>
      <c r="H208" t="s" s="8">
        <v>328</v>
      </c>
      <c r="I208" t="s" s="8">
        <v>345</v>
      </c>
    </row>
    <row r="209" ht="16.0" customHeight="true">
      <c r="A209" t="n" s="7">
        <v>4.4482622E7</v>
      </c>
      <c r="B209" t="s" s="8">
        <v>165</v>
      </c>
      <c r="C209" t="n" s="8">
        <f>IF(false,"120921906", "120921906")</f>
      </c>
      <c r="D209" t="s" s="8">
        <v>185</v>
      </c>
      <c r="E209" t="n" s="8">
        <v>1.0</v>
      </c>
      <c r="F209" t="n" s="8">
        <v>954.0</v>
      </c>
      <c r="G209" t="s" s="8">
        <v>53</v>
      </c>
      <c r="H209" t="s" s="8">
        <v>328</v>
      </c>
      <c r="I209" t="s" s="8">
        <v>345</v>
      </c>
    </row>
    <row r="210" ht="16.0" customHeight="true">
      <c r="A210" t="n" s="7">
        <v>4.4482622E7</v>
      </c>
      <c r="B210" t="s" s="8">
        <v>165</v>
      </c>
      <c r="C210" t="n" s="8">
        <f>IF(false,"005-1563", "005-1563")</f>
      </c>
      <c r="D210" t="s" s="8">
        <v>346</v>
      </c>
      <c r="E210" t="n" s="8">
        <v>1.0</v>
      </c>
      <c r="F210" t="n" s="8">
        <v>872.0</v>
      </c>
      <c r="G210" t="s" s="8">
        <v>53</v>
      </c>
      <c r="H210" t="s" s="8">
        <v>328</v>
      </c>
      <c r="I210" t="s" s="8">
        <v>345</v>
      </c>
    </row>
    <row r="211" ht="16.0" customHeight="true">
      <c r="A211" t="n" s="7">
        <v>4.4482622E7</v>
      </c>
      <c r="B211" t="s" s="8">
        <v>165</v>
      </c>
      <c r="C211" t="n" s="8">
        <f>IF(false,"120921945", "120921945")</f>
      </c>
      <c r="D211" t="s" s="8">
        <v>347</v>
      </c>
      <c r="E211" t="n" s="8">
        <v>1.0</v>
      </c>
      <c r="F211" t="n" s="8">
        <v>616.0</v>
      </c>
      <c r="G211" t="s" s="8">
        <v>53</v>
      </c>
      <c r="H211" t="s" s="8">
        <v>328</v>
      </c>
      <c r="I211" t="s" s="8">
        <v>345</v>
      </c>
    </row>
    <row r="212" ht="16.0" customHeight="true">
      <c r="A212" t="n" s="7">
        <v>4.4482622E7</v>
      </c>
      <c r="B212" t="s" s="8">
        <v>165</v>
      </c>
      <c r="C212" t="n" s="8">
        <f>IF(false,"120921407", "120921407")</f>
      </c>
      <c r="D212" t="s" s="8">
        <v>348</v>
      </c>
      <c r="E212" t="n" s="8">
        <v>1.0</v>
      </c>
      <c r="F212" t="n" s="8">
        <v>353.0</v>
      </c>
      <c r="G212" t="s" s="8">
        <v>53</v>
      </c>
      <c r="H212" t="s" s="8">
        <v>328</v>
      </c>
      <c r="I212" t="s" s="8">
        <v>345</v>
      </c>
    </row>
    <row r="213" ht="16.0" customHeight="true">
      <c r="A213" t="n" s="7">
        <v>4.4482622E7</v>
      </c>
      <c r="B213" t="s" s="8">
        <v>165</v>
      </c>
      <c r="C213" t="n" s="8">
        <f>IF(false,"120922786", "120922786")</f>
      </c>
      <c r="D213" t="s" s="8">
        <v>349</v>
      </c>
      <c r="E213" t="n" s="8">
        <v>1.0</v>
      </c>
      <c r="F213" t="n" s="8">
        <v>328.0</v>
      </c>
      <c r="G213" t="s" s="8">
        <v>53</v>
      </c>
      <c r="H213" t="s" s="8">
        <v>328</v>
      </c>
      <c r="I213" t="s" s="8">
        <v>345</v>
      </c>
    </row>
    <row r="214" ht="16.0" customHeight="true">
      <c r="A214" t="n" s="7">
        <v>4.442612E7</v>
      </c>
      <c r="B214" t="s" s="8">
        <v>54</v>
      </c>
      <c r="C214" t="n" s="8">
        <f>IF(false,"120922827", "120922827")</f>
      </c>
      <c r="D214" t="s" s="8">
        <v>350</v>
      </c>
      <c r="E214" t="n" s="8">
        <v>1.0</v>
      </c>
      <c r="F214" t="n" s="8">
        <v>1399.0</v>
      </c>
      <c r="G214" t="s" s="8">
        <v>53</v>
      </c>
      <c r="H214" t="s" s="8">
        <v>328</v>
      </c>
      <c r="I214" t="s" s="8">
        <v>351</v>
      </c>
    </row>
    <row r="215" ht="16.0" customHeight="true">
      <c r="A215" t="n" s="7">
        <v>4.448336E7</v>
      </c>
      <c r="B215" t="s" s="8">
        <v>165</v>
      </c>
      <c r="C215" t="n" s="8">
        <f>IF(false,"005-1516", "005-1516")</f>
      </c>
      <c r="D215" t="s" s="8">
        <v>193</v>
      </c>
      <c r="E215" t="n" s="8">
        <v>4.0</v>
      </c>
      <c r="F215" t="n" s="8">
        <v>3268.0</v>
      </c>
      <c r="G215" t="s" s="8">
        <v>53</v>
      </c>
      <c r="H215" t="s" s="8">
        <v>328</v>
      </c>
      <c r="I215" t="s" s="8">
        <v>352</v>
      </c>
    </row>
    <row r="216" ht="16.0" customHeight="true">
      <c r="A216" t="n" s="7">
        <v>4.4443601E7</v>
      </c>
      <c r="B216" t="s" s="8">
        <v>54</v>
      </c>
      <c r="C216" t="n" s="8">
        <f>IF(false,"120921995", "120921995")</f>
      </c>
      <c r="D216" t="s" s="8">
        <v>353</v>
      </c>
      <c r="E216" t="n" s="8">
        <v>1.0</v>
      </c>
      <c r="F216" t="n" s="8">
        <v>835.0</v>
      </c>
      <c r="G216" t="s" s="8">
        <v>53</v>
      </c>
      <c r="H216" t="s" s="8">
        <v>328</v>
      </c>
      <c r="I216" t="s" s="8">
        <v>354</v>
      </c>
    </row>
    <row r="217" ht="16.0" customHeight="true">
      <c r="A217" t="n" s="7">
        <v>4.4423796E7</v>
      </c>
      <c r="B217" t="s" s="8">
        <v>54</v>
      </c>
      <c r="C217" t="n" s="8">
        <f>IF(false,"01-003884", "01-003884")</f>
      </c>
      <c r="D217" t="s" s="8">
        <v>90</v>
      </c>
      <c r="E217" t="n" s="8">
        <v>1.0</v>
      </c>
      <c r="F217" t="n" s="8">
        <v>1.0</v>
      </c>
      <c r="G217" t="s" s="8">
        <v>53</v>
      </c>
      <c r="H217" t="s" s="8">
        <v>328</v>
      </c>
      <c r="I217" t="s" s="8">
        <v>355</v>
      </c>
    </row>
    <row r="218" ht="16.0" customHeight="true">
      <c r="A218" t="n" s="7">
        <v>4.450869E7</v>
      </c>
      <c r="B218" t="s" s="8">
        <v>165</v>
      </c>
      <c r="C218" t="n" s="8">
        <f>IF(false,"120922387", "120922387")</f>
      </c>
      <c r="D218" t="s" s="8">
        <v>356</v>
      </c>
      <c r="E218" t="n" s="8">
        <v>2.0</v>
      </c>
      <c r="F218" t="n" s="8">
        <v>669.0</v>
      </c>
      <c r="G218" t="s" s="8">
        <v>53</v>
      </c>
      <c r="H218" t="s" s="8">
        <v>328</v>
      </c>
      <c r="I218" t="s" s="8">
        <v>357</v>
      </c>
    </row>
    <row r="219" ht="16.0" customHeight="true">
      <c r="A219" t="n" s="7">
        <v>4.4454287E7</v>
      </c>
      <c r="B219" t="s" s="8">
        <v>54</v>
      </c>
      <c r="C219" t="n" s="8">
        <f>IF(false,"003-319", "003-319")</f>
      </c>
      <c r="D219" t="s" s="8">
        <v>79</v>
      </c>
      <c r="E219" t="n" s="8">
        <v>1.0</v>
      </c>
      <c r="F219" t="n" s="8">
        <v>1234.0</v>
      </c>
      <c r="G219" t="s" s="8">
        <v>53</v>
      </c>
      <c r="H219" t="s" s="8">
        <v>328</v>
      </c>
      <c r="I219" t="s" s="8">
        <v>358</v>
      </c>
    </row>
    <row r="220" ht="16.0" customHeight="true">
      <c r="A220" t="n" s="7">
        <v>4.4405391E7</v>
      </c>
      <c r="B220" t="s" s="8">
        <v>54</v>
      </c>
      <c r="C220" t="n" s="8">
        <f>IF(false,"120922383", "120922383")</f>
      </c>
      <c r="D220" t="s" s="8">
        <v>359</v>
      </c>
      <c r="E220" t="n" s="8">
        <v>1.0</v>
      </c>
      <c r="F220" t="n" s="8">
        <v>1.0</v>
      </c>
      <c r="G220" t="s" s="8">
        <v>53</v>
      </c>
      <c r="H220" t="s" s="8">
        <v>328</v>
      </c>
      <c r="I220" t="s" s="8">
        <v>360</v>
      </c>
    </row>
    <row r="221" ht="16.0" customHeight="true">
      <c r="A221" t="n" s="7">
        <v>4.4405391E7</v>
      </c>
      <c r="B221" t="s" s="8">
        <v>54</v>
      </c>
      <c r="C221" t="n" s="8">
        <f>IF(false,"120922390", "120922390")</f>
      </c>
      <c r="D221" t="s" s="8">
        <v>207</v>
      </c>
      <c r="E221" t="n" s="8">
        <v>1.0</v>
      </c>
      <c r="F221" t="n" s="8">
        <v>1.0</v>
      </c>
      <c r="G221" t="s" s="8">
        <v>53</v>
      </c>
      <c r="H221" t="s" s="8">
        <v>328</v>
      </c>
      <c r="I221" t="s" s="8">
        <v>360</v>
      </c>
    </row>
    <row r="222" ht="16.0" customHeight="true">
      <c r="A222" t="n" s="7">
        <v>4.4421284E7</v>
      </c>
      <c r="B222" t="s" s="8">
        <v>54</v>
      </c>
      <c r="C222" t="n" s="8">
        <f>IF(false,"120922230", "120922230")</f>
      </c>
      <c r="D222" t="s" s="8">
        <v>361</v>
      </c>
      <c r="E222" t="n" s="8">
        <v>1.0</v>
      </c>
      <c r="F222" t="n" s="8">
        <v>525.0</v>
      </c>
      <c r="G222" t="s" s="8">
        <v>53</v>
      </c>
      <c r="H222" t="s" s="8">
        <v>328</v>
      </c>
      <c r="I222" t="s" s="8">
        <v>362</v>
      </c>
    </row>
    <row r="223" ht="16.0" customHeight="true">
      <c r="A223" t="n" s="7">
        <v>4.4506238E7</v>
      </c>
      <c r="B223" t="s" s="8">
        <v>165</v>
      </c>
      <c r="C223" t="n" s="8">
        <f>IF(false,"005-1558", "005-1558")</f>
      </c>
      <c r="D223" t="s" s="8">
        <v>363</v>
      </c>
      <c r="E223" t="n" s="8">
        <v>1.0</v>
      </c>
      <c r="F223" t="n" s="8">
        <v>499.0</v>
      </c>
      <c r="G223" t="s" s="8">
        <v>53</v>
      </c>
      <c r="H223" t="s" s="8">
        <v>328</v>
      </c>
      <c r="I223" t="s" s="8">
        <v>364</v>
      </c>
    </row>
    <row r="224" ht="16.0" customHeight="true">
      <c r="A224" t="n" s="7">
        <v>4.4490211E7</v>
      </c>
      <c r="B224" t="s" s="8">
        <v>165</v>
      </c>
      <c r="C224" t="n" s="8">
        <f>IF(false,"000-631", "000-631")</f>
      </c>
      <c r="D224" t="s" s="8">
        <v>151</v>
      </c>
      <c r="E224" t="n" s="8">
        <v>2.0</v>
      </c>
      <c r="F224" t="n" s="8">
        <v>1010.0</v>
      </c>
      <c r="G224" t="s" s="8">
        <v>53</v>
      </c>
      <c r="H224" t="s" s="8">
        <v>328</v>
      </c>
      <c r="I224" t="s" s="8">
        <v>365</v>
      </c>
    </row>
    <row r="225" ht="16.0" customHeight="true">
      <c r="A225" t="n" s="7">
        <v>4.4436424E7</v>
      </c>
      <c r="B225" t="s" s="8">
        <v>54</v>
      </c>
      <c r="C225" t="n" s="8">
        <f>IF(false,"120921853", "120921853")</f>
      </c>
      <c r="D225" t="s" s="8">
        <v>63</v>
      </c>
      <c r="E225" t="n" s="8">
        <v>1.0</v>
      </c>
      <c r="F225" t="n" s="8">
        <v>949.0</v>
      </c>
      <c r="G225" t="s" s="8">
        <v>53</v>
      </c>
      <c r="H225" t="s" s="8">
        <v>328</v>
      </c>
      <c r="I225" t="s" s="8">
        <v>366</v>
      </c>
    </row>
    <row r="226" ht="16.0" customHeight="true">
      <c r="A226" t="n" s="7">
        <v>4.4358234E7</v>
      </c>
      <c r="B226" t="s" s="8">
        <v>54</v>
      </c>
      <c r="C226" t="n" s="8">
        <f>IF(false,"120921471", "120921471")</f>
      </c>
      <c r="D226" t="s" s="8">
        <v>269</v>
      </c>
      <c r="E226" t="n" s="8">
        <v>1.0</v>
      </c>
      <c r="F226" t="n" s="8">
        <v>845.0</v>
      </c>
      <c r="G226" t="s" s="8">
        <v>53</v>
      </c>
      <c r="H226" t="s" s="8">
        <v>328</v>
      </c>
      <c r="I226" t="s" s="8">
        <v>367</v>
      </c>
    </row>
    <row r="227" ht="16.0" customHeight="true">
      <c r="A227" t="n" s="7">
        <v>4.4444156E7</v>
      </c>
      <c r="B227" t="s" s="8">
        <v>54</v>
      </c>
      <c r="C227" t="n" s="8">
        <f>IF(false,"120922554", "120922554")</f>
      </c>
      <c r="D227" t="s" s="8">
        <v>368</v>
      </c>
      <c r="E227" t="n" s="8">
        <v>1.0</v>
      </c>
      <c r="F227" t="n" s="8">
        <v>1316.0</v>
      </c>
      <c r="G227" t="s" s="8">
        <v>53</v>
      </c>
      <c r="H227" t="s" s="8">
        <v>328</v>
      </c>
      <c r="I227" t="s" s="8">
        <v>369</v>
      </c>
    </row>
    <row r="228" ht="16.0" customHeight="true">
      <c r="A228" t="n" s="7">
        <v>4.4444156E7</v>
      </c>
      <c r="B228" t="s" s="8">
        <v>54</v>
      </c>
      <c r="C228" t="n" s="8">
        <f>IF(false,"01-004026", "01-004026")</f>
      </c>
      <c r="D228" t="s" s="8">
        <v>370</v>
      </c>
      <c r="E228" t="n" s="8">
        <v>1.0</v>
      </c>
      <c r="F228" t="n" s="8">
        <v>317.0</v>
      </c>
      <c r="G228" t="s" s="8">
        <v>53</v>
      </c>
      <c r="H228" t="s" s="8">
        <v>328</v>
      </c>
      <c r="I228" t="s" s="8">
        <v>369</v>
      </c>
    </row>
    <row r="229" ht="16.0" customHeight="true">
      <c r="A229" t="n" s="7">
        <v>4.4428279E7</v>
      </c>
      <c r="B229" t="s" s="8">
        <v>54</v>
      </c>
      <c r="C229" t="n" s="8">
        <f>IF(false,"120921545", "120921545")</f>
      </c>
      <c r="D229" t="s" s="8">
        <v>86</v>
      </c>
      <c r="E229" t="n" s="8">
        <v>2.0</v>
      </c>
      <c r="F229" t="n" s="8">
        <v>1758.0</v>
      </c>
      <c r="G229" t="s" s="8">
        <v>53</v>
      </c>
      <c r="H229" t="s" s="8">
        <v>328</v>
      </c>
      <c r="I229" t="s" s="8">
        <v>371</v>
      </c>
    </row>
    <row r="230" ht="16.0" customHeight="true">
      <c r="A230" t="n" s="7">
        <v>4.4489563E7</v>
      </c>
      <c r="B230" t="s" s="8">
        <v>165</v>
      </c>
      <c r="C230" t="n" s="8">
        <f>IF(false,"005-1516", "005-1516")</f>
      </c>
      <c r="D230" t="s" s="8">
        <v>193</v>
      </c>
      <c r="E230" t="n" s="8">
        <v>1.0</v>
      </c>
      <c r="F230" t="n" s="8">
        <v>949.0</v>
      </c>
      <c r="G230" t="s" s="8">
        <v>53</v>
      </c>
      <c r="H230" t="s" s="8">
        <v>328</v>
      </c>
      <c r="I230" t="s" s="8">
        <v>372</v>
      </c>
    </row>
    <row r="231" ht="16.0" customHeight="true">
      <c r="A231" t="n" s="7">
        <v>4.4480747E7</v>
      </c>
      <c r="B231" t="s" s="8">
        <v>165</v>
      </c>
      <c r="C231" t="n" s="8">
        <f>IF(false,"005-1516", "005-1516")</f>
      </c>
      <c r="D231" t="s" s="8">
        <v>193</v>
      </c>
      <c r="E231" t="n" s="8">
        <v>1.0</v>
      </c>
      <c r="F231" t="n" s="8">
        <v>845.0</v>
      </c>
      <c r="G231" t="s" s="8">
        <v>53</v>
      </c>
      <c r="H231" t="s" s="8">
        <v>328</v>
      </c>
      <c r="I231" t="s" s="8">
        <v>373</v>
      </c>
    </row>
    <row r="232" ht="16.0" customHeight="true">
      <c r="A232" t="n" s="7">
        <v>4.4296041E7</v>
      </c>
      <c r="B232" t="s" s="8">
        <v>62</v>
      </c>
      <c r="C232" t="n" s="8">
        <f>IF(false,"120922512", "120922512")</f>
      </c>
      <c r="D232" t="s" s="8">
        <v>374</v>
      </c>
      <c r="E232" t="n" s="8">
        <v>1.0</v>
      </c>
      <c r="F232" t="n" s="8">
        <v>1496.0</v>
      </c>
      <c r="G232" t="s" s="8">
        <v>53</v>
      </c>
      <c r="H232" t="s" s="8">
        <v>328</v>
      </c>
      <c r="I232" t="s" s="8">
        <v>375</v>
      </c>
    </row>
    <row r="233" ht="16.0" customHeight="true">
      <c r="A233" t="n" s="7">
        <v>4.4285863E7</v>
      </c>
      <c r="B233" t="s" s="8">
        <v>62</v>
      </c>
      <c r="C233" t="n" s="8">
        <f>IF(false,"120922597", "120922597")</f>
      </c>
      <c r="D233" t="s" s="8">
        <v>376</v>
      </c>
      <c r="E233" t="n" s="8">
        <v>1.0</v>
      </c>
      <c r="F233" t="n" s="8">
        <v>869.0</v>
      </c>
      <c r="G233" t="s" s="8">
        <v>53</v>
      </c>
      <c r="H233" t="s" s="8">
        <v>328</v>
      </c>
      <c r="I233" t="s" s="8">
        <v>377</v>
      </c>
    </row>
    <row r="234" ht="16.0" customHeight="true">
      <c r="A234" t="n" s="7">
        <v>4.425313E7</v>
      </c>
      <c r="B234" t="s" s="8">
        <v>62</v>
      </c>
      <c r="C234" t="n" s="8">
        <f>IF(false,"120921743", "120921743")</f>
      </c>
      <c r="D234" t="s" s="8">
        <v>145</v>
      </c>
      <c r="E234" t="n" s="8">
        <v>2.0</v>
      </c>
      <c r="F234" t="n" s="8">
        <v>1798.0</v>
      </c>
      <c r="G234" t="s" s="8">
        <v>53</v>
      </c>
      <c r="H234" t="s" s="8">
        <v>328</v>
      </c>
      <c r="I234" t="s" s="8">
        <v>378</v>
      </c>
    </row>
    <row r="235" ht="16.0" customHeight="true">
      <c r="A235" t="n" s="7">
        <v>4.4308685E7</v>
      </c>
      <c r="B235" t="s" s="8">
        <v>62</v>
      </c>
      <c r="C235" t="n" s="8">
        <f>IF(false,"120922352", "120922352")</f>
      </c>
      <c r="D235" t="s" s="8">
        <v>176</v>
      </c>
      <c r="E235" t="n" s="8">
        <v>1.0</v>
      </c>
      <c r="F235" t="n" s="8">
        <v>709.0</v>
      </c>
      <c r="G235" t="s" s="8">
        <v>53</v>
      </c>
      <c r="H235" t="s" s="8">
        <v>328</v>
      </c>
      <c r="I235" t="s" s="8">
        <v>379</v>
      </c>
    </row>
    <row r="236" ht="16.0" customHeight="true">
      <c r="A236" t="n" s="7">
        <v>4.4532387E7</v>
      </c>
      <c r="B236" t="s" s="8">
        <v>165</v>
      </c>
      <c r="C236" t="n" s="8">
        <f>IF(false,"120921957", "120921957")</f>
      </c>
      <c r="D236" t="s" s="8">
        <v>197</v>
      </c>
      <c r="E236" t="n" s="8">
        <v>3.0</v>
      </c>
      <c r="F236" t="n" s="8">
        <v>2274.0</v>
      </c>
      <c r="G236" t="s" s="8">
        <v>53</v>
      </c>
      <c r="H236" t="s" s="8">
        <v>328</v>
      </c>
      <c r="I236" t="s" s="8">
        <v>380</v>
      </c>
    </row>
    <row r="237" ht="16.0" customHeight="true">
      <c r="A237" t="n" s="7">
        <v>4.4494002E7</v>
      </c>
      <c r="B237" t="s" s="8">
        <v>165</v>
      </c>
      <c r="C237" t="n" s="8">
        <f>IF(false,"005-1357", "005-1357")</f>
      </c>
      <c r="D237" t="s" s="8">
        <v>381</v>
      </c>
      <c r="E237" t="n" s="8">
        <v>1.0</v>
      </c>
      <c r="F237" t="n" s="8">
        <v>989.0</v>
      </c>
      <c r="G237" t="s" s="8">
        <v>53</v>
      </c>
      <c r="H237" t="s" s="8">
        <v>328</v>
      </c>
      <c r="I237" t="s" s="8">
        <v>382</v>
      </c>
    </row>
    <row r="238" ht="16.0" customHeight="true">
      <c r="A238" t="n" s="7">
        <v>4.4474701E7</v>
      </c>
      <c r="B238" t="s" s="8">
        <v>165</v>
      </c>
      <c r="C238" t="n" s="8">
        <f>IF(false,"01-003884", "01-003884")</f>
      </c>
      <c r="D238" t="s" s="8">
        <v>90</v>
      </c>
      <c r="E238" t="n" s="8">
        <v>1.0</v>
      </c>
      <c r="F238" t="n" s="8">
        <v>1.0</v>
      </c>
      <c r="G238" t="s" s="8">
        <v>53</v>
      </c>
      <c r="H238" t="s" s="8">
        <v>328</v>
      </c>
      <c r="I238" t="s" s="8">
        <v>383</v>
      </c>
    </row>
    <row r="239" ht="16.0" customHeight="true">
      <c r="A239" t="n" s="7">
        <v>4.4524717E7</v>
      </c>
      <c r="B239" t="s" s="8">
        <v>165</v>
      </c>
      <c r="C239" t="n" s="8">
        <f>IF(false,"01-003810", "01-003810")</f>
      </c>
      <c r="D239" t="s" s="8">
        <v>320</v>
      </c>
      <c r="E239" t="n" s="8">
        <v>1.0</v>
      </c>
      <c r="F239" t="n" s="8">
        <v>209.0</v>
      </c>
      <c r="G239" t="s" s="8">
        <v>53</v>
      </c>
      <c r="H239" t="s" s="8">
        <v>328</v>
      </c>
      <c r="I239" t="s" s="8">
        <v>384</v>
      </c>
    </row>
    <row r="240" ht="16.0" customHeight="true">
      <c r="A240" t="n" s="7">
        <v>4.4524717E7</v>
      </c>
      <c r="B240" t="s" s="8">
        <v>165</v>
      </c>
      <c r="C240" t="n" s="8">
        <f>IF(false,"000-631", "000-631")</f>
      </c>
      <c r="D240" t="s" s="8">
        <v>151</v>
      </c>
      <c r="E240" t="n" s="8">
        <v>1.0</v>
      </c>
      <c r="F240" t="n" s="8">
        <v>204.0</v>
      </c>
      <c r="G240" t="s" s="8">
        <v>53</v>
      </c>
      <c r="H240" t="s" s="8">
        <v>328</v>
      </c>
      <c r="I240" t="s" s="8">
        <v>384</v>
      </c>
    </row>
    <row r="241" ht="16.0" customHeight="true">
      <c r="A241" t="n" s="7">
        <v>4.4443571E7</v>
      </c>
      <c r="B241" t="s" s="8">
        <v>54</v>
      </c>
      <c r="C241" t="n" s="8">
        <f>IF(false,"120921544", "120921544")</f>
      </c>
      <c r="D241" t="s" s="8">
        <v>147</v>
      </c>
      <c r="E241" t="n" s="8">
        <v>1.0</v>
      </c>
      <c r="F241" t="n" s="8">
        <v>620.0</v>
      </c>
      <c r="G241" t="s" s="8">
        <v>53</v>
      </c>
      <c r="H241" t="s" s="8">
        <v>328</v>
      </c>
      <c r="I241" t="s" s="8">
        <v>385</v>
      </c>
    </row>
    <row r="242" ht="16.0" customHeight="true">
      <c r="A242" t="n" s="7">
        <v>4.4443571E7</v>
      </c>
      <c r="B242" t="s" s="8">
        <v>54</v>
      </c>
      <c r="C242" t="n" s="8">
        <f>IF(false,"120921545", "120921545")</f>
      </c>
      <c r="D242" t="s" s="8">
        <v>86</v>
      </c>
      <c r="E242" t="n" s="8">
        <v>1.0</v>
      </c>
      <c r="F242" t="n" s="8">
        <v>619.0</v>
      </c>
      <c r="G242" t="s" s="8">
        <v>53</v>
      </c>
      <c r="H242" t="s" s="8">
        <v>328</v>
      </c>
      <c r="I242" t="s" s="8">
        <v>385</v>
      </c>
    </row>
    <row r="243" ht="16.0" customHeight="true">
      <c r="A243" t="n" s="7">
        <v>4.4328E7</v>
      </c>
      <c r="B243" t="s" s="8">
        <v>62</v>
      </c>
      <c r="C243" t="n" s="8">
        <f>IF(false,"120922391", "120922391")</f>
      </c>
      <c r="D243" t="s" s="8">
        <v>386</v>
      </c>
      <c r="E243" t="n" s="8">
        <v>1.0</v>
      </c>
      <c r="F243" t="n" s="8">
        <v>1.0</v>
      </c>
      <c r="G243" t="s" s="8">
        <v>53</v>
      </c>
      <c r="H243" t="s" s="8">
        <v>328</v>
      </c>
      <c r="I243" t="s" s="8">
        <v>387</v>
      </c>
    </row>
    <row r="244" ht="16.0" customHeight="true">
      <c r="A244" t="n" s="7">
        <v>4.448146E7</v>
      </c>
      <c r="B244" t="s" s="8">
        <v>165</v>
      </c>
      <c r="C244" t="n" s="8">
        <f>IF(false,"005-1591", "005-1591")</f>
      </c>
      <c r="D244" t="s" s="8">
        <v>388</v>
      </c>
      <c r="E244" t="n" s="8">
        <v>1.0</v>
      </c>
      <c r="F244" t="n" s="8">
        <v>342.0</v>
      </c>
      <c r="G244" t="s" s="8">
        <v>53</v>
      </c>
      <c r="H244" t="s" s="8">
        <v>328</v>
      </c>
      <c r="I244" t="s" s="8">
        <v>389</v>
      </c>
    </row>
    <row r="245" ht="16.0" customHeight="true">
      <c r="A245" t="n" s="7">
        <v>4.4482749E7</v>
      </c>
      <c r="B245" t="s" s="8">
        <v>165</v>
      </c>
      <c r="C245" t="n" s="8">
        <f>IF(false,"01-003884", "01-003884")</f>
      </c>
      <c r="D245" t="s" s="8">
        <v>90</v>
      </c>
      <c r="E245" t="n" s="8">
        <v>2.0</v>
      </c>
      <c r="F245" t="n" s="8">
        <v>1498.0</v>
      </c>
      <c r="G245" t="s" s="8">
        <v>53</v>
      </c>
      <c r="H245" t="s" s="8">
        <v>328</v>
      </c>
      <c r="I245" t="s" s="8">
        <v>390</v>
      </c>
    </row>
    <row r="246" ht="16.0" customHeight="true">
      <c r="A246" t="n" s="7">
        <v>4.4399948E7</v>
      </c>
      <c r="B246" t="s" s="8">
        <v>54</v>
      </c>
      <c r="C246" t="n" s="8">
        <f>IF(false,"120922353", "120922353")</f>
      </c>
      <c r="D246" t="s" s="8">
        <v>83</v>
      </c>
      <c r="E246" t="n" s="8">
        <v>1.0</v>
      </c>
      <c r="F246" t="n" s="8">
        <v>615.0</v>
      </c>
      <c r="G246" t="s" s="8">
        <v>53</v>
      </c>
      <c r="H246" t="s" s="8">
        <v>328</v>
      </c>
      <c r="I246" t="s" s="8">
        <v>391</v>
      </c>
    </row>
    <row r="247" ht="16.0" customHeight="true">
      <c r="A247" t="n" s="7">
        <v>4.4456746E7</v>
      </c>
      <c r="B247" t="s" s="8">
        <v>54</v>
      </c>
      <c r="C247" t="n" s="8">
        <f>IF(false,"01-003884", "01-003884")</f>
      </c>
      <c r="D247" t="s" s="8">
        <v>90</v>
      </c>
      <c r="E247" t="n" s="8">
        <v>1.0</v>
      </c>
      <c r="F247" t="n" s="8">
        <v>935.0</v>
      </c>
      <c r="G247" t="s" s="8">
        <v>53</v>
      </c>
      <c r="H247" t="s" s="8">
        <v>328</v>
      </c>
      <c r="I247" t="s" s="8">
        <v>392</v>
      </c>
    </row>
    <row r="248" ht="16.0" customHeight="true">
      <c r="A248" t="n" s="7">
        <v>4.4360804E7</v>
      </c>
      <c r="B248" t="s" s="8">
        <v>54</v>
      </c>
      <c r="C248" t="n" s="8">
        <f>IF(false,"120921853", "120921853")</f>
      </c>
      <c r="D248" t="s" s="8">
        <v>63</v>
      </c>
      <c r="E248" t="n" s="8">
        <v>1.0</v>
      </c>
      <c r="F248" t="n" s="8">
        <v>891.0</v>
      </c>
      <c r="G248" t="s" s="8">
        <v>53</v>
      </c>
      <c r="H248" t="s" s="8">
        <v>328</v>
      </c>
      <c r="I248" t="s" s="8">
        <v>393</v>
      </c>
    </row>
    <row r="249" ht="16.0" customHeight="true">
      <c r="A249" t="n" s="7">
        <v>4.4543925E7</v>
      </c>
      <c r="B249" t="s" s="8">
        <v>165</v>
      </c>
      <c r="C249" t="n" s="8">
        <f>IF(false,"120921614", "120921614")</f>
      </c>
      <c r="D249" t="s" s="8">
        <v>394</v>
      </c>
      <c r="E249" t="n" s="8">
        <v>1.0</v>
      </c>
      <c r="F249" t="n" s="8">
        <v>214.0</v>
      </c>
      <c r="G249" t="s" s="8">
        <v>53</v>
      </c>
      <c r="H249" t="s" s="8">
        <v>328</v>
      </c>
      <c r="I249" t="s" s="8">
        <v>395</v>
      </c>
    </row>
    <row r="250" ht="16.0" customHeight="true">
      <c r="A250" t="n" s="7">
        <v>4.4133326E7</v>
      </c>
      <c r="B250" t="s" s="8">
        <v>51</v>
      </c>
      <c r="C250" t="n" s="8">
        <f>IF(false,"005-1514", "005-1514")</f>
      </c>
      <c r="D250" t="s" s="8">
        <v>102</v>
      </c>
      <c r="E250" t="n" s="8">
        <v>1.0</v>
      </c>
      <c r="F250" t="n" s="8">
        <v>445.0</v>
      </c>
      <c r="G250" t="s" s="8">
        <v>53</v>
      </c>
      <c r="H250" t="s" s="8">
        <v>328</v>
      </c>
      <c r="I250" t="s" s="8">
        <v>396</v>
      </c>
    </row>
    <row r="251" ht="16.0" customHeight="true">
      <c r="A251" t="n" s="7">
        <v>4.4535195E7</v>
      </c>
      <c r="B251" t="s" s="8">
        <v>165</v>
      </c>
      <c r="C251" t="n" s="8">
        <f>IF(false,"005-1515", "005-1515")</f>
      </c>
      <c r="D251" t="s" s="8">
        <v>96</v>
      </c>
      <c r="E251" t="n" s="8">
        <v>1.0</v>
      </c>
      <c r="F251" t="n" s="8">
        <v>949.0</v>
      </c>
      <c r="G251" t="s" s="8">
        <v>53</v>
      </c>
      <c r="H251" t="s" s="8">
        <v>328</v>
      </c>
      <c r="I251" t="s" s="8">
        <v>397</v>
      </c>
    </row>
    <row r="252" ht="16.0" customHeight="true">
      <c r="A252" t="n" s="7">
        <v>4.4431287E7</v>
      </c>
      <c r="B252" t="s" s="8">
        <v>54</v>
      </c>
      <c r="C252" t="n" s="8">
        <f>IF(false,"120922873", "120922873")</f>
      </c>
      <c r="D252" t="s" s="8">
        <v>398</v>
      </c>
      <c r="E252" t="n" s="8">
        <v>1.0</v>
      </c>
      <c r="F252" t="n" s="8">
        <v>2289.0</v>
      </c>
      <c r="G252" t="s" s="8">
        <v>53</v>
      </c>
      <c r="H252" t="s" s="8">
        <v>328</v>
      </c>
      <c r="I252" t="s" s="8">
        <v>399</v>
      </c>
    </row>
    <row r="253" ht="16.0" customHeight="true">
      <c r="A253" t="n" s="7">
        <v>4.4384661E7</v>
      </c>
      <c r="B253" t="s" s="8">
        <v>54</v>
      </c>
      <c r="C253" t="n" s="8">
        <f>IF(false,"120921942", "120921942")</f>
      </c>
      <c r="D253" t="s" s="8">
        <v>71</v>
      </c>
      <c r="E253" t="n" s="8">
        <v>1.0</v>
      </c>
      <c r="F253" t="n" s="8">
        <v>1629.0</v>
      </c>
      <c r="G253" t="s" s="8">
        <v>53</v>
      </c>
      <c r="H253" t="s" s="8">
        <v>328</v>
      </c>
      <c r="I253" t="s" s="8">
        <v>400</v>
      </c>
    </row>
    <row r="254" ht="16.0" customHeight="true">
      <c r="A254" t="n" s="7">
        <v>4.4278685E7</v>
      </c>
      <c r="B254" t="s" s="8">
        <v>62</v>
      </c>
      <c r="C254" t="n" s="8">
        <f>IF(false,"120922660", "120922660")</f>
      </c>
      <c r="D254" t="s" s="8">
        <v>401</v>
      </c>
      <c r="E254" t="n" s="8">
        <v>1.0</v>
      </c>
      <c r="F254" t="n" s="8">
        <v>751.0</v>
      </c>
      <c r="G254" t="s" s="8">
        <v>53</v>
      </c>
      <c r="H254" t="s" s="8">
        <v>328</v>
      </c>
      <c r="I254" t="s" s="8">
        <v>402</v>
      </c>
    </row>
    <row r="255" ht="16.0" customHeight="true">
      <c r="A255" t="n" s="7">
        <v>4.4050074E7</v>
      </c>
      <c r="B255" t="s" s="8">
        <v>82</v>
      </c>
      <c r="C255" t="n" s="8">
        <f>IF(false,"120906023", "120906023")</f>
      </c>
      <c r="D255" t="s" s="8">
        <v>101</v>
      </c>
      <c r="E255" t="n" s="8">
        <v>1.0</v>
      </c>
      <c r="F255" t="n" s="8">
        <v>839.0</v>
      </c>
      <c r="G255" t="s" s="8">
        <v>53</v>
      </c>
      <c r="H255" t="s" s="8">
        <v>328</v>
      </c>
      <c r="I255" t="s" s="8">
        <v>403</v>
      </c>
    </row>
    <row r="256" ht="16.0" customHeight="true">
      <c r="A256" t="n" s="7">
        <v>4.4467885E7</v>
      </c>
      <c r="B256" t="s" s="8">
        <v>165</v>
      </c>
      <c r="C256" t="n" s="8">
        <f>IF(false,"120922649", "120922649")</f>
      </c>
      <c r="D256" t="s" s="8">
        <v>404</v>
      </c>
      <c r="E256" t="n" s="8">
        <v>1.0</v>
      </c>
      <c r="F256" t="n" s="8">
        <v>75.0</v>
      </c>
      <c r="G256" t="s" s="8">
        <v>53</v>
      </c>
      <c r="H256" t="s" s="8">
        <v>328</v>
      </c>
      <c r="I256" t="s" s="8">
        <v>405</v>
      </c>
    </row>
    <row r="257" ht="16.0" customHeight="true">
      <c r="A257" t="n" s="7">
        <v>4.4468492E7</v>
      </c>
      <c r="B257" t="s" s="8">
        <v>165</v>
      </c>
      <c r="C257" t="n" s="8">
        <f>IF(false,"120921942", "120921942")</f>
      </c>
      <c r="D257" t="s" s="8">
        <v>71</v>
      </c>
      <c r="E257" t="n" s="8">
        <v>1.0</v>
      </c>
      <c r="F257" t="n" s="8">
        <v>1686.0</v>
      </c>
      <c r="G257" t="s" s="8">
        <v>53</v>
      </c>
      <c r="H257" t="s" s="8">
        <v>328</v>
      </c>
      <c r="I257" t="s" s="8">
        <v>406</v>
      </c>
    </row>
    <row r="258" ht="16.0" customHeight="true">
      <c r="A258" t="n" s="7">
        <v>4.431254E7</v>
      </c>
      <c r="B258" t="s" s="8">
        <v>62</v>
      </c>
      <c r="C258" t="n" s="8">
        <f>IF(false,"120921743", "120921743")</f>
      </c>
      <c r="D258" t="s" s="8">
        <v>145</v>
      </c>
      <c r="E258" t="n" s="8">
        <v>1.0</v>
      </c>
      <c r="F258" t="n" s="8">
        <v>732.0</v>
      </c>
      <c r="G258" t="s" s="8">
        <v>53</v>
      </c>
      <c r="H258" t="s" s="8">
        <v>328</v>
      </c>
      <c r="I258" t="s" s="8">
        <v>407</v>
      </c>
    </row>
    <row r="259" ht="16.0" customHeight="true">
      <c r="A259" t="n" s="7">
        <v>4.4109507E7</v>
      </c>
      <c r="B259" t="s" s="8">
        <v>51</v>
      </c>
      <c r="C259" t="n" s="8">
        <f>IF(false,"120921743", "120921743")</f>
      </c>
      <c r="D259" t="s" s="8">
        <v>145</v>
      </c>
      <c r="E259" t="n" s="8">
        <v>1.0</v>
      </c>
      <c r="F259" t="n" s="8">
        <v>899.0</v>
      </c>
      <c r="G259" t="s" s="8">
        <v>53</v>
      </c>
      <c r="H259" t="s" s="8">
        <v>328</v>
      </c>
      <c r="I259" t="s" s="8">
        <v>408</v>
      </c>
    </row>
    <row r="260" ht="16.0" customHeight="true">
      <c r="A260" t="n" s="7">
        <v>4.4445278E7</v>
      </c>
      <c r="B260" t="s" s="8">
        <v>54</v>
      </c>
      <c r="C260" t="n" s="8">
        <f>IF(false,"120921743", "120921743")</f>
      </c>
      <c r="D260" t="s" s="8">
        <v>145</v>
      </c>
      <c r="E260" t="n" s="8">
        <v>2.0</v>
      </c>
      <c r="F260" t="n" s="8">
        <v>1798.0</v>
      </c>
      <c r="G260" t="s" s="8">
        <v>53</v>
      </c>
      <c r="H260" t="s" s="8">
        <v>328</v>
      </c>
      <c r="I260" t="s" s="8">
        <v>409</v>
      </c>
    </row>
    <row r="261" ht="16.0" customHeight="true">
      <c r="A261" t="n" s="7">
        <v>4.4337568E7</v>
      </c>
      <c r="B261" t="s" s="8">
        <v>62</v>
      </c>
      <c r="C261" t="n" s="8">
        <f>IF(false,"120921506", "120921506")</f>
      </c>
      <c r="D261" t="s" s="8">
        <v>179</v>
      </c>
      <c r="E261" t="n" s="8">
        <v>1.0</v>
      </c>
      <c r="F261" t="n" s="8">
        <v>878.0</v>
      </c>
      <c r="G261" t="s" s="8">
        <v>53</v>
      </c>
      <c r="H261" t="s" s="8">
        <v>328</v>
      </c>
      <c r="I261" t="s" s="8">
        <v>410</v>
      </c>
    </row>
    <row r="262" ht="16.0" customHeight="true">
      <c r="A262" t="n" s="7">
        <v>4.4337568E7</v>
      </c>
      <c r="B262" t="s" s="8">
        <v>62</v>
      </c>
      <c r="C262" t="n" s="8">
        <f>IF(false,"005-1516", "005-1516")</f>
      </c>
      <c r="D262" t="s" s="8">
        <v>193</v>
      </c>
      <c r="E262" t="n" s="8">
        <v>1.0</v>
      </c>
      <c r="F262" t="n" s="8">
        <v>867.0</v>
      </c>
      <c r="G262" t="s" s="8">
        <v>53</v>
      </c>
      <c r="H262" t="s" s="8">
        <v>328</v>
      </c>
      <c r="I262" t="s" s="8">
        <v>410</v>
      </c>
    </row>
    <row r="263" ht="16.0" customHeight="true">
      <c r="A263" t="n" s="7">
        <v>4.4142389E7</v>
      </c>
      <c r="B263" t="s" s="8">
        <v>51</v>
      </c>
      <c r="C263" t="n" s="8">
        <f>IF(false,"005-1110", "005-1110")</f>
      </c>
      <c r="D263" t="s" s="8">
        <v>411</v>
      </c>
      <c r="E263" t="n" s="8">
        <v>2.0</v>
      </c>
      <c r="F263" t="n" s="8">
        <v>2978.0</v>
      </c>
      <c r="G263" t="s" s="8">
        <v>53</v>
      </c>
      <c r="H263" t="s" s="8">
        <v>328</v>
      </c>
      <c r="I263" t="s" s="8">
        <v>412</v>
      </c>
    </row>
    <row r="264" ht="16.0" customHeight="true">
      <c r="A264" t="n" s="7">
        <v>4.4229082E7</v>
      </c>
      <c r="B264" t="s" s="8">
        <v>51</v>
      </c>
      <c r="C264" t="n" s="8">
        <f>IF(false,"003-318", "003-318")</f>
      </c>
      <c r="D264" t="s" s="8">
        <v>190</v>
      </c>
      <c r="E264" t="n" s="8">
        <v>4.0</v>
      </c>
      <c r="F264" t="n" s="8">
        <v>5456.0</v>
      </c>
      <c r="G264" t="s" s="8">
        <v>53</v>
      </c>
      <c r="H264" t="s" s="8">
        <v>328</v>
      </c>
      <c r="I264" t="s" s="8">
        <v>413</v>
      </c>
    </row>
    <row r="265" ht="16.0" customHeight="true">
      <c r="A265" t="n" s="7">
        <v>4.4358186E7</v>
      </c>
      <c r="B265" t="s" s="8">
        <v>54</v>
      </c>
      <c r="C265" t="n" s="8">
        <f>IF(false,"120922352", "120922352")</f>
      </c>
      <c r="D265" t="s" s="8">
        <v>176</v>
      </c>
      <c r="E265" t="n" s="8">
        <v>1.0</v>
      </c>
      <c r="F265" t="n" s="8">
        <v>839.0</v>
      </c>
      <c r="G265" t="s" s="8">
        <v>53</v>
      </c>
      <c r="H265" t="s" s="8">
        <v>328</v>
      </c>
      <c r="I265" t="s" s="8">
        <v>414</v>
      </c>
    </row>
    <row r="266" ht="16.0" customHeight="true">
      <c r="A266" t="n" s="7">
        <v>4.4400219E7</v>
      </c>
      <c r="B266" t="s" s="8">
        <v>54</v>
      </c>
      <c r="C266" t="n" s="8">
        <f>IF(false,"003-319", "003-319")</f>
      </c>
      <c r="D266" t="s" s="8">
        <v>79</v>
      </c>
      <c r="E266" t="n" s="8">
        <v>2.0</v>
      </c>
      <c r="F266" t="n" s="8">
        <v>2774.0</v>
      </c>
      <c r="G266" t="s" s="8">
        <v>53</v>
      </c>
      <c r="H266" t="s" s="8">
        <v>328</v>
      </c>
      <c r="I266" t="s" s="8">
        <v>415</v>
      </c>
    </row>
    <row r="267" ht="16.0" customHeight="true">
      <c r="A267" t="n" s="7">
        <v>4.4400219E7</v>
      </c>
      <c r="B267" t="s" s="8">
        <v>54</v>
      </c>
      <c r="C267" t="n" s="8">
        <f>IF(false,"003-315", "003-315")</f>
      </c>
      <c r="D267" t="s" s="8">
        <v>88</v>
      </c>
      <c r="E267" t="n" s="8">
        <v>2.0</v>
      </c>
      <c r="F267" t="n" s="8">
        <v>2696.0</v>
      </c>
      <c r="G267" t="s" s="8">
        <v>53</v>
      </c>
      <c r="H267" t="s" s="8">
        <v>328</v>
      </c>
      <c r="I267" t="s" s="8">
        <v>415</v>
      </c>
    </row>
    <row r="268" ht="16.0" customHeight="true">
      <c r="A268" t="n" s="7">
        <v>4.4391334E7</v>
      </c>
      <c r="B268" t="s" s="8">
        <v>54</v>
      </c>
      <c r="C268" t="n" s="8">
        <f>IF(false,"120922194", "120922194")</f>
      </c>
      <c r="D268" t="s" s="8">
        <v>416</v>
      </c>
      <c r="E268" t="n" s="8">
        <v>1.0</v>
      </c>
      <c r="F268" t="n" s="8">
        <v>949.0</v>
      </c>
      <c r="G268" t="s" s="8">
        <v>53</v>
      </c>
      <c r="H268" t="s" s="8">
        <v>328</v>
      </c>
      <c r="I268" t="s" s="8">
        <v>417</v>
      </c>
    </row>
    <row r="269" ht="16.0" customHeight="true">
      <c r="A269" t="n" s="7">
        <v>4.4493722E7</v>
      </c>
      <c r="B269" t="s" s="8">
        <v>165</v>
      </c>
      <c r="C269" t="n" s="8">
        <f>IF(false,"120921942", "120921942")</f>
      </c>
      <c r="D269" t="s" s="8">
        <v>71</v>
      </c>
      <c r="E269" t="n" s="8">
        <v>1.0</v>
      </c>
      <c r="F269" t="n" s="8">
        <v>1594.0</v>
      </c>
      <c r="G269" t="s" s="8">
        <v>53</v>
      </c>
      <c r="H269" t="s" s="8">
        <v>50</v>
      </c>
      <c r="I269" t="s" s="8">
        <v>418</v>
      </c>
    </row>
    <row r="270" ht="16.0" customHeight="true">
      <c r="A270" t="n" s="7">
        <v>4.4493722E7</v>
      </c>
      <c r="B270" t="s" s="8">
        <v>165</v>
      </c>
      <c r="C270" t="n" s="8">
        <f>IF(false,"005-1255", "005-1255")</f>
      </c>
      <c r="D270" t="s" s="8">
        <v>317</v>
      </c>
      <c r="E270" t="n" s="8">
        <v>2.0</v>
      </c>
      <c r="F270" t="n" s="8">
        <v>1302.0</v>
      </c>
      <c r="G270" t="s" s="8">
        <v>53</v>
      </c>
      <c r="H270" t="s" s="8">
        <v>50</v>
      </c>
      <c r="I270" t="s" s="8">
        <v>418</v>
      </c>
    </row>
    <row r="271" ht="16.0" customHeight="true">
      <c r="A271" t="n" s="7">
        <v>4.4565377E7</v>
      </c>
      <c r="B271" t="s" s="8">
        <v>165</v>
      </c>
      <c r="C271" t="n" s="8">
        <f>IF(false,"120921906", "120921906")</f>
      </c>
      <c r="D271" t="s" s="8">
        <v>185</v>
      </c>
      <c r="E271" t="n" s="8">
        <v>1.0</v>
      </c>
      <c r="F271" t="n" s="8">
        <v>1069.0</v>
      </c>
      <c r="G271" t="s" s="8">
        <v>53</v>
      </c>
      <c r="H271" t="s" s="8">
        <v>50</v>
      </c>
      <c r="I271" t="s" s="8">
        <v>419</v>
      </c>
    </row>
    <row r="272" ht="16.0" customHeight="true">
      <c r="A272" t="n" s="7">
        <v>4.4641944E7</v>
      </c>
      <c r="B272" t="s" s="8">
        <v>328</v>
      </c>
      <c r="C272" t="n" s="8">
        <f>IF(false,"120906022", "120906022")</f>
      </c>
      <c r="D272" t="s" s="8">
        <v>99</v>
      </c>
      <c r="E272" t="n" s="8">
        <v>2.0</v>
      </c>
      <c r="F272" t="n" s="8">
        <v>1959.0</v>
      </c>
      <c r="G272" t="s" s="8">
        <v>53</v>
      </c>
      <c r="H272" t="s" s="8">
        <v>50</v>
      </c>
      <c r="I272" t="s" s="8">
        <v>420</v>
      </c>
    </row>
    <row r="273" ht="16.0" customHeight="true">
      <c r="A273" t="n" s="7">
        <v>4.4600102E7</v>
      </c>
      <c r="B273" t="s" s="8">
        <v>328</v>
      </c>
      <c r="C273" t="n" s="8">
        <f>IF(false,"000-631", "000-631")</f>
      </c>
      <c r="D273" t="s" s="8">
        <v>151</v>
      </c>
      <c r="E273" t="n" s="8">
        <v>2.0</v>
      </c>
      <c r="F273" t="n" s="8">
        <v>715.0</v>
      </c>
      <c r="G273" t="s" s="8">
        <v>53</v>
      </c>
      <c r="H273" t="s" s="8">
        <v>50</v>
      </c>
      <c r="I273" t="s" s="8">
        <v>421</v>
      </c>
    </row>
    <row r="274" ht="16.0" customHeight="true">
      <c r="A274" t="n" s="7">
        <v>4.4617272E7</v>
      </c>
      <c r="B274" t="s" s="8">
        <v>328</v>
      </c>
      <c r="C274" t="n" s="8">
        <f>IF(false,"120921791", "120921791")</f>
      </c>
      <c r="D274" t="s" s="8">
        <v>183</v>
      </c>
      <c r="E274" t="n" s="8">
        <v>3.0</v>
      </c>
      <c r="F274" t="n" s="8">
        <v>4695.0</v>
      </c>
      <c r="G274" t="s" s="8">
        <v>53</v>
      </c>
      <c r="H274" t="s" s="8">
        <v>50</v>
      </c>
      <c r="I274" t="s" s="8">
        <v>422</v>
      </c>
    </row>
    <row r="275" ht="16.0" customHeight="true">
      <c r="A275" t="n" s="7">
        <v>4.433424E7</v>
      </c>
      <c r="B275" t="s" s="8">
        <v>62</v>
      </c>
      <c r="C275" t="n" s="8">
        <f>IF(false,"120921853", "120921853")</f>
      </c>
      <c r="D275" t="s" s="8">
        <v>63</v>
      </c>
      <c r="E275" t="n" s="8">
        <v>1.0</v>
      </c>
      <c r="F275" t="n" s="8">
        <v>862.0</v>
      </c>
      <c r="G275" t="s" s="8">
        <v>53</v>
      </c>
      <c r="H275" t="s" s="8">
        <v>50</v>
      </c>
      <c r="I275" t="s" s="8">
        <v>423</v>
      </c>
    </row>
    <row r="276" ht="16.0" customHeight="true">
      <c r="A276" t="n" s="7">
        <v>4.4256672E7</v>
      </c>
      <c r="B276" t="s" s="8">
        <v>62</v>
      </c>
      <c r="C276" t="n" s="8">
        <f>IF(false,"005-1520", "005-1520")</f>
      </c>
      <c r="D276" t="s" s="8">
        <v>324</v>
      </c>
      <c r="E276" t="n" s="8">
        <v>1.0</v>
      </c>
      <c r="F276" t="n" s="8">
        <v>1.0</v>
      </c>
      <c r="G276" t="s" s="8">
        <v>53</v>
      </c>
      <c r="H276" t="s" s="8">
        <v>50</v>
      </c>
      <c r="I276" t="s" s="8">
        <v>424</v>
      </c>
    </row>
    <row r="277" ht="16.0" customHeight="true">
      <c r="A277" t="n" s="7">
        <v>4.4568334E7</v>
      </c>
      <c r="B277" t="s" s="8">
        <v>165</v>
      </c>
      <c r="C277" t="n" s="8">
        <f>IF(false,"120906022", "120906022")</f>
      </c>
      <c r="D277" t="s" s="8">
        <v>99</v>
      </c>
      <c r="E277" t="n" s="8">
        <v>1.0</v>
      </c>
      <c r="F277" t="n" s="8">
        <v>818.0</v>
      </c>
      <c r="G277" t="s" s="8">
        <v>53</v>
      </c>
      <c r="H277" t="s" s="8">
        <v>50</v>
      </c>
      <c r="I277" t="s" s="8">
        <v>425</v>
      </c>
    </row>
    <row r="278" ht="16.0" customHeight="true">
      <c r="A278" t="n" s="7">
        <v>4.4568334E7</v>
      </c>
      <c r="B278" t="s" s="8">
        <v>165</v>
      </c>
      <c r="C278" t="n" s="8">
        <f>IF(false,"120921544", "120921544")</f>
      </c>
      <c r="D278" t="s" s="8">
        <v>147</v>
      </c>
      <c r="E278" t="n" s="8">
        <v>1.0</v>
      </c>
      <c r="F278" t="n" s="8">
        <v>655.0</v>
      </c>
      <c r="G278" t="s" s="8">
        <v>53</v>
      </c>
      <c r="H278" t="s" s="8">
        <v>50</v>
      </c>
      <c r="I278" t="s" s="8">
        <v>425</v>
      </c>
    </row>
    <row r="279" ht="16.0" customHeight="true">
      <c r="A279" t="n" s="7">
        <v>4.4609939E7</v>
      </c>
      <c r="B279" t="s" s="8">
        <v>328</v>
      </c>
      <c r="C279" t="n" s="8">
        <f>IF(false,"005-1516", "005-1516")</f>
      </c>
      <c r="D279" t="s" s="8">
        <v>193</v>
      </c>
      <c r="E279" t="n" s="8">
        <v>2.0</v>
      </c>
      <c r="F279" t="n" s="8">
        <v>1757.0</v>
      </c>
      <c r="G279" t="s" s="8">
        <v>53</v>
      </c>
      <c r="H279" t="s" s="8">
        <v>50</v>
      </c>
      <c r="I279" t="s" s="8">
        <v>426</v>
      </c>
    </row>
    <row r="280" ht="16.0" customHeight="true">
      <c r="A280" t="n" s="7">
        <v>4.4571206E7</v>
      </c>
      <c r="B280" t="s" s="8">
        <v>165</v>
      </c>
      <c r="C280" t="n" s="8">
        <f>IF(false,"01-003884", "01-003884")</f>
      </c>
      <c r="D280" t="s" s="8">
        <v>90</v>
      </c>
      <c r="E280" t="n" s="8">
        <v>1.0</v>
      </c>
      <c r="F280" t="n" s="8">
        <v>1.0</v>
      </c>
      <c r="G280" t="s" s="8">
        <v>53</v>
      </c>
      <c r="H280" t="s" s="8">
        <v>50</v>
      </c>
      <c r="I280" t="s" s="8">
        <v>427</v>
      </c>
    </row>
    <row r="281" ht="16.0" customHeight="true">
      <c r="A281" t="n" s="7">
        <v>4.4554144E7</v>
      </c>
      <c r="B281" t="s" s="8">
        <v>165</v>
      </c>
      <c r="C281" t="n" s="8">
        <f>IF(false,"120922090", "120922090")</f>
      </c>
      <c r="D281" t="s" s="8">
        <v>428</v>
      </c>
      <c r="E281" t="n" s="8">
        <v>1.0</v>
      </c>
      <c r="F281" t="n" s="8">
        <v>831.0</v>
      </c>
      <c r="G281" t="s" s="8">
        <v>53</v>
      </c>
      <c r="H281" t="s" s="8">
        <v>50</v>
      </c>
      <c r="I281" t="s" s="8">
        <v>429</v>
      </c>
    </row>
    <row r="282" ht="16.0" customHeight="true">
      <c r="A282" t="n" s="7">
        <v>4.4454262E7</v>
      </c>
      <c r="B282" t="s" s="8">
        <v>54</v>
      </c>
      <c r="C282" t="n" s="8">
        <f>IF(false,"005-1517", "005-1517")</f>
      </c>
      <c r="D282" t="s" s="8">
        <v>225</v>
      </c>
      <c r="E282" t="n" s="8">
        <v>1.0</v>
      </c>
      <c r="F282" t="n" s="8">
        <v>949.0</v>
      </c>
      <c r="G282" t="s" s="8">
        <v>53</v>
      </c>
      <c r="H282" t="s" s="8">
        <v>50</v>
      </c>
      <c r="I282" t="s" s="8">
        <v>430</v>
      </c>
    </row>
    <row r="283" ht="16.0" customHeight="true">
      <c r="A283" t="n" s="7">
        <v>4.4637018E7</v>
      </c>
      <c r="B283" t="s" s="8">
        <v>328</v>
      </c>
      <c r="C283" t="n" s="8">
        <f>IF(false,"120921484", "120921484")</f>
      </c>
      <c r="D283" t="s" s="8">
        <v>431</v>
      </c>
      <c r="E283" t="n" s="8">
        <v>1.0</v>
      </c>
      <c r="F283" t="n" s="8">
        <v>1.0</v>
      </c>
      <c r="G283" t="s" s="8">
        <v>53</v>
      </c>
      <c r="H283" t="s" s="8">
        <v>50</v>
      </c>
      <c r="I283" t="s" s="8">
        <v>432</v>
      </c>
    </row>
    <row r="284" ht="16.0" customHeight="true">
      <c r="A284" t="n" s="7">
        <v>4.4556012E7</v>
      </c>
      <c r="B284" t="s" s="8">
        <v>165</v>
      </c>
      <c r="C284" t="n" s="8">
        <f>IF(false,"120922090", "120922090")</f>
      </c>
      <c r="D284" t="s" s="8">
        <v>428</v>
      </c>
      <c r="E284" t="n" s="8">
        <v>1.0</v>
      </c>
      <c r="F284" t="n" s="8">
        <v>898.0</v>
      </c>
      <c r="G284" t="s" s="8">
        <v>53</v>
      </c>
      <c r="H284" t="s" s="8">
        <v>50</v>
      </c>
      <c r="I284" t="s" s="8">
        <v>433</v>
      </c>
    </row>
    <row r="285" ht="16.0" customHeight="true">
      <c r="A285" t="n" s="7">
        <v>4.4480853E7</v>
      </c>
      <c r="B285" t="s" s="8">
        <v>165</v>
      </c>
      <c r="C285" t="n" s="8">
        <f>IF(false,"120921614", "120921614")</f>
      </c>
      <c r="D285" t="s" s="8">
        <v>394</v>
      </c>
      <c r="E285" t="n" s="8">
        <v>1.0</v>
      </c>
      <c r="F285" t="n" s="8">
        <v>276.0</v>
      </c>
      <c r="G285" t="s" s="8">
        <v>53</v>
      </c>
      <c r="H285" t="s" s="8">
        <v>50</v>
      </c>
      <c r="I285" t="s" s="8">
        <v>434</v>
      </c>
    </row>
    <row r="286" ht="16.0" customHeight="true">
      <c r="A286" t="n" s="7">
        <v>4.4670841E7</v>
      </c>
      <c r="B286" t="s" s="8">
        <v>328</v>
      </c>
      <c r="C286" t="n" s="8">
        <f>IF(false,"120922035", "120922035")</f>
      </c>
      <c r="D286" t="s" s="8">
        <v>94</v>
      </c>
      <c r="E286" t="n" s="8">
        <v>1.0</v>
      </c>
      <c r="F286" t="n" s="8">
        <v>752.0</v>
      </c>
      <c r="G286" t="s" s="8">
        <v>53</v>
      </c>
      <c r="H286" t="s" s="8">
        <v>50</v>
      </c>
      <c r="I286" t="s" s="8">
        <v>435</v>
      </c>
    </row>
    <row r="287" ht="16.0" customHeight="true">
      <c r="A287" t="n" s="7">
        <v>4.4641173E7</v>
      </c>
      <c r="B287" t="s" s="8">
        <v>328</v>
      </c>
      <c r="C287" t="n" s="8">
        <f>IF(false,"005-1516", "005-1516")</f>
      </c>
      <c r="D287" t="s" s="8">
        <v>193</v>
      </c>
      <c r="E287" t="n" s="8">
        <v>2.0</v>
      </c>
      <c r="F287" t="n" s="8">
        <v>1898.0</v>
      </c>
      <c r="G287" t="s" s="8">
        <v>53</v>
      </c>
      <c r="H287" t="s" s="8">
        <v>50</v>
      </c>
      <c r="I287" t="s" s="8">
        <v>436</v>
      </c>
    </row>
    <row r="288" ht="16.0" customHeight="true">
      <c r="A288" t="n" s="7">
        <v>4.4599917E7</v>
      </c>
      <c r="B288" t="s" s="8">
        <v>328</v>
      </c>
      <c r="C288" t="n" s="8">
        <f>IF(false,"01-003884", "01-003884")</f>
      </c>
      <c r="D288" t="s" s="8">
        <v>90</v>
      </c>
      <c r="E288" t="n" s="8">
        <v>1.0</v>
      </c>
      <c r="F288" t="n" s="8">
        <v>935.0</v>
      </c>
      <c r="G288" t="s" s="8">
        <v>53</v>
      </c>
      <c r="H288" t="s" s="8">
        <v>50</v>
      </c>
      <c r="I288" t="s" s="8">
        <v>437</v>
      </c>
    </row>
    <row r="289" ht="16.0" customHeight="true">
      <c r="A289" t="n" s="7">
        <v>4.4641805E7</v>
      </c>
      <c r="B289" t="s" s="8">
        <v>328</v>
      </c>
      <c r="C289" t="n" s="8">
        <f>IF(false,"01-003884", "01-003884")</f>
      </c>
      <c r="D289" t="s" s="8">
        <v>90</v>
      </c>
      <c r="E289" t="n" s="8">
        <v>2.0</v>
      </c>
      <c r="F289" t="n" s="8">
        <v>1870.0</v>
      </c>
      <c r="G289" t="s" s="8">
        <v>53</v>
      </c>
      <c r="H289" t="s" s="8">
        <v>50</v>
      </c>
      <c r="I289" t="s" s="8">
        <v>438</v>
      </c>
    </row>
    <row r="290" ht="16.0" customHeight="true">
      <c r="A290" t="n" s="7">
        <v>4.4621987E7</v>
      </c>
      <c r="B290" t="s" s="8">
        <v>328</v>
      </c>
      <c r="C290" t="n" s="8">
        <f>IF(false,"120922387", "120922387")</f>
      </c>
      <c r="D290" t="s" s="8">
        <v>356</v>
      </c>
      <c r="E290" t="n" s="8">
        <v>1.0</v>
      </c>
      <c r="F290" t="n" s="8">
        <v>96.0</v>
      </c>
      <c r="G290" t="s" s="8">
        <v>53</v>
      </c>
      <c r="H290" t="s" s="8">
        <v>50</v>
      </c>
      <c r="I290" t="s" s="8">
        <v>439</v>
      </c>
    </row>
    <row r="291" ht="16.0" customHeight="true">
      <c r="A291" t="n" s="7">
        <v>4.444892E7</v>
      </c>
      <c r="B291" t="s" s="8">
        <v>54</v>
      </c>
      <c r="C291" t="n" s="8">
        <f>IF(false,"005-1108", "005-1108")</f>
      </c>
      <c r="D291" t="s" s="8">
        <v>440</v>
      </c>
      <c r="E291" t="n" s="8">
        <v>1.0</v>
      </c>
      <c r="F291" t="n" s="8">
        <v>516.0</v>
      </c>
      <c r="G291" t="s" s="8">
        <v>53</v>
      </c>
      <c r="H291" t="s" s="8">
        <v>50</v>
      </c>
      <c r="I291" t="s" s="8">
        <v>441</v>
      </c>
    </row>
    <row r="292" ht="16.0" customHeight="true">
      <c r="A292" t="n" s="7">
        <v>4.456441E7</v>
      </c>
      <c r="B292" t="s" s="8">
        <v>165</v>
      </c>
      <c r="C292" t="n" s="8">
        <f>IF(false,"005-1256", "005-1256")</f>
      </c>
      <c r="D292" t="s" s="8">
        <v>442</v>
      </c>
      <c r="E292" t="n" s="8">
        <v>1.0</v>
      </c>
      <c r="F292" t="n" s="8">
        <v>1.0</v>
      </c>
      <c r="G292" t="s" s="8">
        <v>53</v>
      </c>
      <c r="H292" t="s" s="8">
        <v>50</v>
      </c>
      <c r="I292" t="s" s="8">
        <v>443</v>
      </c>
    </row>
    <row r="293" ht="16.0" customHeight="true">
      <c r="A293" t="n" s="7">
        <v>4.4385566E7</v>
      </c>
      <c r="B293" t="s" s="8">
        <v>54</v>
      </c>
      <c r="C293" t="n" s="8">
        <f>IF(false,"005-1080", "005-1080")</f>
      </c>
      <c r="D293" t="s" s="8">
        <v>444</v>
      </c>
      <c r="E293" t="n" s="8">
        <v>1.0</v>
      </c>
      <c r="F293" t="n" s="8">
        <v>939.0</v>
      </c>
      <c r="G293" t="s" s="8">
        <v>53</v>
      </c>
      <c r="H293" t="s" s="8">
        <v>50</v>
      </c>
      <c r="I293" t="s" s="8">
        <v>445</v>
      </c>
    </row>
    <row r="294" ht="16.0" customHeight="true"/>
    <row r="295" ht="16.0" customHeight="true">
      <c r="A295" t="s" s="1">
        <v>37</v>
      </c>
      <c r="B295" s="1"/>
      <c r="C295" s="1"/>
      <c r="D295" s="1"/>
      <c r="E295" s="1"/>
      <c r="F295" t="n" s="8">
        <v>342021.0</v>
      </c>
      <c r="G295" s="2"/>
    </row>
    <row r="296" ht="16.0" customHeight="true"/>
    <row r="297" ht="16.0" customHeight="true">
      <c r="A297" t="s" s="1">
        <v>36</v>
      </c>
    </row>
    <row r="298" ht="34.0" customHeight="true">
      <c r="A298" t="s" s="9">
        <v>38</v>
      </c>
      <c r="B298" t="s" s="9">
        <v>0</v>
      </c>
      <c r="C298" t="s" s="9">
        <v>43</v>
      </c>
      <c r="D298" t="s" s="9">
        <v>1</v>
      </c>
      <c r="E298" t="s" s="9">
        <v>2</v>
      </c>
      <c r="F298" t="s" s="9">
        <v>39</v>
      </c>
      <c r="G298" t="s" s="9">
        <v>5</v>
      </c>
      <c r="H298" t="s" s="9">
        <v>3</v>
      </c>
      <c r="I298" t="s" s="9">
        <v>4</v>
      </c>
    </row>
    <row r="299" ht="16.0" customHeight="true">
      <c r="A299" t="n" s="8">
        <v>4.2828416E7</v>
      </c>
      <c r="B299" t="s" s="8">
        <v>446</v>
      </c>
      <c r="C299" t="n" s="8">
        <f>IF(false,"000-631", "000-631")</f>
      </c>
      <c r="D299" t="s" s="8">
        <v>151</v>
      </c>
      <c r="E299" t="n" s="8">
        <v>3.0</v>
      </c>
      <c r="F299" t="n" s="8">
        <v>-1515.0</v>
      </c>
      <c r="G299" t="s" s="8">
        <v>447</v>
      </c>
      <c r="H299" t="s" s="8">
        <v>54</v>
      </c>
      <c r="I299" t="s" s="8">
        <v>448</v>
      </c>
    </row>
    <row r="300" ht="16.0" customHeight="true">
      <c r="A300" t="n" s="8">
        <v>4.3264908E7</v>
      </c>
      <c r="B300" t="s" s="8">
        <v>105</v>
      </c>
      <c r="C300" t="n" s="8">
        <f>IF(false,"120922393", "120922393")</f>
      </c>
      <c r="D300" t="s" s="8">
        <v>449</v>
      </c>
      <c r="E300" t="n" s="8">
        <v>1.0</v>
      </c>
      <c r="F300" t="n" s="8">
        <v>-288.0</v>
      </c>
      <c r="G300" t="s" s="8">
        <v>447</v>
      </c>
      <c r="H300" t="s" s="8">
        <v>54</v>
      </c>
      <c r="I300" t="s" s="8">
        <v>450</v>
      </c>
    </row>
    <row r="301" ht="16.0" customHeight="true">
      <c r="A301" t="n" s="8">
        <v>4.4114221E7</v>
      </c>
      <c r="B301" t="s" s="8">
        <v>51</v>
      </c>
      <c r="C301" t="n" s="8">
        <f>IF(false,"005-1101", "005-1101")</f>
      </c>
      <c r="D301" t="s" s="8">
        <v>52</v>
      </c>
      <c r="E301" t="n" s="8">
        <v>1.0</v>
      </c>
      <c r="F301" t="n" s="8">
        <v>-723.0</v>
      </c>
      <c r="G301" t="s" s="8">
        <v>447</v>
      </c>
      <c r="H301" t="s" s="8">
        <v>54</v>
      </c>
      <c r="I301" t="s" s="8">
        <v>451</v>
      </c>
    </row>
    <row r="302" ht="16.0" customHeight="true">
      <c r="A302" t="n" s="8">
        <v>4.450869E7</v>
      </c>
      <c r="B302" t="s" s="8">
        <v>165</v>
      </c>
      <c r="C302" t="n" s="8">
        <f>IF(false,"120922387", "120922387")</f>
      </c>
      <c r="D302" t="s" s="8">
        <v>356</v>
      </c>
      <c r="E302" t="n" s="8">
        <v>2.0</v>
      </c>
      <c r="F302" t="n" s="8">
        <v>-669.0</v>
      </c>
      <c r="G302" t="s" s="8">
        <v>447</v>
      </c>
      <c r="H302" t="s" s="8">
        <v>328</v>
      </c>
      <c r="I302" t="s" s="8">
        <v>452</v>
      </c>
    </row>
    <row r="303" ht="16.0" customHeight="true"/>
    <row r="304" ht="16.0" customHeight="true">
      <c r="A304" t="s" s="1">
        <v>37</v>
      </c>
      <c r="F304" t="n" s="8">
        <v>-3195.0</v>
      </c>
      <c r="G304" s="2"/>
      <c r="H304" s="0"/>
      <c r="I304" s="0"/>
    </row>
    <row r="305" ht="16.0" customHeight="true">
      <c r="A305" s="1"/>
      <c r="B305" s="1"/>
      <c r="C305" s="1"/>
      <c r="D305" s="1"/>
      <c r="E305" s="1"/>
      <c r="F305" s="1"/>
      <c r="G305" s="1"/>
      <c r="H305" s="1"/>
      <c r="I305" s="1"/>
    </row>
    <row r="306" ht="16.0" customHeight="true">
      <c r="A306" t="s" s="1">
        <v>40</v>
      </c>
    </row>
    <row r="307" ht="34.0" customHeight="true">
      <c r="A307" t="s" s="9">
        <v>47</v>
      </c>
      <c r="B307" t="s" s="9">
        <v>48</v>
      </c>
      <c r="C307" s="9"/>
      <c r="D307" s="9"/>
      <c r="E307" s="9"/>
      <c r="F307" t="s" s="9">
        <v>39</v>
      </c>
      <c r="G307" t="s" s="9">
        <v>5</v>
      </c>
      <c r="H307" t="s" s="9">
        <v>3</v>
      </c>
      <c r="I307" t="s" s="9">
        <v>4</v>
      </c>
    </row>
    <row r="308" ht="16.0" customHeight="true"/>
    <row r="309" ht="16.0" customHeight="true">
      <c r="A309" t="s" s="1">
        <v>37</v>
      </c>
      <c r="F309" t="n" s="8">
        <v>0.0</v>
      </c>
      <c r="G309" s="2"/>
      <c r="H309" s="0"/>
      <c r="I309" s="0"/>
    </row>
    <row r="310" ht="16.0" customHeight="true">
      <c r="A310" s="1"/>
      <c r="B310" s="1"/>
      <c r="C310" s="1"/>
      <c r="D310" s="1"/>
      <c r="E310" s="1"/>
      <c r="F310" s="1"/>
      <c r="G310" s="1"/>
      <c r="H310" s="1"/>
      <c r="I310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