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/>
  <mc:AlternateContent>
    <mc:Choice Requires="x15">
      <x15ac:absPath xmlns:x15ac="http://schemas.microsoft.com/office/spreadsheetml/2010/11/ac" url="/Users/don-dron/arc/arcadia/market/mbi/mbi/report-generator/src/main/resources/netting/"/>
    </mc:Choice>
  </mc:AlternateContent>
  <xr:revisionPtr revIDLastSave="0" documentId="13_ncr:1_{9CEDBCEF-C0B0-B647-B3B4-482DD0A79DAD}" xr6:coauthVersionLast="46" xr6:coauthVersionMax="46" xr10:uidLastSave="{00000000-0000-0000-0000-000000000000}"/>
  <bookViews>
    <workbookView xWindow="0" yWindow="460" windowWidth="28800" windowHeight="14180" xr2:uid="{00000000-000D-0000-FFFF-FFFF00000000}"/>
  </bookViews>
  <sheets>
    <sheet name="Отчет по одному ПП" sheetId="2" r:id="rId1"/>
  </sheets>
  <calcPr calcId="152511" calcOnSave="0"/>
  <extLst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Andrew Illarionov</author>
  </authors>
  <commentList/>
</comments>
</file>

<file path=xl/sharedStrings.xml><?xml version="1.0" encoding="utf-8"?>
<sst xmlns="http://schemas.openxmlformats.org/spreadsheetml/2006/main" count="832" uniqueCount="174">
  <si>
    <t>Дата оформления</t>
  </si>
  <si>
    <t>Название товара</t>
  </si>
  <si>
    <t>Количество</t>
  </si>
  <si>
    <t>Дата транзакции</t>
  </si>
  <si>
    <t>ID транзакции</t>
  </si>
  <si>
    <t>Источник транзакции</t>
  </si>
  <si>
    <t>${header.date}</t>
  </si>
  <si>
    <t>${header.bankOrderId}</t>
  </si>
  <si>
    <t>${header.sum}</t>
  </si>
  <si>
    <t>${payment.orderId}</t>
  </si>
  <si>
    <t>${payment.creationDate}</t>
  </si>
  <si>
    <t>${payment.offerName}</t>
  </si>
  <si>
    <t>${payment.itemCount}</t>
  </si>
  <si>
    <t>${payment.itemSum}</t>
  </si>
  <si>
    <t>${payment.paymentType}</t>
  </si>
  <si>
    <t>${payment.trantime}</t>
  </si>
  <si>
    <t>${payment.trustId}</t>
  </si>
  <si>
    <t>${header.paymentSum}</t>
  </si>
  <si>
    <t>${refund.orderId}</t>
  </si>
  <si>
    <t>${refund.creationDate}</t>
  </si>
  <si>
    <t>${refund.offerName}</t>
  </si>
  <si>
    <t>${refund.itemCount}</t>
  </si>
  <si>
    <t>${refund.itemSum}</t>
  </si>
  <si>
    <t>${refund.paymentType}</t>
  </si>
  <si>
    <t>${refund.trantime}</t>
  </si>
  <si>
    <t>${refund.trustId}</t>
  </si>
  <si>
    <t>${header.refundSum}</t>
  </si>
  <si>
    <t>${commission.itemSum}</t>
  </si>
  <si>
    <t>${commission.paymentType}</t>
  </si>
  <si>
    <t>${commission.trantime}</t>
  </si>
  <si>
    <t>${commission.trustId}</t>
  </si>
  <si>
    <t>${header.commissionSum}</t>
  </si>
  <si>
    <t>Дата платёжного поручения</t>
  </si>
  <si>
    <t>Номер платёжного поручения</t>
  </si>
  <si>
    <t>Сумма платёжного поручения</t>
  </si>
  <si>
    <t>Начисления</t>
  </si>
  <si>
    <t>Возвраты и компенсации покупателям</t>
  </si>
  <si>
    <t>Всего</t>
  </si>
  <si>
    <t>Номер заказа</t>
  </si>
  <si>
    <t>Сумма транзакции, руб.</t>
  </si>
  <si>
    <t>Удержания для оплаты услуг</t>
  </si>
  <si>
    <t>$[IF(${header.whiteMarket},"${payment.offerId}", "${payment.shopSku}")]</t>
  </si>
  <si>
    <t>$[IF(${header.whiteMarket},"${refund.offerId}", "${refund.shopSku}")]</t>
  </si>
  <si>
    <t>Ваш SKU</t>
  </si>
  <si>
    <t>${commission.orderId}</t>
  </si>
  <si>
    <t>${commission.creationDate}</t>
  </si>
  <si>
    <t>Отчет о платежном поручении</t>
  </si>
  <si>
    <t>Номер акта об оказанных услугах</t>
  </si>
  <si>
    <t>Дата акта об оказанных услугах</t>
  </si>
  <si>
    <t/>
  </si>
  <si>
    <t>26.08.2021</t>
  </si>
  <si>
    <t>22.08.2021</t>
  </si>
  <si>
    <t>Протеин Optimum Nutrition 100% Whey Gold Standard (2100-2353 г) кофе</t>
  </si>
  <si>
    <t>Платёж за скидку по баллам Яндекс Плюса</t>
  </si>
  <si>
    <t>25.08.2021</t>
  </si>
  <si>
    <t>61224257954f6b3a546637b0</t>
  </si>
  <si>
    <t>Платёж за скидку маркетплейса</t>
  </si>
  <si>
    <t>6125ce877153b33343f5d78a</t>
  </si>
  <si>
    <t>23.08.2021</t>
  </si>
  <si>
    <t>Joonies подгузники Premium Soft M (6-11 кг), 58 шт.</t>
  </si>
  <si>
    <t>6125cebb83b1f213aafc72a4</t>
  </si>
  <si>
    <t>Satisfyer Стимулятор Penguin, черный/белый</t>
  </si>
  <si>
    <t>6125d45b5a39512489070b0a</t>
  </si>
  <si>
    <t>Satisfyer Вибромассажер Wand-er Woman 34 см (J2018-47), фиолетовый</t>
  </si>
  <si>
    <t>6125d6ae9066f40ccad5eead</t>
  </si>
  <si>
    <t>Manuoki подгузники UltraThin M (6-11 кг) 56 шт.</t>
  </si>
  <si>
    <t>6125e700f4c0cb53747eca62</t>
  </si>
  <si>
    <t>6123ec2220d51d584b4c09a3</t>
  </si>
  <si>
    <t>Goo.N подгузники Ultra M (6-11 кг), 80 шт.</t>
  </si>
  <si>
    <t>6125e806954f6b3f94a51fea</t>
  </si>
  <si>
    <t>24.08.2021</t>
  </si>
  <si>
    <t>Manuoki трусики L (9-14 кг), 44 шт.</t>
  </si>
  <si>
    <t>6124eba194d5273883b64fbe</t>
  </si>
  <si>
    <t>15.08.2021</t>
  </si>
  <si>
    <t>Satisfyer Вибратор из силикона Sexy Secret Panty 8.2 см, красный</t>
  </si>
  <si>
    <t>6125f408954f6b65c3a51ff3</t>
  </si>
  <si>
    <t>Satisfyer Набор анальных пробок Booty Call (Plugs) 14 см, черный</t>
  </si>
  <si>
    <t>6125fcaefbacea7791bf2f34</t>
  </si>
  <si>
    <t>16.08.2021</t>
  </si>
  <si>
    <t>Joonies трусики Premium Soft L (9-14 кг), 44 шт.</t>
  </si>
  <si>
    <t>61260f199066f44b95d5eebb</t>
  </si>
  <si>
    <t>10.08.2021</t>
  </si>
  <si>
    <t>Смесь Kabrita 3 GOLD для комфортного пищеварения, старше 12 месяцев, 800 г</t>
  </si>
  <si>
    <t>612630ca792ab1397241d587</t>
  </si>
  <si>
    <t>20.08.2021</t>
  </si>
  <si>
    <t>612641cbf78dba4502f0d934</t>
  </si>
  <si>
    <t>Goo.N трусики Сheerful Baby XL (11-18 кг), 42 шт.</t>
  </si>
  <si>
    <t>612648897153b378700c2290</t>
  </si>
  <si>
    <t>YokoSun подгузники M (5-10 кг), 62 шт.</t>
  </si>
  <si>
    <t>61264b94bed21e68ea6afd59</t>
  </si>
  <si>
    <t>09.08.2021</t>
  </si>
  <si>
    <t>YokoSun трусики Premium XL (12-20 кг) 38 шт., белый</t>
  </si>
  <si>
    <t>61265a70b9f8eda47d5fe382</t>
  </si>
  <si>
    <t>YokoSun трусики L (9-14 кг), 44 шт.</t>
  </si>
  <si>
    <t>61266e64792ab13465972f55</t>
  </si>
  <si>
    <t>Goo.N трусики XXL (13-25 кг) 28 шт.</t>
  </si>
  <si>
    <t>612674ff0fe9957b4ffdec2a</t>
  </si>
  <si>
    <t>Joonies трусики Standart L (9-14 кг), 42 шт., 42 шт., верблюды</t>
  </si>
  <si>
    <t>6126783c32da83b16676a5f6</t>
  </si>
  <si>
    <t>6126859df988012f1cd8c1be</t>
  </si>
  <si>
    <t>61268ab0792ab13b09972f55</t>
  </si>
  <si>
    <t>61268d7b0fe9957902fdec2a</t>
  </si>
  <si>
    <t>Зубная паста Perioe Pumping Citrus, 285 г</t>
  </si>
  <si>
    <t>61268dbc7153b345d7082961</t>
  </si>
  <si>
    <t>Goo.N трусики L (9-14 кг) 44 шт.</t>
  </si>
  <si>
    <t>61268dbc3b31766def8de667</t>
  </si>
  <si>
    <t>Goo.N трусики XL (12-20 кг) 38 шт.</t>
  </si>
  <si>
    <t>Протеин Optimum Nutrition 100% Casein Gold Standard (1812-1820 г) шоколад-арахисовое масло</t>
  </si>
  <si>
    <t>612522acf4c0cb447af0bd79</t>
  </si>
  <si>
    <t>Takeshi трусики бамбуковые Kid's L (9-14 кг) 44 шт.</t>
  </si>
  <si>
    <t>6126b89e8927cae63f4b2d10</t>
  </si>
  <si>
    <t>YokoSun подгузники Premium M (5-10 кг) 62 шт., белый</t>
  </si>
  <si>
    <t>6126ba43c5311b2bda976511</t>
  </si>
  <si>
    <t>Протеин Optimum Nutrition 100% Whey Gold Standard (819-943 г) шоколад мальт</t>
  </si>
  <si>
    <t>6126ba4bf988017eefd8c1bd</t>
  </si>
  <si>
    <t>Joonies трусики Comfort XL (12-17 кг), 38 шт.</t>
  </si>
  <si>
    <t>6125ea447153b38803936e4f</t>
  </si>
  <si>
    <t>Минерально-витаминный комплекс Optimum Nutrition Opti-Men (150 таблеток)</t>
  </si>
  <si>
    <t>6125cfa26a86437e42f813f4</t>
  </si>
  <si>
    <t>Goo.N трусики Ultra L (9-14 кг), 56 шт.</t>
  </si>
  <si>
    <t>6126be5503c378c6c5a1280e</t>
  </si>
  <si>
    <t>Набор Some By Mi Yuja Niacin 30 Days Brightening Starter Kit</t>
  </si>
  <si>
    <t>6126c2b94f5c6e5b5b791570</t>
  </si>
  <si>
    <t>Meine Liebe, гель для мытья овощей, фруктов, детской посуды и игрушек, 485 мл</t>
  </si>
  <si>
    <t>6126c2ed6a86434cd74ba0d6</t>
  </si>
  <si>
    <t>Аминокислотный комплекс Optimum Nutrition Superior Amino 2222 (320 таблеток)</t>
  </si>
  <si>
    <t>6126c47b792ab101e8972fb3</t>
  </si>
  <si>
    <t>Joonies подгузники Premium Soft L (9-14 кг), 42 шт.</t>
  </si>
  <si>
    <t>6126c4907153b36132082956</t>
  </si>
  <si>
    <t>6125cf30f78dba676f674450</t>
  </si>
  <si>
    <t>6126c6a68927ca2ed54b2c7f</t>
  </si>
  <si>
    <t>Merries трусики L (9-14 кг), 44 шт.</t>
  </si>
  <si>
    <t>6126c991f78dba3e9b08b503</t>
  </si>
  <si>
    <t>Joonies трусики Comfort XL (12-17 кг), 38 шт., 3 уп.</t>
  </si>
  <si>
    <t>6126c9d47153b31c3e08295c</t>
  </si>
  <si>
    <t>Merries подгузники L (9-14 кг), 64 шт.</t>
  </si>
  <si>
    <t>6126ce7ff4c0cb7131c025b0</t>
  </si>
  <si>
    <t>612534e594d52746688acd8d</t>
  </si>
  <si>
    <t>612481c620d51d56f34c09b5</t>
  </si>
  <si>
    <t>6123f32d83b1f225b5aba18e</t>
  </si>
  <si>
    <t>Смесь Kabrita 2 GOLD для комфортного пищеварения, 6-12 месяцев, 400 г</t>
  </si>
  <si>
    <t>6126d8bb4f5c6e635e791573</t>
  </si>
  <si>
    <t>6126db85c5311b68bd9764ca</t>
  </si>
  <si>
    <t>6126dcbf32da83711f76a5e8</t>
  </si>
  <si>
    <t>6126e45fdff13b6a661e4389</t>
  </si>
  <si>
    <t>6126e706c3080f0b89387038</t>
  </si>
  <si>
    <t>612379b9954f6b1940663772</t>
  </si>
  <si>
    <t>Goo.N подгузники S (4-8 кг), 84 шт.</t>
  </si>
  <si>
    <t>6126eb38bed21e152d0fa3dc</t>
  </si>
  <si>
    <t>6126ef49f78dba0eff08b505</t>
  </si>
  <si>
    <t>6126efa33b317610138de663</t>
  </si>
  <si>
    <t>Goo.N подгузники L (9-14 кг), 54 шт.</t>
  </si>
  <si>
    <t>21.08.2021</t>
  </si>
  <si>
    <t>Смесь БИБИКОЛЬ Нэнни 4, с 18 месяцев, 800 г</t>
  </si>
  <si>
    <t>6126efdedbdc31e03027ebaf</t>
  </si>
  <si>
    <t>6126f1db04e9437aa4727c5a</t>
  </si>
  <si>
    <t>6126f4035a395176da3d1df6</t>
  </si>
  <si>
    <t>612684f2c3080fb0ab16332a</t>
  </si>
  <si>
    <t>KIOSHI трусики XL (12-18 кг), 36 шт.</t>
  </si>
  <si>
    <t>61246ced7153b3cbf7224a4a</t>
  </si>
  <si>
    <t>Joonies подгузники Premium Soft NB (0-5 кг) 24 шт.</t>
  </si>
  <si>
    <t>6126f63604e9437aa4727c5c</t>
  </si>
  <si>
    <t>61255ac3bed21e44dca44030</t>
  </si>
  <si>
    <t>6127084604e9438177727c58</t>
  </si>
  <si>
    <t>Satisfyer One Night Stand, бордовый</t>
  </si>
  <si>
    <t>6123bc878927ca59a8a3dd6b</t>
  </si>
  <si>
    <t>YokoSun трусики Premium M (6-10 кг) 56 шт., белый</t>
  </si>
  <si>
    <t>61270c1a7153b324a708295e</t>
  </si>
  <si>
    <t>Гель для душа Biore Персиковый соблазн, 480 мл</t>
  </si>
  <si>
    <t>61270cc63b31764bb78de670</t>
  </si>
  <si>
    <t>Возврат платежа за скидку маркетплейса</t>
  </si>
  <si>
    <t>61260c4d7153b3522ef5d793</t>
  </si>
  <si>
    <t>61262326792ab16e4a41d5bf</t>
  </si>
  <si>
    <t>6127023799d6ef6e9635bc08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</si>
</sst>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" x14ac:knownFonts="1"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  <charset val="204"/>
    </font>
    <font>
      <b/>
      <sz val="9"/>
      <color rgb="FF000000"/>
      <name val="Tahoma"/>
      <family val="2"/>
      <charset val="204"/>
    </font>
    <font>
      <b/>
      <sz val="18"/>
      <color theme="1"/>
      <name val="Calibri (Body)"/>
    </font>
  </fonts>
  <fills count="3">
    <fill>
      <patternFill patternType="none"/>
    </fill>
    <fill>
      <patternFill patternType="gray125"/>
    </fill>
    <fill>
      <patternFill patternType="solid">
        <fgColor rgb="FFF2F2F2"/>
        <bgColor rgb="FFDBEEF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/>
    <xf numFmtId="0" fontId="2" fillId="0" borderId="0" xfId="0" quotePrefix="1" applyFont="1"/>
    <xf numFmtId="0" fontId="1" fillId="0" borderId="0" xfId="0" applyFont="1"/>
    <xf numFmtId="14" fontId="3" fillId="0" borderId="0" xfId="0" applyNumberFormat="1" applyFont="1" applyAlignment="1">
      <alignment vertical="top"/>
    </xf>
    <xf numFmtId="0" fontId="3" fillId="0" borderId="0" xfId="0" applyFont="1" applyAlignment="1">
      <alignment vertical="top"/>
    </xf>
    <xf numFmtId="1" fontId="3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/>
    <xf numFmtId="0" fontId="2" fillId="2" borderId="1" xfId="0" applyFont="1" applyFill="1" applyBorder="1" applyAlignment="1">
      <alignment horizontal="center" vertical="center" wrapText="1"/>
    </xf>
    <xf numFmtId="2" fontId="3" fillId="0" borderId="0" xfId="0" applyNumberFormat="1" applyFont="1" applyAlignment="1">
      <alignment vertical="top"/>
    </xf>
    <xf numFmtId="0" fontId="5" fillId="0" borderId="0" xfId="0" applyFon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vmlDrawing1.vml" Type="http://schemas.openxmlformats.org/officeDocument/2006/relationships/vmlDrawing"/><Relationship Id="rId3" Target="../comments1.xml" Type="http://schemas.openxmlformats.org/officeDocument/2006/relationships/comments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0"/>
  <sheetViews>
    <sheetView tabSelected="1" workbookViewId="0">
      <selection activeCell="B5" sqref="B5"/>
    </sheetView>
  </sheetViews>
  <sheetFormatPr baseColWidth="10" defaultColWidth="11" defaultRowHeight="16" x14ac:dyDescent="0.2"/>
  <cols>
    <col min="1" max="1" customWidth="true" width="29.33203125" collapsed="false"/>
    <col min="2" max="2" customWidth="true" width="22.1640625" collapsed="false"/>
    <col min="3" max="3" customWidth="true" width="16.5" collapsed="false"/>
    <col min="4" max="4" customWidth="true" width="19.0" collapsed="false"/>
    <col min="5" max="5" customWidth="true" width="18.1640625" collapsed="false"/>
    <col min="6" max="6" customWidth="true" width="22.1640625" collapsed="false"/>
    <col min="7" max="7" customWidth="true" width="23.1640625" collapsed="false"/>
    <col min="8" max="8" customWidth="true" width="20.83203125" collapsed="false"/>
    <col min="9" max="9" customWidth="true" width="24.0" collapsed="false"/>
  </cols>
  <sheetData>
    <row r="1" spans="1:9" s="3" customFormat="1" ht="24" x14ac:dyDescent="0.3">
      <c r="A1" s="11" t="s">
        <v>46</v>
      </c>
      <c r="B1" s="12"/>
      <c r="C1" s="12"/>
    </row>
    <row r="2" spans="1:9" s="3" customFormat="1" x14ac:dyDescent="0.2" ht="16.0" customHeight="true">
      <c r="A2" s="3" t="s">
        <v>32</v>
      </c>
      <c r="B2" s="4" t="s">
        <v>50</v>
      </c>
    </row>
    <row r="3" spans="1:9" s="3" customFormat="1" x14ac:dyDescent="0.2" ht="16.0" customHeight="true">
      <c r="A3" s="3" t="s">
        <v>33</v>
      </c>
      <c r="B3" s="5" t="n">
        <v>864956.0</v>
      </c>
    </row>
    <row r="4" spans="1:9" s="3" customFormat="1" x14ac:dyDescent="0.2" ht="16.0" customHeight="true">
      <c r="A4" s="3" t="s">
        <v>34</v>
      </c>
      <c r="B4" s="10" t="n">
        <v>30721.0</v>
      </c>
    </row>
    <row r="5" spans="1:9" x14ac:dyDescent="0.2" ht="16.0" customHeight="true">
      <c r="A5" s="3"/>
      <c r="B5" s="6"/>
      <c r="C5" s="3"/>
      <c r="D5" s="3"/>
      <c r="E5" s="3"/>
      <c r="F5" s="3"/>
      <c r="G5" s="3"/>
      <c r="H5" s="3"/>
      <c r="I5" s="3"/>
    </row>
    <row r="6" spans="1:9" ht="19.0" customHeight="true" x14ac:dyDescent="0.2">
      <c r="A6" s="3" t="s">
        <v>35</v>
      </c>
    </row>
    <row r="7" spans="1:9" s="8" customFormat="1" ht="34.0" x14ac:dyDescent="0.2" customHeight="true">
      <c r="A7" s="9" t="s">
        <v>38</v>
      </c>
      <c r="B7" s="9" t="s">
        <v>0</v>
      </c>
      <c r="C7" s="9" t="s">
        <v>43</v>
      </c>
      <c r="D7" s="9" t="s">
        <v>1</v>
      </c>
      <c r="E7" s="9" t="s">
        <v>2</v>
      </c>
      <c r="F7" s="9" t="s">
        <v>39</v>
      </c>
      <c r="G7" s="9" t="s">
        <v>5</v>
      </c>
      <c r="H7" s="9" t="s">
        <v>3</v>
      </c>
      <c r="I7" s="9" t="s">
        <v>4</v>
      </c>
    </row>
    <row r="8" spans="1:9" x14ac:dyDescent="0.2" ht="16.0" customHeight="true">
      <c r="A8" s="7" t="n">
        <v>6.0248105E7</v>
      </c>
      <c r="B8" s="8" t="s">
        <v>51</v>
      </c>
      <c r="C8" s="8" t="n">
        <f>IF(false,"120923126", "120923126")</f>
      </c>
      <c r="D8" s="8" t="s">
        <v>52</v>
      </c>
      <c r="E8" s="8" t="n">
        <v>2.0</v>
      </c>
      <c r="F8" s="8" t="n">
        <v>183.0</v>
      </c>
      <c r="G8" s="8" t="s">
        <v>53</v>
      </c>
      <c r="H8" s="8" t="s">
        <v>54</v>
      </c>
      <c r="I8" s="8" t="s">
        <v>55</v>
      </c>
    </row>
    <row r="9" ht="16.0" customHeight="true">
      <c r="A9" t="n" s="7">
        <v>6.0248105E7</v>
      </c>
      <c r="B9" t="s" s="8">
        <v>51</v>
      </c>
      <c r="C9" t="n" s="8">
        <f>IF(false,"120923126", "120923126")</f>
      </c>
      <c r="D9" t="s" s="8">
        <v>52</v>
      </c>
      <c r="E9" t="n" s="8">
        <v>2.0</v>
      </c>
      <c r="F9" t="n" s="8">
        <v>1960.0</v>
      </c>
      <c r="G9" t="s" s="8">
        <v>56</v>
      </c>
      <c r="H9" t="s" s="8">
        <v>54</v>
      </c>
      <c r="I9" t="s" s="8">
        <v>57</v>
      </c>
    </row>
    <row r="10" spans="1:9" x14ac:dyDescent="0.2" ht="16.0" customHeight="true">
      <c r="A10" s="7" t="n">
        <v>6.0452245E7</v>
      </c>
      <c r="B10" s="8" t="s">
        <v>58</v>
      </c>
      <c r="C10" s="8" t="n">
        <f>IF(false,"120921957", "120921957")</f>
      </c>
      <c r="D10" s="8" t="s">
        <v>59</v>
      </c>
      <c r="E10" s="8" t="n">
        <v>1.0</v>
      </c>
      <c r="F10" s="8" t="n">
        <v>219.0</v>
      </c>
      <c r="G10" s="8" t="s">
        <v>56</v>
      </c>
      <c r="H10" t="s" s="8">
        <v>54</v>
      </c>
      <c r="I10" t="s" s="8">
        <v>60</v>
      </c>
    </row>
    <row r="11" ht="16.0" customHeight="true">
      <c r="A11" t="n" s="7">
        <v>6.0435938E7</v>
      </c>
      <c r="B11" t="s" s="8">
        <v>58</v>
      </c>
      <c r="C11" t="n" s="8">
        <f>IF(false,"120922947", "120922947")</f>
      </c>
      <c r="D11" t="s" s="8">
        <v>61</v>
      </c>
      <c r="E11" t="n" s="8">
        <v>1.0</v>
      </c>
      <c r="F11" t="n" s="8">
        <v>436.0</v>
      </c>
      <c r="G11" t="s" s="8">
        <v>56</v>
      </c>
      <c r="H11" t="s" s="8">
        <v>54</v>
      </c>
      <c r="I11" t="s" s="8">
        <v>62</v>
      </c>
    </row>
    <row r="12" spans="1:9" x14ac:dyDescent="0.2" ht="16.0" customHeight="true">
      <c r="A12" s="7" t="n">
        <v>6.0293506E7</v>
      </c>
      <c r="B12" t="s" s="8">
        <v>51</v>
      </c>
      <c r="C12" t="n" s="8">
        <f>IF(false,"120922955", "120922955")</f>
      </c>
      <c r="D12" t="s" s="8">
        <v>63</v>
      </c>
      <c r="E12" t="n" s="8">
        <v>1.0</v>
      </c>
      <c r="F12" t="n" s="8">
        <v>572.0</v>
      </c>
      <c r="G12" t="s" s="8">
        <v>56</v>
      </c>
      <c r="H12" t="s" s="8">
        <v>54</v>
      </c>
      <c r="I12" t="s" s="8">
        <v>64</v>
      </c>
    </row>
    <row r="13" spans="1:9" s="8" customFormat="1" ht="16.0" x14ac:dyDescent="0.2" customHeight="true">
      <c r="A13" s="7" t="n">
        <v>6.04371E7</v>
      </c>
      <c r="B13" s="8" t="s">
        <v>58</v>
      </c>
      <c r="C13" s="8" t="n">
        <f>IF(false,"005-1080", "005-1080")</f>
      </c>
      <c r="D13" s="8" t="s">
        <v>65</v>
      </c>
      <c r="E13" s="8" t="n">
        <v>1.0</v>
      </c>
      <c r="F13" s="8" t="n">
        <v>90.0</v>
      </c>
      <c r="G13" s="8" t="s">
        <v>56</v>
      </c>
      <c r="H13" s="8" t="s">
        <v>54</v>
      </c>
      <c r="I13" s="8" t="s">
        <v>66</v>
      </c>
    </row>
    <row r="14" spans="1:9" x14ac:dyDescent="0.2" ht="16.0" customHeight="true">
      <c r="A14" s="7" t="n">
        <v>6.04371E7</v>
      </c>
      <c r="B14" s="8" t="s">
        <v>58</v>
      </c>
      <c r="C14" s="8" t="n">
        <f>IF(false,"005-1080", "005-1080")</f>
      </c>
      <c r="D14" s="8" t="s">
        <v>65</v>
      </c>
      <c r="E14" s="8" t="n">
        <v>1.0</v>
      </c>
      <c r="F14" s="8" t="n">
        <v>119.0</v>
      </c>
      <c r="G14" s="8" t="s">
        <v>53</v>
      </c>
      <c r="H14" s="8" t="s">
        <v>54</v>
      </c>
      <c r="I14" s="8" t="s">
        <v>67</v>
      </c>
    </row>
    <row r="15" ht="16.0" customHeight="true">
      <c r="A15" t="n" s="7">
        <v>6.0452881E7</v>
      </c>
      <c r="B15" t="s" s="8">
        <v>58</v>
      </c>
      <c r="C15" t="n" s="8">
        <f>IF(false,"005-1111", "005-1111")</f>
      </c>
      <c r="D15" t="s" s="8">
        <v>68</v>
      </c>
      <c r="E15" t="n" s="8">
        <v>1.0</v>
      </c>
      <c r="F15" t="n" s="8">
        <v>327.0</v>
      </c>
      <c r="G15" t="s" s="8">
        <v>56</v>
      </c>
      <c r="H15" t="s" s="8">
        <v>54</v>
      </c>
      <c r="I15" t="s" s="8">
        <v>69</v>
      </c>
    </row>
    <row r="16" spans="1:9" s="1" customFormat="1" x14ac:dyDescent="0.2" ht="16.0" customHeight="true">
      <c r="A16" s="7" t="n">
        <v>6.0536995E7</v>
      </c>
      <c r="B16" t="s" s="8">
        <v>70</v>
      </c>
      <c r="C16" t="n" s="8">
        <f>IF(false,"008-576", "008-576")</f>
      </c>
      <c r="D16" t="s" s="8">
        <v>71</v>
      </c>
      <c r="E16" t="n" s="8">
        <v>1.0</v>
      </c>
      <c r="F16" s="8" t="n">
        <v>38.0</v>
      </c>
      <c r="G16" s="8" t="s">
        <v>53</v>
      </c>
      <c r="H16" s="8" t="s">
        <v>54</v>
      </c>
      <c r="I16" s="8" t="s">
        <v>72</v>
      </c>
    </row>
    <row r="17" spans="1:9" x14ac:dyDescent="0.2" ht="16.0" customHeight="true">
      <c r="A17" s="7" t="n">
        <v>5.9131888E7</v>
      </c>
      <c r="B17" s="8" t="s">
        <v>73</v>
      </c>
      <c r="C17" s="8" t="n">
        <f>IF(false,"120922944", "120922944")</f>
      </c>
      <c r="D17" s="8" t="s">
        <v>74</v>
      </c>
      <c r="E17" s="8" t="n">
        <v>1.0</v>
      </c>
      <c r="F17" s="8" t="n">
        <v>1031.0</v>
      </c>
      <c r="G17" s="8" t="s">
        <v>56</v>
      </c>
      <c r="H17" s="8" t="s">
        <v>54</v>
      </c>
      <c r="I17" s="8" t="s">
        <v>75</v>
      </c>
    </row>
    <row r="18" spans="1:9" x14ac:dyDescent="0.2" ht="16.0" customHeight="true">
      <c r="A18" s="7" t="n">
        <v>5.9131888E7</v>
      </c>
      <c r="B18" t="s" s="8">
        <v>73</v>
      </c>
      <c r="C18" t="n" s="8">
        <f>IF(false,"2152400606", "2152400606")</f>
      </c>
      <c r="D18" t="s" s="8">
        <v>76</v>
      </c>
      <c r="E18" t="n" s="8">
        <v>1.0</v>
      </c>
      <c r="F18" t="n" s="8">
        <v>447.0</v>
      </c>
      <c r="G18" t="s" s="8">
        <v>56</v>
      </c>
      <c r="H18" t="s" s="8">
        <v>54</v>
      </c>
      <c r="I18" t="s" s="8">
        <v>75</v>
      </c>
    </row>
    <row r="19" spans="1:9" ht="16.0" x14ac:dyDescent="0.2" customHeight="true">
      <c r="A19" s="7" t="n">
        <v>6.045163E7</v>
      </c>
      <c r="B19" s="8" t="s">
        <v>58</v>
      </c>
      <c r="C19" s="8" t="n">
        <f>IF(false,"120922944", "120922944")</f>
      </c>
      <c r="D19" s="8" t="s">
        <v>74</v>
      </c>
      <c r="E19" s="8" t="n">
        <v>1.0</v>
      </c>
      <c r="F19" s="8" t="n">
        <v>100.0</v>
      </c>
      <c r="G19" s="8" t="s">
        <v>56</v>
      </c>
      <c r="H19" s="8" t="s">
        <v>54</v>
      </c>
      <c r="I19" s="8" t="s">
        <v>77</v>
      </c>
    </row>
    <row r="20" spans="1:9" x14ac:dyDescent="0.2" ht="16.0" customHeight="true">
      <c r="A20" s="7" t="n">
        <v>5.9175618E7</v>
      </c>
      <c r="B20" s="8" t="s">
        <v>78</v>
      </c>
      <c r="C20" s="8" t="n">
        <f>IF(false,"01-003884", "01-003884")</f>
      </c>
      <c r="D20" s="8" t="s">
        <v>79</v>
      </c>
      <c r="E20" s="8" t="n">
        <v>4.0</v>
      </c>
      <c r="F20" s="8" t="n">
        <v>1036.0</v>
      </c>
      <c r="G20" s="8" t="s">
        <v>56</v>
      </c>
      <c r="H20" s="8" t="s">
        <v>54</v>
      </c>
      <c r="I20" s="8" t="s">
        <v>80</v>
      </c>
    </row>
    <row r="21" ht="16.0" customHeight="true">
      <c r="A21" t="n" s="7">
        <v>5.8284738E7</v>
      </c>
      <c r="B21" t="s" s="8">
        <v>81</v>
      </c>
      <c r="C21" t="n" s="8">
        <f>IF(false,"120921202", "120921202")</f>
      </c>
      <c r="D21" t="s" s="8">
        <v>82</v>
      </c>
      <c r="E21" t="n" s="8">
        <v>2.0</v>
      </c>
      <c r="F21" t="n" s="8">
        <v>900.0</v>
      </c>
      <c r="G21" t="s" s="8">
        <v>56</v>
      </c>
      <c r="H21" t="s" s="8">
        <v>54</v>
      </c>
      <c r="I21" t="s" s="8">
        <v>83</v>
      </c>
    </row>
    <row r="22" spans="1:9" s="1" customFormat="1" x14ac:dyDescent="0.2" ht="16.0" customHeight="true">
      <c r="A22" s="7" t="n">
        <v>5.990171E7</v>
      </c>
      <c r="B22" t="s" s="8">
        <v>84</v>
      </c>
      <c r="C22" t="n" s="8">
        <f>IF(false,"005-1080", "005-1080")</f>
      </c>
      <c r="D22" t="s" s="8">
        <v>65</v>
      </c>
      <c r="E22" t="n" s="8">
        <v>8.0</v>
      </c>
      <c r="F22" s="8" t="n">
        <v>2640.0</v>
      </c>
      <c r="G22" s="8" t="s">
        <v>56</v>
      </c>
      <c r="H22" s="8" t="s">
        <v>54</v>
      </c>
      <c r="I22" s="8" t="s">
        <v>85</v>
      </c>
    </row>
    <row r="23" spans="1:9" x14ac:dyDescent="0.2" ht="16.0" customHeight="true">
      <c r="A23" s="7" t="n">
        <v>6.0301678E7</v>
      </c>
      <c r="B23" s="8" t="s">
        <v>51</v>
      </c>
      <c r="C23" s="8" t="n">
        <f>IF(false,"005-1359", "005-1359")</f>
      </c>
      <c r="D23" s="8" t="s">
        <v>86</v>
      </c>
      <c r="E23" s="8" t="n">
        <v>1.0</v>
      </c>
      <c r="F23" s="8" t="n">
        <v>130.0</v>
      </c>
      <c r="G23" s="8" t="s">
        <v>56</v>
      </c>
      <c r="H23" s="8" t="s">
        <v>54</v>
      </c>
      <c r="I23" s="8" t="s">
        <v>87</v>
      </c>
    </row>
    <row r="24" ht="16.0" customHeight="true">
      <c r="A24" t="n" s="7">
        <v>6.0422721E7</v>
      </c>
      <c r="B24" t="s" s="8">
        <v>58</v>
      </c>
      <c r="C24" t="n" s="8">
        <f>IF(false,"005-1512", "005-1512")</f>
      </c>
      <c r="D24" t="s" s="8">
        <v>88</v>
      </c>
      <c r="E24" t="n" s="8">
        <v>7.0</v>
      </c>
      <c r="F24" t="n" s="8">
        <v>1792.0</v>
      </c>
      <c r="G24" t="s" s="8">
        <v>56</v>
      </c>
      <c r="H24" t="s" s="8">
        <v>54</v>
      </c>
      <c r="I24" t="s" s="8">
        <v>89</v>
      </c>
    </row>
    <row r="25" spans="1:9" s="1" customFormat="1" x14ac:dyDescent="0.2" ht="16.0" customHeight="true">
      <c r="A25" t="n" s="7">
        <v>5.8149405E7</v>
      </c>
      <c r="B25" t="s" s="8">
        <v>90</v>
      </c>
      <c r="C25" t="n" s="8">
        <f>IF(false,"120921901", "120921901")</f>
      </c>
      <c r="D25" t="s" s="8">
        <v>91</v>
      </c>
      <c r="E25" t="n" s="8">
        <v>1.0</v>
      </c>
      <c r="F25" t="n" s="8">
        <v>262.0</v>
      </c>
      <c r="G25" t="s" s="8">
        <v>56</v>
      </c>
      <c r="H25" t="s" s="8">
        <v>54</v>
      </c>
      <c r="I25" t="s" s="8">
        <v>92</v>
      </c>
    </row>
    <row r="26" ht="16.0" customHeight="true">
      <c r="A26" t="n" s="7">
        <v>5.9939599E7</v>
      </c>
      <c r="B26" t="s" s="8">
        <v>84</v>
      </c>
      <c r="C26" t="n" s="8">
        <f>IF(false,"005-1515", "005-1515")</f>
      </c>
      <c r="D26" t="s" s="8">
        <v>93</v>
      </c>
      <c r="E26" t="n" s="8">
        <v>3.0</v>
      </c>
      <c r="F26" t="n" s="8">
        <v>723.0</v>
      </c>
      <c r="G26" t="s" s="8">
        <v>56</v>
      </c>
      <c r="H26" t="s" s="8">
        <v>54</v>
      </c>
      <c r="I26" t="s" s="8">
        <v>94</v>
      </c>
    </row>
    <row r="27" ht="16.0" customHeight="true">
      <c r="A27" t="n" s="7">
        <v>6.0060957E7</v>
      </c>
      <c r="B27" t="s" s="8">
        <v>84</v>
      </c>
      <c r="C27" t="n" s="8">
        <f>IF(false,"005-1520", "005-1520")</f>
      </c>
      <c r="D27" t="s" s="8">
        <v>95</v>
      </c>
      <c r="E27" t="n" s="8">
        <v>2.0</v>
      </c>
      <c r="F27" t="n" s="8">
        <v>916.0</v>
      </c>
      <c r="G27" t="s" s="8">
        <v>56</v>
      </c>
      <c r="H27" t="s" s="8">
        <v>54</v>
      </c>
      <c r="I27" t="s" s="8">
        <v>96</v>
      </c>
    </row>
    <row r="28" ht="16.0" customHeight="true">
      <c r="A28" t="n" s="7">
        <v>6.0046935E7</v>
      </c>
      <c r="B28" t="s" s="8">
        <v>84</v>
      </c>
      <c r="C28" t="n" s="8">
        <f>IF(false,"2152400398", "2152400398")</f>
      </c>
      <c r="D28" t="s" s="8">
        <v>97</v>
      </c>
      <c r="E28" t="n" s="8">
        <v>1.0</v>
      </c>
      <c r="F28" t="n" s="8">
        <v>167.0</v>
      </c>
      <c r="G28" t="s" s="8">
        <v>56</v>
      </c>
      <c r="H28" t="s" s="8">
        <v>54</v>
      </c>
      <c r="I28" t="s" s="8">
        <v>98</v>
      </c>
    </row>
    <row r="29" spans="1:9" s="1" customFormat="1" x14ac:dyDescent="0.2" ht="16.0" customHeight="true">
      <c r="A29" t="n" s="7">
        <v>6.0402931E7</v>
      </c>
      <c r="B29" t="s" s="8">
        <v>58</v>
      </c>
      <c r="C29" t="n" s="8">
        <f>IF(false,"005-1080", "005-1080")</f>
      </c>
      <c r="D29" t="s" s="8">
        <v>65</v>
      </c>
      <c r="E29" t="n" s="8">
        <v>1.0</v>
      </c>
      <c r="F29" t="n" s="8">
        <v>220.0</v>
      </c>
      <c r="G29" s="8" t="s">
        <v>56</v>
      </c>
      <c r="H29" t="s" s="8">
        <v>54</v>
      </c>
      <c r="I29" s="8" t="s">
        <v>99</v>
      </c>
    </row>
    <row r="30" ht="16.0" customHeight="true">
      <c r="A30" t="n" s="7">
        <v>6.0360822E7</v>
      </c>
      <c r="B30" t="s" s="8">
        <v>58</v>
      </c>
      <c r="C30" t="n" s="8">
        <f>IF(false,"005-1111", "005-1111")</f>
      </c>
      <c r="D30" t="s" s="8">
        <v>68</v>
      </c>
      <c r="E30" t="n" s="8">
        <v>1.0</v>
      </c>
      <c r="F30" t="n" s="8">
        <v>85.0</v>
      </c>
      <c r="G30" t="s" s="8">
        <v>56</v>
      </c>
      <c r="H30" t="s" s="8">
        <v>54</v>
      </c>
      <c r="I30" t="s" s="8">
        <v>100</v>
      </c>
    </row>
    <row r="31" ht="16.0" customHeight="true">
      <c r="A31" t="n" s="7">
        <v>6.0432966E7</v>
      </c>
      <c r="B31" t="s" s="8">
        <v>58</v>
      </c>
      <c r="C31" t="n" s="8">
        <f>IF(false,"005-1080", "005-1080")</f>
      </c>
      <c r="D31" t="s" s="8">
        <v>65</v>
      </c>
      <c r="E31" t="n" s="8">
        <v>1.0</v>
      </c>
      <c r="F31" t="n" s="8">
        <v>90.0</v>
      </c>
      <c r="G31" t="s" s="8">
        <v>56</v>
      </c>
      <c r="H31" t="s" s="8">
        <v>54</v>
      </c>
      <c r="I31" t="s" s="8">
        <v>101</v>
      </c>
    </row>
    <row r="32" ht="16.0" customHeight="true">
      <c r="A32" t="n" s="7">
        <v>5.9887275E7</v>
      </c>
      <c r="B32" t="s" s="8">
        <v>84</v>
      </c>
      <c r="C32" t="n" s="8">
        <f>IF(false,"005-1412", "005-1412")</f>
      </c>
      <c r="D32" t="s" s="8">
        <v>102</v>
      </c>
      <c r="E32" t="n" s="8">
        <v>1.0</v>
      </c>
      <c r="F32" t="n" s="8">
        <v>150.0</v>
      </c>
      <c r="G32" t="s" s="8">
        <v>56</v>
      </c>
      <c r="H32" t="s" s="8">
        <v>54</v>
      </c>
      <c r="I32" t="s" s="8">
        <v>103</v>
      </c>
    </row>
    <row r="33" ht="16.0" customHeight="true">
      <c r="A33" t="n" s="7">
        <v>6.0451294E7</v>
      </c>
      <c r="B33" t="s" s="8">
        <v>58</v>
      </c>
      <c r="C33" t="n" s="8">
        <f>IF(false,"005-1518", "005-1518")</f>
      </c>
      <c r="D33" t="s" s="8">
        <v>104</v>
      </c>
      <c r="E33" t="n" s="8">
        <v>4.0</v>
      </c>
      <c r="F33" t="n" s="8">
        <v>1208.0</v>
      </c>
      <c r="G33" t="s" s="8">
        <v>56</v>
      </c>
      <c r="H33" t="s" s="8">
        <v>54</v>
      </c>
      <c r="I33" t="s" s="8">
        <v>105</v>
      </c>
    </row>
    <row r="34" ht="16.0" customHeight="true">
      <c r="A34" t="n" s="7">
        <v>6.0451294E7</v>
      </c>
      <c r="B34" t="s" s="8">
        <v>58</v>
      </c>
      <c r="C34" t="n" s="8">
        <f>IF(false,"005-1519", "005-1519")</f>
      </c>
      <c r="D34" t="s" s="8">
        <v>106</v>
      </c>
      <c r="E34" t="n" s="8">
        <v>1.0</v>
      </c>
      <c r="F34" t="n" s="8">
        <v>299.0</v>
      </c>
      <c r="G34" t="s" s="8">
        <v>56</v>
      </c>
      <c r="H34" t="s" s="8">
        <v>54</v>
      </c>
      <c r="I34" t="s" s="8">
        <v>105</v>
      </c>
    </row>
    <row r="35" ht="16.0" customHeight="true">
      <c r="A35" t="n" s="7">
        <v>6.0568414E7</v>
      </c>
      <c r="B35" t="s" s="8">
        <v>70</v>
      </c>
      <c r="C35" t="n" s="8">
        <f>IF(false,"120923153", "120923153")</f>
      </c>
      <c r="D35" t="s" s="8">
        <v>107</v>
      </c>
      <c r="E35" t="n" s="8">
        <v>1.0</v>
      </c>
      <c r="F35" t="n" s="8">
        <v>186.0</v>
      </c>
      <c r="G35" t="s" s="8">
        <v>53</v>
      </c>
      <c r="H35" t="s" s="8">
        <v>50</v>
      </c>
      <c r="I35" t="s" s="8">
        <v>108</v>
      </c>
    </row>
    <row r="36" ht="16.0" customHeight="true">
      <c r="A36" t="n" s="7">
        <v>6.0504986E7</v>
      </c>
      <c r="B36" t="s" s="8">
        <v>70</v>
      </c>
      <c r="C36" t="n" s="8">
        <f>IF(false,"120921743", "120921743")</f>
      </c>
      <c r="D36" t="s" s="8">
        <v>109</v>
      </c>
      <c r="E36" t="n" s="8">
        <v>1.0</v>
      </c>
      <c r="F36" t="n" s="8">
        <v>149.0</v>
      </c>
      <c r="G36" t="s" s="8">
        <v>56</v>
      </c>
      <c r="H36" t="s" s="8">
        <v>50</v>
      </c>
      <c r="I36" t="s" s="8">
        <v>110</v>
      </c>
    </row>
    <row r="37" ht="16.0" customHeight="true">
      <c r="A37" t="n" s="7">
        <v>6.0505057E7</v>
      </c>
      <c r="B37" t="s" s="8">
        <v>70</v>
      </c>
      <c r="C37" t="n" s="8">
        <f>IF(false,"120921898", "120921898")</f>
      </c>
      <c r="D37" t="s" s="8">
        <v>111</v>
      </c>
      <c r="E37" t="n" s="8">
        <v>2.0</v>
      </c>
      <c r="F37" t="n" s="8">
        <v>372.0</v>
      </c>
      <c r="G37" t="s" s="8">
        <v>56</v>
      </c>
      <c r="H37" t="s" s="8">
        <v>50</v>
      </c>
      <c r="I37" t="s" s="8">
        <v>112</v>
      </c>
    </row>
    <row r="38" ht="16.0" customHeight="true">
      <c r="A38" t="n" s="7">
        <v>6.0223989E7</v>
      </c>
      <c r="B38" t="s" s="8">
        <v>51</v>
      </c>
      <c r="C38" t="n" s="8">
        <f>IF(false,"120922982", "120922982")</f>
      </c>
      <c r="D38" t="s" s="8">
        <v>113</v>
      </c>
      <c r="E38" t="n" s="8">
        <v>1.0</v>
      </c>
      <c r="F38" t="n" s="8">
        <v>460.0</v>
      </c>
      <c r="G38" t="s" s="8">
        <v>56</v>
      </c>
      <c r="H38" t="s" s="8">
        <v>50</v>
      </c>
      <c r="I38" t="s" s="8">
        <v>114</v>
      </c>
    </row>
    <row r="39" ht="16.0" customHeight="true">
      <c r="A39" t="n" s="7">
        <v>6.0627919E7</v>
      </c>
      <c r="B39" t="s" s="8">
        <v>54</v>
      </c>
      <c r="C39" t="n" s="8">
        <f>IF(false,"120922351", "120922351")</f>
      </c>
      <c r="D39" t="s" s="8">
        <v>115</v>
      </c>
      <c r="E39" t="n" s="8">
        <v>1.0</v>
      </c>
      <c r="F39" t="n" s="8">
        <v>79.0</v>
      </c>
      <c r="G39" t="s" s="8">
        <v>53</v>
      </c>
      <c r="H39" t="s" s="8">
        <v>50</v>
      </c>
      <c r="I39" t="s" s="8">
        <v>116</v>
      </c>
    </row>
    <row r="40" ht="16.0" customHeight="true">
      <c r="A40" t="n" s="7">
        <v>6.0615263E7</v>
      </c>
      <c r="B40" t="s" s="8">
        <v>54</v>
      </c>
      <c r="C40" t="n" s="8">
        <f>IF(false,"120923178", "120923178")</f>
      </c>
      <c r="D40" t="s" s="8">
        <v>117</v>
      </c>
      <c r="E40" t="n" s="8">
        <v>1.0</v>
      </c>
      <c r="F40" t="n" s="8">
        <v>1405.0</v>
      </c>
      <c r="G40" t="s" s="8">
        <v>53</v>
      </c>
      <c r="H40" t="s" s="8">
        <v>50</v>
      </c>
      <c r="I40" t="s" s="8">
        <v>118</v>
      </c>
    </row>
    <row r="41" ht="16.0" customHeight="true">
      <c r="A41" t="n" s="7">
        <v>6.0441649E7</v>
      </c>
      <c r="B41" t="s" s="8">
        <v>58</v>
      </c>
      <c r="C41" t="n" s="8">
        <f>IF(false,"120921718", "120921718")</f>
      </c>
      <c r="D41" t="s" s="8">
        <v>119</v>
      </c>
      <c r="E41" t="n" s="8">
        <v>2.0</v>
      </c>
      <c r="F41" t="n" s="8">
        <v>800.0</v>
      </c>
      <c r="G41" t="s" s="8">
        <v>56</v>
      </c>
      <c r="H41" t="s" s="8">
        <v>50</v>
      </c>
      <c r="I41" t="s" s="8">
        <v>120</v>
      </c>
    </row>
    <row r="42" ht="16.0" customHeight="true">
      <c r="A42" t="n" s="7">
        <v>6.0604919E7</v>
      </c>
      <c r="B42" t="s" s="8">
        <v>54</v>
      </c>
      <c r="C42" t="n" s="8">
        <f>IF(false,"120922131", "120922131")</f>
      </c>
      <c r="D42" t="s" s="8">
        <v>121</v>
      </c>
      <c r="E42" t="n" s="8">
        <v>1.0</v>
      </c>
      <c r="F42" t="n" s="8">
        <v>515.0</v>
      </c>
      <c r="G42" t="s" s="8">
        <v>56</v>
      </c>
      <c r="H42" t="s" s="8">
        <v>50</v>
      </c>
      <c r="I42" t="s" s="8">
        <v>122</v>
      </c>
    </row>
    <row r="43" ht="16.0" customHeight="true">
      <c r="A43" t="n" s="7">
        <v>6.0492007E7</v>
      </c>
      <c r="B43" t="s" s="8">
        <v>70</v>
      </c>
      <c r="C43" t="n" s="8">
        <f>IF(false,"003-276", "003-276")</f>
      </c>
      <c r="D43" t="s" s="8">
        <v>123</v>
      </c>
      <c r="E43" t="n" s="8">
        <v>1.0</v>
      </c>
      <c r="F43" t="n" s="8">
        <v>55.0</v>
      </c>
      <c r="G43" t="s" s="8">
        <v>56</v>
      </c>
      <c r="H43" t="s" s="8">
        <v>50</v>
      </c>
      <c r="I43" t="s" s="8">
        <v>124</v>
      </c>
    </row>
    <row r="44" ht="16.0" customHeight="true">
      <c r="A44" t="n" s="7">
        <v>6.0542535E7</v>
      </c>
      <c r="B44" t="s" s="8">
        <v>70</v>
      </c>
      <c r="C44" t="n" s="8">
        <f>IF(false,"120923175", "120923175")</f>
      </c>
      <c r="D44" t="s" s="8">
        <v>125</v>
      </c>
      <c r="E44" t="n" s="8">
        <v>1.0</v>
      </c>
      <c r="F44" t="n" s="8">
        <v>260.0</v>
      </c>
      <c r="G44" t="s" s="8">
        <v>56</v>
      </c>
      <c r="H44" t="s" s="8">
        <v>50</v>
      </c>
      <c r="I44" t="s" s="8">
        <v>126</v>
      </c>
    </row>
    <row r="45" ht="16.0" customHeight="true">
      <c r="A45" t="n" s="7">
        <v>6.0546272E7</v>
      </c>
      <c r="B45" t="s" s="8">
        <v>70</v>
      </c>
      <c r="C45" t="n" s="8">
        <f>IF(false,"120921939", "120921939")</f>
      </c>
      <c r="D45" t="s" s="8">
        <v>127</v>
      </c>
      <c r="E45" t="n" s="8">
        <v>1.0</v>
      </c>
      <c r="F45" t="n" s="8">
        <v>199.0</v>
      </c>
      <c r="G45" t="s" s="8">
        <v>56</v>
      </c>
      <c r="H45" t="s" s="8">
        <v>50</v>
      </c>
      <c r="I45" t="s" s="8">
        <v>128</v>
      </c>
    </row>
    <row r="46" ht="16.0" customHeight="true">
      <c r="A46" t="n" s="7">
        <v>6.0615132E7</v>
      </c>
      <c r="B46" t="s" s="8">
        <v>54</v>
      </c>
      <c r="C46" t="n" s="8">
        <f>IF(false,"005-1512", "005-1512")</f>
      </c>
      <c r="D46" t="s" s="8">
        <v>88</v>
      </c>
      <c r="E46" t="n" s="8">
        <v>1.0</v>
      </c>
      <c r="F46" t="n" s="8">
        <v>950.0</v>
      </c>
      <c r="G46" t="s" s="8">
        <v>53</v>
      </c>
      <c r="H46" t="s" s="8">
        <v>50</v>
      </c>
      <c r="I46" t="s" s="8">
        <v>129</v>
      </c>
    </row>
    <row r="47" ht="16.0" customHeight="true">
      <c r="A47" t="n" s="7">
        <v>6.0391799E7</v>
      </c>
      <c r="B47" t="s" s="8">
        <v>58</v>
      </c>
      <c r="C47" t="n" s="8">
        <f>IF(false,"005-1519", "005-1519")</f>
      </c>
      <c r="D47" t="s" s="8">
        <v>106</v>
      </c>
      <c r="E47" t="n" s="8">
        <v>1.0</v>
      </c>
      <c r="F47" t="n" s="8">
        <v>301.0</v>
      </c>
      <c r="G47" t="s" s="8">
        <v>56</v>
      </c>
      <c r="H47" t="s" s="8">
        <v>50</v>
      </c>
      <c r="I47" t="s" s="8">
        <v>130</v>
      </c>
    </row>
    <row r="48" ht="16.0" customHeight="true">
      <c r="A48" t="n" s="7">
        <v>6.0470208E7</v>
      </c>
      <c r="B48" t="s" s="8">
        <v>70</v>
      </c>
      <c r="C48" t="n" s="8">
        <f>IF(false,"003-322", "003-322")</f>
      </c>
      <c r="D48" t="s" s="8">
        <v>131</v>
      </c>
      <c r="E48" t="n" s="8">
        <v>1.0</v>
      </c>
      <c r="F48" t="n" s="8">
        <v>239.0</v>
      </c>
      <c r="G48" t="s" s="8">
        <v>56</v>
      </c>
      <c r="H48" t="s" s="8">
        <v>50</v>
      </c>
      <c r="I48" t="s" s="8">
        <v>132</v>
      </c>
    </row>
    <row r="49" ht="16.0" customHeight="true">
      <c r="A49" t="n" s="7">
        <v>6.0435374E7</v>
      </c>
      <c r="B49" t="s" s="8">
        <v>58</v>
      </c>
      <c r="C49" t="n" s="8">
        <f>IF(false,"120922761", "120922761")</f>
      </c>
      <c r="D49" t="s" s="8">
        <v>133</v>
      </c>
      <c r="E49" t="n" s="8">
        <v>1.0</v>
      </c>
      <c r="F49" t="n" s="8">
        <v>524.0</v>
      </c>
      <c r="G49" t="s" s="8">
        <v>56</v>
      </c>
      <c r="H49" t="s" s="8">
        <v>50</v>
      </c>
      <c r="I49" t="s" s="8">
        <v>134</v>
      </c>
    </row>
    <row r="50" ht="16.0" customHeight="true">
      <c r="A50" t="n" s="7">
        <v>6.0578559E7</v>
      </c>
      <c r="B50" t="s" s="8">
        <v>70</v>
      </c>
      <c r="C50" t="n" s="8">
        <f>IF(false,"005-1250", "005-1250")</f>
      </c>
      <c r="D50" t="s" s="8">
        <v>135</v>
      </c>
      <c r="E50" t="n" s="8">
        <v>3.0</v>
      </c>
      <c r="F50" t="n" s="8">
        <v>765.0</v>
      </c>
      <c r="G50" t="s" s="8">
        <v>56</v>
      </c>
      <c r="H50" t="s" s="8">
        <v>50</v>
      </c>
      <c r="I50" t="s" s="8">
        <v>136</v>
      </c>
    </row>
    <row r="51" ht="16.0" customHeight="true">
      <c r="A51" t="n" s="7">
        <v>6.0578559E7</v>
      </c>
      <c r="B51" t="s" s="8">
        <v>70</v>
      </c>
      <c r="C51" t="n" s="8">
        <f>IF(false,"005-1250", "005-1250")</f>
      </c>
      <c r="D51" t="s" s="8">
        <v>135</v>
      </c>
      <c r="E51" t="n" s="8">
        <v>3.0</v>
      </c>
      <c r="F51" t="n" s="8">
        <v>308.0</v>
      </c>
      <c r="G51" t="s" s="8">
        <v>53</v>
      </c>
      <c r="H51" t="s" s="8">
        <v>50</v>
      </c>
      <c r="I51" t="s" s="8">
        <v>137</v>
      </c>
    </row>
    <row r="52" ht="16.0" customHeight="true">
      <c r="A52" t="n" s="7">
        <v>6.0470208E7</v>
      </c>
      <c r="B52" t="s" s="8">
        <v>70</v>
      </c>
      <c r="C52" t="n" s="8">
        <f>IF(false,"003-322", "003-322")</f>
      </c>
      <c r="D52" t="s" s="8">
        <v>131</v>
      </c>
      <c r="E52" t="n" s="8">
        <v>1.0</v>
      </c>
      <c r="F52" t="n" s="8">
        <v>86.0</v>
      </c>
      <c r="G52" t="s" s="8">
        <v>53</v>
      </c>
      <c r="H52" t="s" s="8">
        <v>50</v>
      </c>
      <c r="I52" t="s" s="8">
        <v>138</v>
      </c>
    </row>
    <row r="53" ht="16.0" customHeight="true">
      <c r="A53" t="n" s="7">
        <v>6.0441649E7</v>
      </c>
      <c r="B53" t="s" s="8">
        <v>58</v>
      </c>
      <c r="C53" t="n" s="8">
        <f>IF(false,"120921718", "120921718")</f>
      </c>
      <c r="D53" t="s" s="8">
        <v>119</v>
      </c>
      <c r="E53" t="n" s="8">
        <v>2.0</v>
      </c>
      <c r="F53" t="n" s="8">
        <v>1980.0</v>
      </c>
      <c r="G53" t="s" s="8">
        <v>53</v>
      </c>
      <c r="H53" t="s" s="8">
        <v>50</v>
      </c>
      <c r="I53" t="s" s="8">
        <v>139</v>
      </c>
    </row>
    <row r="54" ht="16.0" customHeight="true">
      <c r="A54" t="n" s="7">
        <v>6.0616635E7</v>
      </c>
      <c r="B54" t="s" s="8">
        <v>54</v>
      </c>
      <c r="C54" t="n" s="8">
        <f>IF(false,"120906022", "120906022")</f>
      </c>
      <c r="D54" t="s" s="8">
        <v>140</v>
      </c>
      <c r="E54" t="n" s="8">
        <v>1.0</v>
      </c>
      <c r="F54" t="n" s="8">
        <v>194.0</v>
      </c>
      <c r="G54" t="s" s="8">
        <v>56</v>
      </c>
      <c r="H54" t="s" s="8">
        <v>50</v>
      </c>
      <c r="I54" t="s" s="8">
        <v>141</v>
      </c>
    </row>
    <row r="55" ht="16.0" customHeight="true">
      <c r="A55" t="n" s="7">
        <v>6.0040906E7</v>
      </c>
      <c r="B55" t="s" s="8">
        <v>84</v>
      </c>
      <c r="C55" t="n" s="8">
        <f>IF(false,"005-1515", "005-1515")</f>
      </c>
      <c r="D55" t="s" s="8">
        <v>93</v>
      </c>
      <c r="E55" t="n" s="8">
        <v>2.0</v>
      </c>
      <c r="F55" t="n" s="8">
        <v>482.0</v>
      </c>
      <c r="G55" t="s" s="8">
        <v>56</v>
      </c>
      <c r="H55" t="s" s="8">
        <v>50</v>
      </c>
      <c r="I55" t="s" s="8">
        <v>142</v>
      </c>
    </row>
    <row r="56" ht="16.0" customHeight="true">
      <c r="A56" t="n" s="7">
        <v>6.0441082E7</v>
      </c>
      <c r="B56" t="s" s="8">
        <v>58</v>
      </c>
      <c r="C56" t="n" s="8">
        <f>IF(false,"005-1518", "005-1518")</f>
      </c>
      <c r="D56" t="s" s="8">
        <v>104</v>
      </c>
      <c r="E56" t="n" s="8">
        <v>1.0</v>
      </c>
      <c r="F56" t="n" s="8">
        <v>610.0</v>
      </c>
      <c r="G56" t="s" s="8">
        <v>56</v>
      </c>
      <c r="H56" t="s" s="8">
        <v>50</v>
      </c>
      <c r="I56" t="s" s="8">
        <v>143</v>
      </c>
    </row>
    <row r="57" ht="16.0" customHeight="true">
      <c r="A57" t="n" s="7">
        <v>6.0480573E7</v>
      </c>
      <c r="B57" t="s" s="8">
        <v>70</v>
      </c>
      <c r="C57" t="n" s="8">
        <f>IF(false,"120921957", "120921957")</f>
      </c>
      <c r="D57" t="s" s="8">
        <v>59</v>
      </c>
      <c r="E57" t="n" s="8">
        <v>1.0</v>
      </c>
      <c r="F57" t="n" s="8">
        <v>156.0</v>
      </c>
      <c r="G57" t="s" s="8">
        <v>56</v>
      </c>
      <c r="H57" t="s" s="8">
        <v>50</v>
      </c>
      <c r="I57" t="s" s="8">
        <v>144</v>
      </c>
    </row>
    <row r="58" ht="16.0" customHeight="true">
      <c r="A58" t="n" s="7">
        <v>6.0423087E7</v>
      </c>
      <c r="B58" t="s" s="8">
        <v>58</v>
      </c>
      <c r="C58" t="n" s="8">
        <f>IF(false,"005-1250", "005-1250")</f>
      </c>
      <c r="D58" t="s" s="8">
        <v>135</v>
      </c>
      <c r="E58" t="n" s="8">
        <v>1.0</v>
      </c>
      <c r="F58" t="n" s="8">
        <v>255.0</v>
      </c>
      <c r="G58" t="s" s="8">
        <v>56</v>
      </c>
      <c r="H58" t="s" s="8">
        <v>50</v>
      </c>
      <c r="I58" t="s" s="8">
        <v>145</v>
      </c>
    </row>
    <row r="59" ht="16.0" customHeight="true">
      <c r="A59" t="n" s="7">
        <v>6.0369286E7</v>
      </c>
      <c r="B59" t="s" s="8">
        <v>58</v>
      </c>
      <c r="C59" t="n" s="8">
        <f>IF(false,"120922947", "120922947")</f>
      </c>
      <c r="D59" t="s" s="8">
        <v>61</v>
      </c>
      <c r="E59" t="n" s="8">
        <v>1.0</v>
      </c>
      <c r="F59" t="n" s="8">
        <v>44.0</v>
      </c>
      <c r="G59" t="s" s="8">
        <v>53</v>
      </c>
      <c r="H59" t="s" s="8">
        <v>50</v>
      </c>
      <c r="I59" t="s" s="8">
        <v>146</v>
      </c>
    </row>
    <row r="60" ht="16.0" customHeight="true">
      <c r="A60" t="n" s="7">
        <v>6.0419492E7</v>
      </c>
      <c r="B60" t="s" s="8">
        <v>58</v>
      </c>
      <c r="C60" t="n" s="8">
        <f>IF(false,"002-101", "002-101")</f>
      </c>
      <c r="D60" t="s" s="8">
        <v>147</v>
      </c>
      <c r="E60" t="n" s="8">
        <v>1.0</v>
      </c>
      <c r="F60" t="n" s="8">
        <v>302.0</v>
      </c>
      <c r="G60" t="s" s="8">
        <v>56</v>
      </c>
      <c r="H60" t="s" s="8">
        <v>50</v>
      </c>
      <c r="I60" t="s" s="8">
        <v>148</v>
      </c>
    </row>
    <row r="61" ht="16.0" customHeight="true">
      <c r="A61" t="n" s="7">
        <v>6.0427012E7</v>
      </c>
      <c r="B61" t="s" s="8">
        <v>58</v>
      </c>
      <c r="C61" t="n" s="8">
        <f>IF(false,"005-1512", "005-1512")</f>
      </c>
      <c r="D61" t="s" s="8">
        <v>88</v>
      </c>
      <c r="E61" t="n" s="8">
        <v>2.0</v>
      </c>
      <c r="F61" t="n" s="8">
        <v>358.0</v>
      </c>
      <c r="G61" t="s" s="8">
        <v>56</v>
      </c>
      <c r="H61" t="s" s="8">
        <v>50</v>
      </c>
      <c r="I61" t="s" s="8">
        <v>149</v>
      </c>
    </row>
    <row r="62" ht="16.0" customHeight="true">
      <c r="A62" t="n" s="7">
        <v>6.0342765E7</v>
      </c>
      <c r="B62" t="s" s="8">
        <v>58</v>
      </c>
      <c r="C62" t="n" s="8">
        <f>IF(false,"120921718", "120921718")</f>
      </c>
      <c r="D62" t="s" s="8">
        <v>119</v>
      </c>
      <c r="E62" t="n" s="8">
        <v>1.0</v>
      </c>
      <c r="F62" t="n" s="8">
        <v>227.0</v>
      </c>
      <c r="G62" t="s" s="8">
        <v>56</v>
      </c>
      <c r="H62" t="s" s="8">
        <v>50</v>
      </c>
      <c r="I62" t="s" s="8">
        <v>150</v>
      </c>
    </row>
    <row r="63" ht="16.0" customHeight="true">
      <c r="A63" t="n" s="7">
        <v>6.0342765E7</v>
      </c>
      <c r="B63" t="s" s="8">
        <v>58</v>
      </c>
      <c r="C63" t="n" s="8">
        <f>IF(false,"002-099", "002-099")</f>
      </c>
      <c r="D63" t="s" s="8">
        <v>151</v>
      </c>
      <c r="E63" t="n" s="8">
        <v>1.0</v>
      </c>
      <c r="F63" t="n" s="8">
        <v>182.0</v>
      </c>
      <c r="G63" t="s" s="8">
        <v>56</v>
      </c>
      <c r="H63" t="s" s="8">
        <v>50</v>
      </c>
      <c r="I63" t="s" s="8">
        <v>150</v>
      </c>
    </row>
    <row r="64" ht="16.0" customHeight="true">
      <c r="A64" t="n" s="7">
        <v>6.0170497E7</v>
      </c>
      <c r="B64" t="s" s="8">
        <v>152</v>
      </c>
      <c r="C64" t="n" s="8">
        <f>IF(false,"120921956", "120921956")</f>
      </c>
      <c r="D64" t="s" s="8">
        <v>153</v>
      </c>
      <c r="E64" t="n" s="8">
        <v>1.0</v>
      </c>
      <c r="F64" t="n" s="8">
        <v>272.0</v>
      </c>
      <c r="G64" t="s" s="8">
        <v>56</v>
      </c>
      <c r="H64" t="s" s="8">
        <v>50</v>
      </c>
      <c r="I64" t="s" s="8">
        <v>154</v>
      </c>
    </row>
    <row r="65" ht="16.0" customHeight="true">
      <c r="A65" t="n" s="7">
        <v>6.0365071E7</v>
      </c>
      <c r="B65" t="s" s="8">
        <v>58</v>
      </c>
      <c r="C65" t="n" s="8">
        <f>IF(false,"120922947", "120922947")</f>
      </c>
      <c r="D65" t="s" s="8">
        <v>61</v>
      </c>
      <c r="E65" t="n" s="8">
        <v>1.0</v>
      </c>
      <c r="F65" t="n" s="8">
        <v>333.0</v>
      </c>
      <c r="G65" t="s" s="8">
        <v>56</v>
      </c>
      <c r="H65" t="s" s="8">
        <v>50</v>
      </c>
      <c r="I65" t="s" s="8">
        <v>155</v>
      </c>
    </row>
    <row r="66" ht="16.0" customHeight="true">
      <c r="A66" t="n" s="7">
        <v>6.0435471E7</v>
      </c>
      <c r="B66" t="s" s="8">
        <v>58</v>
      </c>
      <c r="C66" t="n" s="8">
        <f>IF(false,"005-1512", "005-1512")</f>
      </c>
      <c r="D66" t="s" s="8">
        <v>88</v>
      </c>
      <c r="E66" t="n" s="8">
        <v>1.0</v>
      </c>
      <c r="F66" t="n" s="8">
        <v>129.0</v>
      </c>
      <c r="G66" t="s" s="8">
        <v>56</v>
      </c>
      <c r="H66" t="s" s="8">
        <v>50</v>
      </c>
      <c r="I66" t="s" s="8">
        <v>156</v>
      </c>
    </row>
    <row r="67" ht="16.0" customHeight="true">
      <c r="A67" t="n" s="7">
        <v>6.0757116E7</v>
      </c>
      <c r="B67" t="s" s="8">
        <v>54</v>
      </c>
      <c r="C67" t="n" s="8">
        <f>IF(false,"120921898", "120921898")</f>
      </c>
      <c r="D67" t="s" s="8">
        <v>111</v>
      </c>
      <c r="E67" t="n" s="8">
        <v>2.0</v>
      </c>
      <c r="F67" t="n" s="8">
        <v>433.0</v>
      </c>
      <c r="G67" t="s" s="8">
        <v>53</v>
      </c>
      <c r="H67" t="s" s="8">
        <v>50</v>
      </c>
      <c r="I67" t="s" s="8">
        <v>157</v>
      </c>
    </row>
    <row r="68" ht="16.0" customHeight="true">
      <c r="A68" t="n" s="7">
        <v>6.0464728E7</v>
      </c>
      <c r="B68" t="s" s="8">
        <v>70</v>
      </c>
      <c r="C68" t="n" s="8">
        <f>IF(false,"120923143", "120923143")</f>
      </c>
      <c r="D68" t="s" s="8">
        <v>158</v>
      </c>
      <c r="E68" t="n" s="8">
        <v>1.0</v>
      </c>
      <c r="F68" t="n" s="8">
        <v>555.0</v>
      </c>
      <c r="G68" t="s" s="8">
        <v>53</v>
      </c>
      <c r="H68" t="s" s="8">
        <v>50</v>
      </c>
      <c r="I68" t="s" s="8">
        <v>159</v>
      </c>
    </row>
    <row r="69" ht="16.0" customHeight="true">
      <c r="A69" t="n" s="7">
        <v>6.0599065E7</v>
      </c>
      <c r="B69" t="s" s="8">
        <v>70</v>
      </c>
      <c r="C69" t="n" s="8">
        <f>IF(false,"120922092", "120922092")</f>
      </c>
      <c r="D69" t="s" s="8">
        <v>160</v>
      </c>
      <c r="E69" t="n" s="8">
        <v>1.0</v>
      </c>
      <c r="F69" t="n" s="8">
        <v>58.0</v>
      </c>
      <c r="G69" t="s" s="8">
        <v>56</v>
      </c>
      <c r="H69" t="s" s="8">
        <v>50</v>
      </c>
      <c r="I69" t="s" s="8">
        <v>161</v>
      </c>
    </row>
    <row r="70" ht="16.0" customHeight="true">
      <c r="A70" t="n" s="7">
        <v>6.0598996E7</v>
      </c>
      <c r="B70" t="s" s="8">
        <v>70</v>
      </c>
      <c r="C70" t="n" s="8">
        <f>IF(false,"120922092", "120922092")</f>
      </c>
      <c r="D70" t="s" s="8">
        <v>160</v>
      </c>
      <c r="E70" t="n" s="8">
        <v>5.0</v>
      </c>
      <c r="F70" t="n" s="8">
        <v>601.0</v>
      </c>
      <c r="G70" t="s" s="8">
        <v>53</v>
      </c>
      <c r="H70" t="s" s="8">
        <v>50</v>
      </c>
      <c r="I70" t="s" s="8">
        <v>162</v>
      </c>
    </row>
    <row r="71" ht="16.0" customHeight="true">
      <c r="A71" t="n" s="7">
        <v>6.042262E7</v>
      </c>
      <c r="B71" t="s" s="8">
        <v>58</v>
      </c>
      <c r="C71" t="n" s="8">
        <f>IF(false,"120922947", "120922947")</f>
      </c>
      <c r="D71" t="s" s="8">
        <v>61</v>
      </c>
      <c r="E71" t="n" s="8">
        <v>1.0</v>
      </c>
      <c r="F71" t="n" s="8">
        <v>414.0</v>
      </c>
      <c r="G71" t="s" s="8">
        <v>56</v>
      </c>
      <c r="H71" t="s" s="8">
        <v>50</v>
      </c>
      <c r="I71" t="s" s="8">
        <v>163</v>
      </c>
    </row>
    <row r="72" ht="16.0" customHeight="true">
      <c r="A72" t="n" s="7">
        <v>6.0410508E7</v>
      </c>
      <c r="B72" t="s" s="8">
        <v>58</v>
      </c>
      <c r="C72" t="n" s="8">
        <f>IF(false,"2152400564", "2152400564")</f>
      </c>
      <c r="D72" t="s" s="8">
        <v>164</v>
      </c>
      <c r="E72" t="n" s="8">
        <v>1.0</v>
      </c>
      <c r="F72" t="n" s="8">
        <v>184.0</v>
      </c>
      <c r="G72" t="s" s="8">
        <v>53</v>
      </c>
      <c r="H72" t="s" s="8">
        <v>50</v>
      </c>
      <c r="I72" t="s" s="8">
        <v>165</v>
      </c>
    </row>
    <row r="73" ht="16.0" customHeight="true">
      <c r="A73" t="n" s="7">
        <v>6.0452809E7</v>
      </c>
      <c r="B73" t="s" s="8">
        <v>58</v>
      </c>
      <c r="C73" t="n" s="8">
        <f>IF(false,"120921900", "120921900")</f>
      </c>
      <c r="D73" t="s" s="8">
        <v>166</v>
      </c>
      <c r="E73" t="n" s="8">
        <v>1.0</v>
      </c>
      <c r="F73" t="n" s="8">
        <v>243.0</v>
      </c>
      <c r="G73" t="s" s="8">
        <v>56</v>
      </c>
      <c r="H73" t="s" s="8">
        <v>50</v>
      </c>
      <c r="I73" t="s" s="8">
        <v>167</v>
      </c>
    </row>
    <row r="74" ht="16.0" customHeight="true">
      <c r="A74" t="n" s="7">
        <v>6.0408674E7</v>
      </c>
      <c r="B74" t="s" s="8">
        <v>58</v>
      </c>
      <c r="C74" t="n" s="8">
        <f>IF(false,"005-1374", "005-1374")</f>
      </c>
      <c r="D74" t="s" s="8">
        <v>168</v>
      </c>
      <c r="E74" t="n" s="8">
        <v>1.0</v>
      </c>
      <c r="F74" t="n" s="8">
        <v>117.0</v>
      </c>
      <c r="G74" t="s" s="8">
        <v>56</v>
      </c>
      <c r="H74" t="s" s="8">
        <v>50</v>
      </c>
      <c r="I74" t="s" s="8">
        <v>169</v>
      </c>
    </row>
    <row r="75" ht="16.0" customHeight="true"/>
    <row r="76" ht="16.0" customHeight="true">
      <c r="A76" t="s" s="1">
        <v>37</v>
      </c>
      <c r="B76" s="1"/>
      <c r="C76" s="1"/>
      <c r="D76" s="1"/>
      <c r="E76" s="1"/>
      <c r="F76" t="n" s="8">
        <v>31922.0</v>
      </c>
      <c r="G76" s="2"/>
    </row>
    <row r="77" ht="16.0" customHeight="true"/>
    <row r="78" ht="16.0" customHeight="true">
      <c r="A78" t="s" s="1">
        <v>36</v>
      </c>
    </row>
    <row r="79" ht="34.0" customHeight="true">
      <c r="A79" t="s" s="9">
        <v>38</v>
      </c>
      <c r="B79" t="s" s="9">
        <v>0</v>
      </c>
      <c r="C79" t="s" s="9">
        <v>43</v>
      </c>
      <c r="D79" t="s" s="9">
        <v>1</v>
      </c>
      <c r="E79" t="s" s="9">
        <v>2</v>
      </c>
      <c r="F79" t="s" s="9">
        <v>39</v>
      </c>
      <c r="G79" t="s" s="9">
        <v>5</v>
      </c>
      <c r="H79" t="s" s="9">
        <v>3</v>
      </c>
      <c r="I79" t="s" s="9">
        <v>4</v>
      </c>
    </row>
    <row r="80" ht="16.0" customHeight="true">
      <c r="A80" t="n" s="8">
        <v>5.8223354E7</v>
      </c>
      <c r="B80" t="s" s="8">
        <v>81</v>
      </c>
      <c r="C80" t="n" s="8">
        <f>IF(false,"120921202", "120921202")</f>
      </c>
      <c r="D80" t="s" s="8">
        <v>82</v>
      </c>
      <c r="E80" t="n" s="8">
        <v>4.0</v>
      </c>
      <c r="F80" t="n" s="8">
        <v>-450.0</v>
      </c>
      <c r="G80" t="s" s="8">
        <v>170</v>
      </c>
      <c r="H80" t="s" s="8">
        <v>54</v>
      </c>
      <c r="I80" t="s" s="8">
        <v>171</v>
      </c>
    </row>
    <row r="81" ht="16.0" customHeight="true">
      <c r="A81" t="n" s="8">
        <v>5.8223354E7</v>
      </c>
      <c r="B81" t="s" s="8">
        <v>81</v>
      </c>
      <c r="C81" t="n" s="8">
        <f>IF(false,"120921202", "120921202")</f>
      </c>
      <c r="D81" t="s" s="8">
        <v>82</v>
      </c>
      <c r="E81" t="n" s="8">
        <v>4.0</v>
      </c>
      <c r="F81" t="n" s="8">
        <v>-450.0</v>
      </c>
      <c r="G81" t="s" s="8">
        <v>170</v>
      </c>
      <c r="H81" t="s" s="8">
        <v>54</v>
      </c>
      <c r="I81" t="s" s="8">
        <v>172</v>
      </c>
    </row>
    <row r="82" ht="16.0" customHeight="true">
      <c r="A82" t="n" s="8">
        <v>6.0453957E7</v>
      </c>
      <c r="B82" t="s" s="8">
        <v>58</v>
      </c>
      <c r="C82" t="n" s="8">
        <f>IF(false,"005-1519", "005-1519")</f>
      </c>
      <c r="D82" t="s" s="8">
        <v>106</v>
      </c>
      <c r="E82" t="n" s="8">
        <v>1.0</v>
      </c>
      <c r="F82" t="n" s="8">
        <v>-301.0</v>
      </c>
      <c r="G82" t="s" s="8">
        <v>170</v>
      </c>
      <c r="H82" t="s" s="8">
        <v>50</v>
      </c>
      <c r="I82" t="s" s="8">
        <v>173</v>
      </c>
    </row>
    <row r="83" ht="16.0" customHeight="true"/>
    <row r="84" ht="16.0" customHeight="true">
      <c r="A84" t="s" s="1">
        <v>37</v>
      </c>
      <c r="F84" t="n" s="8">
        <v>-1201.0</v>
      </c>
      <c r="G84" s="2"/>
      <c r="H84" s="0"/>
      <c r="I84" s="0"/>
    </row>
    <row r="85" ht="16.0" customHeight="true">
      <c r="A85" s="1"/>
      <c r="B85" s="1"/>
      <c r="C85" s="1"/>
      <c r="D85" s="1"/>
      <c r="E85" s="1"/>
      <c r="F85" s="1"/>
      <c r="G85" s="1"/>
      <c r="H85" s="1"/>
      <c r="I85" s="1"/>
    </row>
    <row r="86" ht="16.0" customHeight="true">
      <c r="A86" t="s" s="1">
        <v>40</v>
      </c>
    </row>
    <row r="87" ht="34.0" customHeight="true">
      <c r="A87" t="s" s="9">
        <v>47</v>
      </c>
      <c r="B87" t="s" s="9">
        <v>48</v>
      </c>
      <c r="C87" s="9"/>
      <c r="D87" s="9"/>
      <c r="E87" s="9"/>
      <c r="F87" t="s" s="9">
        <v>39</v>
      </c>
      <c r="G87" t="s" s="9">
        <v>5</v>
      </c>
      <c r="H87" t="s" s="9">
        <v>3</v>
      </c>
      <c r="I87" t="s" s="9">
        <v>4</v>
      </c>
    </row>
    <row r="88" ht="16.0" customHeight="true"/>
    <row r="89" ht="16.0" customHeight="true">
      <c r="A89" t="s" s="1">
        <v>37</v>
      </c>
      <c r="F89" t="n" s="8">
        <v>0.0</v>
      </c>
      <c r="G89" s="2"/>
      <c r="H89" s="0"/>
      <c r="I89" s="0"/>
    </row>
    <row r="90" ht="16.0" customHeight="true">
      <c r="A90" s="1"/>
      <c r="B90" s="1"/>
      <c r="C90" s="1"/>
      <c r="D90" s="1"/>
      <c r="E90" s="1"/>
      <c r="F90" s="1"/>
      <c r="G90" s="1"/>
      <c r="H90" s="1"/>
      <c r="I90" s="2"/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Отчет по одному ПП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2020-04-01T20:30:28Z</dcterms:created>
  <dc:creator>Microsoft Office User</dc:creator>
  <cp:lastModifiedBy>Microsoft Office User</cp:lastModifiedBy>
  <dcterms:modified xsi:type="dcterms:W3CDTF">2021-03-15T15:31:22Z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7ceb315a-bde6-4780-a248-44c8f94af090</vt:lpwstr>
  </property>
</Properties>
</file>