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<sst xmlns="http://schemas.openxmlformats.org/spreadsheetml/2006/main" count="3722" uniqueCount="561">
  <si>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</si>
  <si>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</si>
  <si>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</si>
  <si>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</si>
  <si>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</si>
  <si>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</si>
  <si>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</si>
  <si>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</si>
  <si>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</si>
  <si>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</si>
  <si>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</si>
  <si>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</si>
  <si>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</si>
  <si>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</si>
  <si>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</si>
  <si>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</si>
  <si>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</si>
  <si>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</si>
  <si>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</si>
  <si>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</si>
  <si>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</si>
  <si>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</si>
  <si>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</si>
  <si>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</si>
  <si>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</si>
  <si>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</si>
  <si>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</si>
  <si>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</si>
  <si>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</si>
  <si>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</si>
  <si>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</si>
  <si>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</si>
  <si>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</si>
  <si>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</si>
  <si>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</si>
  <si>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</si>
  <si>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</si>
  <si>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</si>
  <si>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</si>
  <si>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</si>
  <si>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</si>
  <si>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</si>
  <si>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</si>
  <si>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</si>
  <si>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</si>
  <si>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</si>
  <si>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</si>
  <si>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</si>
  <si>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</si>
  <si>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</si>
  <si>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15.06.2021</t>
  </si>
  <si>
    <t>09.06.2021</t>
  </si>
  <si>
    <t>Merries подгузники XL (12-20 кг), 44 шт.</t>
  </si>
  <si>
    <t>Платёж покупателя</t>
  </si>
  <si>
    <t>11.06.2021</t>
  </si>
  <si>
    <t>60c0932d7153b33eb4fe7570</t>
  </si>
  <si>
    <t>Joonies трусики Premium Soft L (9-14 кг), 44 шт.</t>
  </si>
  <si>
    <t>60c11a135a3951854490f3c5</t>
  </si>
  <si>
    <t>YokoSun трусики XL (12-20 кг), 38 шт.</t>
  </si>
  <si>
    <t>60c1200f3620c27c116916a1</t>
  </si>
  <si>
    <t>08.06.2021</t>
  </si>
  <si>
    <t>Biore увлажняющая сыворотка для умывания и снятия макияжа, 230 мл</t>
  </si>
  <si>
    <t>60bfc1b032da839a2d50c84d</t>
  </si>
  <si>
    <t>Enough Мист Collagen Moisture Essential, 100 мл</t>
  </si>
  <si>
    <t>60bfd2c1954f6bc893f84287</t>
  </si>
  <si>
    <t>Missha BB крем Perfect Cover, SPF 42, 20 мл, оттенок: 21 light beige</t>
  </si>
  <si>
    <t>60c11b3b5a3951a72790f381</t>
  </si>
  <si>
    <t>Manuoki подгузники UltraThin M (6-11 кг) 56 шт.</t>
  </si>
  <si>
    <t>60bfa64799d6ef41d1ac0544</t>
  </si>
  <si>
    <t>Japan Gals маска Pure 5 Essence с натуральными керамидами, 30 шт.</t>
  </si>
  <si>
    <t>60c0f5bf954f6bd647f842ce</t>
  </si>
  <si>
    <t>Гейнер Optimum Nutrition Serious Mass (2.72 кг) шоколад</t>
  </si>
  <si>
    <t>60c0637f94d527ace6cc2142</t>
  </si>
  <si>
    <t>Meine Liebe, Карандаш-пятновыводитель кислородный универсальный</t>
  </si>
  <si>
    <t>60c30f8b792ab1341a4a6f62</t>
  </si>
  <si>
    <t>60c0f10bfbacea43f740c1b8</t>
  </si>
  <si>
    <t>60bf9c74792ab1236881956b</t>
  </si>
  <si>
    <t>Missha BB крем Perfect Cover, SPF 42, 20 мл, оттенок: 23 natural beige</t>
  </si>
  <si>
    <t>YokoSun подгузники M (5-10 кг), 62 шт.</t>
  </si>
  <si>
    <t>60c129fff78dba78b0ddd7e2</t>
  </si>
  <si>
    <t>Гель для стирки Kao Attack Bio EX, 0.77 кг, дой-пак</t>
  </si>
  <si>
    <t>60bf94d8c3080fbb2275617b</t>
  </si>
  <si>
    <t>02.06.2021</t>
  </si>
  <si>
    <t>60c320d20fe9953411d85464</t>
  </si>
  <si>
    <t>YokoSun трусики L (9-14 кг), 44 шт.</t>
  </si>
  <si>
    <t>60c32b806a86433f889260f4</t>
  </si>
  <si>
    <t>Deoproce Тонер Hydro Soothing Aloe Vera, 380 мл</t>
  </si>
  <si>
    <t>60bf750d3b317637ab834ad0</t>
  </si>
  <si>
    <t>Biore мицеллярная вода, 320 мл</t>
  </si>
  <si>
    <t>60bf70077153b379eefe76a2</t>
  </si>
  <si>
    <t>Palmbaby трусики Традиционные M (6-11 кг), 48 шт.</t>
  </si>
  <si>
    <t>60bf5c6cc3080f7ca408fff2</t>
  </si>
  <si>
    <t>03.06.2021</t>
  </si>
  <si>
    <t>60c33cf203c378cd0b38ea53</t>
  </si>
  <si>
    <t>31.05.2021</t>
  </si>
  <si>
    <t>Goo.N трусики XL (12-20 кг) 38 шт.</t>
  </si>
  <si>
    <t>60c34e546a864378489260ea</t>
  </si>
  <si>
    <t>Vivienne Sabo Тушь для ресниц Regard Coquette, 01 черная</t>
  </si>
  <si>
    <t>60bfb8bd99d6ef12f1ac060d</t>
  </si>
  <si>
    <t>Nagara поглотитель запаха Aqua Beads</t>
  </si>
  <si>
    <t>60beafa28927cac438a03382</t>
  </si>
  <si>
    <t>60be9490dbdc3135c0f447fc</t>
  </si>
  <si>
    <t>07.06.2021</t>
  </si>
  <si>
    <t>60c358517153b3af11fe755d</t>
  </si>
  <si>
    <t>Joonies трусики Comfort L (9-14 кг), 44 шт.</t>
  </si>
  <si>
    <t>60c35cf9954f6b5af9f84278</t>
  </si>
  <si>
    <t>01.06.2021</t>
  </si>
  <si>
    <t>Ёkitto трусики М (5-10 кг) 52 шт.</t>
  </si>
  <si>
    <t>60c35e4703c3787be638eb84</t>
  </si>
  <si>
    <t>60c35e4ffbacea7a45da05d1</t>
  </si>
  <si>
    <t>Joonies трусики Premium Soft XL (12-17 кг), 38 шт.</t>
  </si>
  <si>
    <t>MEDI-PEEL Volume Essence Peptide 9 эссенция с пептидами для эластичности кожи лица, 100 мл</t>
  </si>
  <si>
    <t>60be61895a39512922d59a2c</t>
  </si>
  <si>
    <t>05.06.2021</t>
  </si>
  <si>
    <t>Satisfyer Вибромассажер из силикона с вакуумно-волновой клиторальной стимуляцией Pro G-Spot Rabbit 22 см, белый</t>
  </si>
  <si>
    <t>60c36d9432da831a82c4efc2</t>
  </si>
  <si>
    <t>Freedom тампоны normal, 3 капли, 10 шт.</t>
  </si>
  <si>
    <t>60c3755483b1f2536f43fa9b</t>
  </si>
  <si>
    <t>YokoSun трусики Premium XL (12-20 кг) 38 шт.</t>
  </si>
  <si>
    <t>60bde8d9dff13b1a87011b33</t>
  </si>
  <si>
    <t>10.06.2021</t>
  </si>
  <si>
    <t>YokoSun трусики M (6-10 кг), 58 шт.</t>
  </si>
  <si>
    <t>60c18c01b9f8ed96e822ff67</t>
  </si>
  <si>
    <t>60c37fb76a864310f99260ab</t>
  </si>
  <si>
    <t>Merries трусики XXL (15-28 кг), 32 шт.</t>
  </si>
  <si>
    <t>Goo.N трусики Ultra XL (12-20 кг), 50 шт.</t>
  </si>
  <si>
    <t>60c3828103c3785b4738ea93</t>
  </si>
  <si>
    <t>Протеин Optimum Nutrition 100% Whey Gold Standard (2100-2353 г) молочный шоколад</t>
  </si>
  <si>
    <t>60c3899b8927ca6c1366ac39</t>
  </si>
  <si>
    <t>60c38e7f0fe9951de1d853eb</t>
  </si>
  <si>
    <t>60c390807399015f33ffad4b</t>
  </si>
  <si>
    <t>Стиральный порошок Attack Bio EX, пластиковый пакет, 0.81 кг</t>
  </si>
  <si>
    <t>60c391152fe0985f9b97e50f</t>
  </si>
  <si>
    <t>29.05.2021</t>
  </si>
  <si>
    <t>Takeshi трусики бамбуковые Kid's L (9-14 кг) 44 шт.</t>
  </si>
  <si>
    <t>60c392ee04e9436a08c9b551</t>
  </si>
  <si>
    <t>60c3947b7153b3ad3e60af84</t>
  </si>
  <si>
    <t>YokoSun трусики Econom XXL (15-25 кг) 32 шт.</t>
  </si>
  <si>
    <t>60c39711863e4e55ad706f71</t>
  </si>
  <si>
    <t>60c096c9792ab1550e8195e7</t>
  </si>
  <si>
    <t>Satisfyer Стимулятор Penguin Air Pulse, черный/белый</t>
  </si>
  <si>
    <t>60c39e480fe995518ed853e6</t>
  </si>
  <si>
    <t>Креатин Optimum Nutrition Creatine 2500 Caps (200 шт) без вкуса</t>
  </si>
  <si>
    <t>60c26a2dfbacea6f27da055b</t>
  </si>
  <si>
    <t>60c39f2a3b3176550657c569</t>
  </si>
  <si>
    <t>Moist Diane шампунь Volume &amp; Sсalp бессиликоновый, 450 мл</t>
  </si>
  <si>
    <t>60be61658927cadf8966aa8f</t>
  </si>
  <si>
    <t>Satisfyer Стимулятор Pro2 Air Pulse (Next Gen), белый/розовый</t>
  </si>
  <si>
    <t>60be642dfbacea7a612dfde3</t>
  </si>
  <si>
    <t>Pigeon Бутылочка Перистальтик Плюс с широким горлом PP, 240 мл, с 3 месяцев, бесцветный</t>
  </si>
  <si>
    <t>60c3b1bb2af6cd1ccadb450b</t>
  </si>
  <si>
    <t>Joonies трусики Premium Soft M (6-11 кг), 56 шт.</t>
  </si>
  <si>
    <t>60c3bad7c3080fb6f50900ac</t>
  </si>
  <si>
    <t>Esthetic House Formula Ampoule Collagen Сыворотка для лица, 80 мл</t>
  </si>
  <si>
    <t>60c3bdc17153b3f86cfe7655</t>
  </si>
  <si>
    <t>Аминокислоты Optimum Nutrition Beta Alanine Powder, 203г</t>
  </si>
  <si>
    <t>60c3cb26c3080fe9a8090006</t>
  </si>
  <si>
    <t>Sandokkaebi Порошок для чистки барабанов стиральных машин 450 г</t>
  </si>
  <si>
    <t>60c3cd7e954f6b17fdf842e4</t>
  </si>
  <si>
    <t>12.06.2021</t>
  </si>
  <si>
    <t>60c3d0ca9066f44789cee193</t>
  </si>
  <si>
    <t>Joonies трусики Comfort XXL (15-20 кг), 28 шт.</t>
  </si>
  <si>
    <t>60c30ec1c5311b477a0c22d1</t>
  </si>
  <si>
    <t>YokoSun подгузники Premium L (9-13 кг) 54 шт.</t>
  </si>
  <si>
    <t>60c2771d954f6bffb4cd8115</t>
  </si>
  <si>
    <t>Joonies подгузники Premium Soft L (9-14 кг), 42 шт.</t>
  </si>
  <si>
    <t>60c299872af6cd3370db4518</t>
  </si>
  <si>
    <t>60c310f903c37826fb38ebac</t>
  </si>
  <si>
    <t>YokoSun трусики XXL (15-23 кг) 28 шт.</t>
  </si>
  <si>
    <t>60c25d51dbdc312e0fe9f279</t>
  </si>
  <si>
    <t>60c3072094d5277ce6cc218a</t>
  </si>
  <si>
    <t>60c24a9894d527b858ce6fd4</t>
  </si>
  <si>
    <t>60c25bd403c378289638eb0c</t>
  </si>
  <si>
    <t>Biore смягчающий массажный гель для умывания, 150 мл</t>
  </si>
  <si>
    <t>60c223d87153b3346efe7579</t>
  </si>
  <si>
    <t>Goo.N трусики Ultra XXL (13-25 кг) 36 шт.</t>
  </si>
  <si>
    <t>60c28f2e94d5271cbcce6fd9</t>
  </si>
  <si>
    <t>Takeshi трусики бамбуковые Kid's ХXL (15-28 кг) 36 шт.</t>
  </si>
  <si>
    <t>60c2686cf78dba3e75f35841</t>
  </si>
  <si>
    <t>60c23a625a395131c1f5d6c6</t>
  </si>
  <si>
    <t>60c2230d7153b343b9ff1b42</t>
  </si>
  <si>
    <t>Ёkitto трусики L (9-14 кг) 44 шт.</t>
  </si>
  <si>
    <t>60c3222bdbdc311d73e9f275</t>
  </si>
  <si>
    <t>60c335aa94d5270b6bcc22d0</t>
  </si>
  <si>
    <t>Минерально-витаминный комплекс Optimum Nutrition ZMA (90 капсул), нейтральный</t>
  </si>
  <si>
    <t>60c26d5c94d5276476cc21a1</t>
  </si>
  <si>
    <t>Meine Liebe Средство для уборки детских помещений с антибактериальным эффектом, 500 мл</t>
  </si>
  <si>
    <t>60c310cfc3080f44ba3f9918</t>
  </si>
  <si>
    <t>YokoSun трусики Econom L (9-14 кг), 44 шт.</t>
  </si>
  <si>
    <t>60c2f60dbed21e0e66abd19e</t>
  </si>
  <si>
    <t>60c30b6ff988018cc927ee33</t>
  </si>
  <si>
    <t>60c30d3a3620c26fd7941a27</t>
  </si>
  <si>
    <t>60c23e56dbdc3106e5e9f427</t>
  </si>
  <si>
    <t>60c2fbebfbacea52e3da054c</t>
  </si>
  <si>
    <t>60c2676e20d51d0eb3d8fd02</t>
  </si>
  <si>
    <t>60c306a7f98801a65027ef13</t>
  </si>
  <si>
    <t>60c2318a94d5278c0607e78d</t>
  </si>
  <si>
    <t>Минерально-витаминный комплекс Optimum Nutrition Opti-Women (120 капсул)</t>
  </si>
  <si>
    <t>60c276690fe995439fd85461</t>
  </si>
  <si>
    <t>Satisfyer Стимулятор Number One Air Pulse (Next Gen), розовое золото</t>
  </si>
  <si>
    <t>60c2116994d527c83c07e6f5</t>
  </si>
  <si>
    <t>60c20b3b954f6b0e1314c845</t>
  </si>
  <si>
    <t>60c2083ef78dba11192b55f4</t>
  </si>
  <si>
    <t>60c1fd2d32da83655674f21d</t>
  </si>
  <si>
    <t>60c1e4f92af6cd19f5ff8fd7</t>
  </si>
  <si>
    <t>60c1d37004e943bc4f6ba934</t>
  </si>
  <si>
    <t>Протеин Optimum Nutrition 100% Whey Gold Standard (2100-2353 г) мокко-капучино</t>
  </si>
  <si>
    <t>60c1cf9604e943ebf96ba87f</t>
  </si>
  <si>
    <t>60c1f56504e9438ab245d7ee</t>
  </si>
  <si>
    <t>Протеин Optimum Nutrition 100% Whey Gold Standard (2100-2353 г) французский ванильный крем</t>
  </si>
  <si>
    <t>60c1ce303b31765115834a27</t>
  </si>
  <si>
    <t>La'dor шампунь для волос Moisture Balancing увлажняющий для сухих и поврежденных волос, 530 мл</t>
  </si>
  <si>
    <t>60c2795f99d6ef361db1190e</t>
  </si>
  <si>
    <t>La'dor кондиционер Moisture Balancing для сухих и поврежденных волос, 530 мл</t>
  </si>
  <si>
    <t>Biore Очищающий мусс для умывания против акне, 150 мл</t>
  </si>
  <si>
    <t>60c2279fc5311b4f27bd7f89</t>
  </si>
  <si>
    <t>60c206fc32da834b22f94243</t>
  </si>
  <si>
    <t>Lion спрей для ванны Ofuro no Look Апельсин, 0.4 л</t>
  </si>
  <si>
    <t>60c20b48bed21e791e1b1127</t>
  </si>
  <si>
    <t>60c1e35d0fe9954e114e4f99</t>
  </si>
  <si>
    <t>60c22b698927cabbb666ac24</t>
  </si>
  <si>
    <t>Ёkitto подгузники M (6-11 кг) 54 шт.</t>
  </si>
  <si>
    <t>Joonies трусики Comfort XL (12-17 кг), 38 шт., 3 уп.</t>
  </si>
  <si>
    <t>60c2086a5a3951e42d52099d</t>
  </si>
  <si>
    <t>Laurier прокладки ежедневные Beauty Style без запаха, 36 шт</t>
  </si>
  <si>
    <t>60c1f98032da83d02774f1d4</t>
  </si>
  <si>
    <t>60c478c2f98801adc727ef53</t>
  </si>
  <si>
    <t>60c107138927ca09be66aac0</t>
  </si>
  <si>
    <t>60c0fdf7954f6b22c56cd552</t>
  </si>
  <si>
    <t>Jigott Whitening Activated Cream Отбеливающий крем для лица, 100 мл</t>
  </si>
  <si>
    <t>60c4907eb9f8ed76274b98c7</t>
  </si>
  <si>
    <t>Biore мусс для умывания Экстра увлажнение, 150 мл</t>
  </si>
  <si>
    <t>60c0dc5abed21e2d13b3fd19</t>
  </si>
  <si>
    <t>60c0cd53fbacea569240c16b</t>
  </si>
  <si>
    <t>Goo.N трусики Ultra M (7-12 кг) 74 шт.</t>
  </si>
  <si>
    <t>60c0ef805a3951254090f306</t>
  </si>
  <si>
    <t>60c0b89332da83a40850c8f7</t>
  </si>
  <si>
    <t>60c23c390fe9954dc4d854b3</t>
  </si>
  <si>
    <t>60c055197399015c6b828acc</t>
  </si>
  <si>
    <t>Vivienne Sabo Тушь для ресниц Cabaret, в коробке, 01 черный</t>
  </si>
  <si>
    <t>60bfdb4abed21e7c98b3fc9a</t>
  </si>
  <si>
    <t>60c4b0bef4c0cb0625401a58</t>
  </si>
  <si>
    <t>Минерально-витаминный комплекс Optimum Nutrition Opti-Men (240 таблеток)</t>
  </si>
  <si>
    <t>60c4b3594f5c6e32e823c846</t>
  </si>
  <si>
    <t>Joonies трусики Comfort XL (12-17 кг), 38 шт.</t>
  </si>
  <si>
    <t>60bfb1989066f42cbc821f20</t>
  </si>
  <si>
    <t>60c4ba213b31763e0957c5b5</t>
  </si>
  <si>
    <t>60c4c18483b1f2493b43f9cf</t>
  </si>
  <si>
    <t>Goo.N подгузники (0-5 кг), 90 шт.</t>
  </si>
  <si>
    <t>60c4c35a83b1f22bb043f9cc</t>
  </si>
  <si>
    <t>Biore увлажняющая сыворотка для умывания и снятия макияжа, 210 мл</t>
  </si>
  <si>
    <t>60bf67b79066f4035ae6d9fa</t>
  </si>
  <si>
    <t>60c4c97d94d5273e4bce6f9b</t>
  </si>
  <si>
    <t>Moist Diane Perfect Beauty Шампунь кератиновый Увлажнение 450 мл</t>
  </si>
  <si>
    <t>60c4caa5dbdc3115d4e9f343</t>
  </si>
  <si>
    <t>Набор NAGARA Уголь древесный для устранения запаха в холодильнике, 160 г., 2шт</t>
  </si>
  <si>
    <t>Смесь БИБИКОЛЬ Нэнни Классика, с рождения до 1 года, 800 г</t>
  </si>
  <si>
    <t>60bf57212af6cd6fa301dc16</t>
  </si>
  <si>
    <t>Burti kushel Baby, ополаскиватель для детского белья, 1.45 л</t>
  </si>
  <si>
    <t>60bfc33a04e94352e56ba8d8</t>
  </si>
  <si>
    <t>60befba69066f40f5fe6da60</t>
  </si>
  <si>
    <t>60c4e1a732da839307c4ef41</t>
  </si>
  <si>
    <t>60be8e9b03c378c9cf4d9ce0</t>
  </si>
  <si>
    <t>Pigeon Бутылочка Перистальтик Плюс с широким горлом PP, 160 мл, с рождения, бесцветный</t>
  </si>
  <si>
    <t>60c4e42ef78dba7680f35812</t>
  </si>
  <si>
    <t>Merries подгузники L (9-14 кг), 54 шт.</t>
  </si>
  <si>
    <t>60c17e28c3080fccca08ff50</t>
  </si>
  <si>
    <t>YokoSun трусики Premium M (6-10 кг) 56 шт.</t>
  </si>
  <si>
    <t>60bfc42e9066f420e0821f0f</t>
  </si>
  <si>
    <t>Ёkitto трусики XL (12+ кг) 34 шт.</t>
  </si>
  <si>
    <t>60c4f03c2af6cd35fcdb4556</t>
  </si>
  <si>
    <t>Joonies трусики Comfort XL (12-17 кг), 38 шт., 2 уп.</t>
  </si>
  <si>
    <t>60c4f0513b3176594b57c6ba</t>
  </si>
  <si>
    <t>Goo.N подгузники Ultra NB (до 5 кг) 114 шт.</t>
  </si>
  <si>
    <t>60c50b5c6a86436d709260c8</t>
  </si>
  <si>
    <t>YokoSun подгузники L (9-13 кг), 54 шт.</t>
  </si>
  <si>
    <t>60c50c554f5c6e43f623c842</t>
  </si>
  <si>
    <t>Some By Mi гель для умывания с муцином улитки Snail Truecica Miracle Repair Gel Cleanser, 100 мл</t>
  </si>
  <si>
    <t>60c50c5f4f5c6e2e4823c882</t>
  </si>
  <si>
    <t>06.06.2021</t>
  </si>
  <si>
    <t>Joonies подгузники Premium Soft NB (0-5 кг) 24 шт.</t>
  </si>
  <si>
    <t>60c50d60c5311b68470c2278</t>
  </si>
  <si>
    <t>Satisfyer Стимулятор Curvy 2+, розовый</t>
  </si>
  <si>
    <t>13.06.2021</t>
  </si>
  <si>
    <t>60c3a9d8c3080f66ff08ff65</t>
  </si>
  <si>
    <t>60c4391d83b1f2612c43fa98</t>
  </si>
  <si>
    <t>YokoSun трусики Eco XXL (15-23 кг) 32 шт.</t>
  </si>
  <si>
    <t>60c4573632da837665c4f02e</t>
  </si>
  <si>
    <t>60c3c564792ab14b284a6f0b</t>
  </si>
  <si>
    <t>60c3ceb46a86434efd92604d</t>
  </si>
  <si>
    <t>Biore мицеллярная вода, запасной блок, 290 мл</t>
  </si>
  <si>
    <t>60c398ec863e4e217f706fb2</t>
  </si>
  <si>
    <t>60c3a4909066f45c0ecee201</t>
  </si>
  <si>
    <t>Goo.N трусики Сheerful Baby M (6-11 кг), 54 шт.</t>
  </si>
  <si>
    <t>60c35873dbdc31102ee9f28e</t>
  </si>
  <si>
    <t>60c39c7083b1f2363f43f9f9</t>
  </si>
  <si>
    <t>60c43ec7bed21e48bfabd1fd</t>
  </si>
  <si>
    <t>60c4566903c378b3aa38eaec</t>
  </si>
  <si>
    <t>60c396dedff13b291c736120</t>
  </si>
  <si>
    <t>Гель для стирки Kao Attack Bio EX, 0.88 кг, бутылка</t>
  </si>
  <si>
    <t>60c448cd04e94309b9c9b509</t>
  </si>
  <si>
    <t>YokoSun трусики Eco L (9-14 кг), 44 шт.</t>
  </si>
  <si>
    <t>60c410d5f78dba7fd7f3585a</t>
  </si>
  <si>
    <t>60c3e562c5311b2e270c2255</t>
  </si>
  <si>
    <t>60c3ca2b8927caa34a66aada</t>
  </si>
  <si>
    <t>60c39e5edbdc31e1b7e9f301</t>
  </si>
  <si>
    <t>60c34b4103c378c65038eab0</t>
  </si>
  <si>
    <t>60c3a7f6863e4e01e5706f0b</t>
  </si>
  <si>
    <t>60c3919b6a86435dae9260ac</t>
  </si>
  <si>
    <t>60c4f1937153b3249d60adbb</t>
  </si>
  <si>
    <t>Гель для душа Biore Экстра увлажняющий, 480 мл</t>
  </si>
  <si>
    <t>60c3cfbb94d527ffa5ce7031</t>
  </si>
  <si>
    <t>60c3c9054f5c6e7b3c23c875</t>
  </si>
  <si>
    <t>Стиральный порошок FUNS Для чистоты вещей и сушки белья в помещении, картонная пачка, 0.9 кг</t>
  </si>
  <si>
    <t>60c3ad97792ab17be14a6f17</t>
  </si>
  <si>
    <t>Pigeon Бутылочка с ложечкой для кормления, 120 мл, с 4 месяцев, желтый</t>
  </si>
  <si>
    <t>60c3ab80954f6bed0fcd8052</t>
  </si>
  <si>
    <t>60c3a41394d527fbaccc222f</t>
  </si>
  <si>
    <t>60c341f0954f6b9ddbcd8158</t>
  </si>
  <si>
    <t>60c34034739901400cffad10</t>
  </si>
  <si>
    <t>60c33f7983b1f229f743fa41</t>
  </si>
  <si>
    <t>60c33b2d0fe995251ad853a1</t>
  </si>
  <si>
    <t>Laurier прокладки F дневные супертонкие с крылышками 25 см, 5 капель, 17 шт.</t>
  </si>
  <si>
    <t>60c3333520d51d2820d8fd5b</t>
  </si>
  <si>
    <t>60c33fb2c5311b41c50c2222</t>
  </si>
  <si>
    <t>60c46c553b3176555657c610</t>
  </si>
  <si>
    <t>Смесь Kabrita 3 GOLD для комфортного пищеварения, старше 12 месяцев, 800 г</t>
  </si>
  <si>
    <t>60c3bf38f78dba4c5ff35831</t>
  </si>
  <si>
    <t>60c31a5e20d51d4bbad8fd59</t>
  </si>
  <si>
    <t>Презервативы Sagami Original 0.01, 1 шт.</t>
  </si>
  <si>
    <t>60c3c83083b1f275b743f9fc</t>
  </si>
  <si>
    <t>60c314295a3951791e1c28a7</t>
  </si>
  <si>
    <t>60c3c0d12fe0984ced97e4b7</t>
  </si>
  <si>
    <t>60c3c538b9f8edc39c4b982b</t>
  </si>
  <si>
    <t>60c3e79ac3080f8c8f08ffae</t>
  </si>
  <si>
    <t>60c5109d6a86437bc2926059</t>
  </si>
  <si>
    <t>60c3ce312fe098489c97e4fc</t>
  </si>
  <si>
    <t>Jigott Тушь для ресниц Cats Eye Perfect Volume Mascara, черный</t>
  </si>
  <si>
    <t>60c4ce2df4c0cb10ab401a27</t>
  </si>
  <si>
    <t>60c50bef3b317667fd57c664</t>
  </si>
  <si>
    <t>60c42d2b2fe098497297e490</t>
  </si>
  <si>
    <t>60c4475bdff13b20f9736116</t>
  </si>
  <si>
    <t>60c314d4c5311b734a0c22ca</t>
  </si>
  <si>
    <t>YokoSun подгузники Premium M (5-10 кг) 62 шт.</t>
  </si>
  <si>
    <t>60c4448499d6ef7fe9b11954</t>
  </si>
  <si>
    <t>Зубная паста Lion Zact Whitening, 100 г</t>
  </si>
  <si>
    <t>60c2b5f92af6cd562bdb451d</t>
  </si>
  <si>
    <t>Минерально-витаминный комплекс для спорсменов Optimum Nutrition Opti Women (60c)</t>
  </si>
  <si>
    <t>60c272cb7153b33b9760adea</t>
  </si>
  <si>
    <t>60c274078927ca7908549192</t>
  </si>
  <si>
    <t>60c36a66fbacea5efcda055d</t>
  </si>
  <si>
    <t>Протеин Optimum Nutrition 100% Isolate Gold Standard (720-744 г) шоколад</t>
  </si>
  <si>
    <t>60c5d39b954f6b3ff3cd8136</t>
  </si>
  <si>
    <t>60c45d557399012d1fffac34</t>
  </si>
  <si>
    <t>LEC Губка для чистки изделий из нержавеющей стали, алюминия и фарфора без моющих средств, 1шт</t>
  </si>
  <si>
    <t>60c2584af78dba4b9af35841</t>
  </si>
  <si>
    <t>60c255716a8643475a9260b3</t>
  </si>
  <si>
    <t>60c44c908927ca9d4766abea</t>
  </si>
  <si>
    <t>Satisfyer Стимулятор Curvy 2+, белый</t>
  </si>
  <si>
    <t>60c2513c94d527db84ce6f81</t>
  </si>
  <si>
    <t>Протеин Optimum Nutrition 100% Whey Gold Standard (2100-2353 г) клубника-банан</t>
  </si>
  <si>
    <t>60c250777153b34c2060aea2</t>
  </si>
  <si>
    <t>60c246978927ca0cc35491b1</t>
  </si>
  <si>
    <t>60c22bd604e9436cd478c918</t>
  </si>
  <si>
    <t>Ёkitto подгузники L (12+ кг) 44 шт.</t>
  </si>
  <si>
    <t>60c22892954f6b71e114c8a3</t>
  </si>
  <si>
    <t>60c1edeb94d5271273cc216f</t>
  </si>
  <si>
    <t>Satisfyer Вибратор силиконовый Yummy Sunshine 22.5 см, желтый</t>
  </si>
  <si>
    <t>60c607be954f6b070ecd800a</t>
  </si>
  <si>
    <t>60c608a03620c232b5941a1c</t>
  </si>
  <si>
    <t>60c1b4af792ab14ddc819550</t>
  </si>
  <si>
    <t>Biore Мусс очищающий для умывания против акне запасной блок, 130 мл</t>
  </si>
  <si>
    <t>60c14bd6bed21e5f1db3fc53</t>
  </si>
  <si>
    <t>60c61445dbdc317d8ee9f387</t>
  </si>
  <si>
    <t>60c124b599d6ef61bbac05d9</t>
  </si>
  <si>
    <t>60c1154304e94352326ba864</t>
  </si>
  <si>
    <t>60c112fe32da83132c50c8d3</t>
  </si>
  <si>
    <t>Pigeon Ножницы 15122 белый</t>
  </si>
  <si>
    <t>60c11137c3080f83890900d2</t>
  </si>
  <si>
    <t>Гейнер Optimum Nutrition Serious Mass (5.44 кг) банан</t>
  </si>
  <si>
    <t>60c61a637153b3cb1360ae3f</t>
  </si>
  <si>
    <t>60c624ecbed21e0c60abd21b</t>
  </si>
  <si>
    <t>60c625be04e9430813c9b531</t>
  </si>
  <si>
    <t>60c0c4d02af6cd1b63ff8fb4</t>
  </si>
  <si>
    <t>60c0b8fb32da8341e150c848</t>
  </si>
  <si>
    <t>60c633d8792ab17bac4a6ef5</t>
  </si>
  <si>
    <t>60c0a1a1dbdc3140659ce028</t>
  </si>
  <si>
    <t>60c635695a3951266f1c2944</t>
  </si>
  <si>
    <t>Крем-гель для душа Lion Жемчужный поцелуй, 750 мл</t>
  </si>
  <si>
    <t>60c0778e04e94371486ba80c</t>
  </si>
  <si>
    <t>60c3b3d0dbdc3125bae9f334</t>
  </si>
  <si>
    <t>60c370355a3951b0c81c2943</t>
  </si>
  <si>
    <t>60c3c1186a8643022d9260a4</t>
  </si>
  <si>
    <t>60c648e14f5c6e0df723c7b3</t>
  </si>
  <si>
    <t>60c6526a20d51d6995d8fcff</t>
  </si>
  <si>
    <t>YokoSun подгузники XL (13+ кг), 42 шт.</t>
  </si>
  <si>
    <t>60c4eda394d5273252ce707b</t>
  </si>
  <si>
    <t>Nagara поглотитель запаха Aqua Beads Лаванда, 360 г</t>
  </si>
  <si>
    <t>60c65debbed21e1c19abd184</t>
  </si>
  <si>
    <t>Nagara поглотитель запаха Бамбуковый уголь и Зеленый чай</t>
  </si>
  <si>
    <t>Vivienne Sabo Тушь для ресниц Cabaret Waterproof, black</t>
  </si>
  <si>
    <t>14.06.2021</t>
  </si>
  <si>
    <t>60c490a5954f6b5646f843bc</t>
  </si>
  <si>
    <t>60c3ccc720d51d7691d8fcfb</t>
  </si>
  <si>
    <t>60c4b372f78dba0d2ef35849</t>
  </si>
  <si>
    <t>60c50c2b32da839c5dc4f026</t>
  </si>
  <si>
    <t>60c5a5f68927ca0c0366aa9e</t>
  </si>
  <si>
    <t>60c4c4bc5a395109481c28a9</t>
  </si>
  <si>
    <t>60c48c0903c3789a3a38ea95</t>
  </si>
  <si>
    <t>60c518503b31762a6357c647</t>
  </si>
  <si>
    <t>60c59d6799d6ef1c70b118c4</t>
  </si>
  <si>
    <t>60c5106a863e4e7ca7706f6f</t>
  </si>
  <si>
    <t>Масло IQ BEAUTY Premium обогащенное для кутикулы, 12.5 мл</t>
  </si>
  <si>
    <t>60c4920d73990177c9ffac78</t>
  </si>
  <si>
    <t>60c4c2e62af6cd350ddb4534</t>
  </si>
  <si>
    <t>60c51b407399013a3bffacf4</t>
  </si>
  <si>
    <t>60c5eb4af988017c1d27ee7e</t>
  </si>
  <si>
    <t>60c637c804e94366eac9b590</t>
  </si>
  <si>
    <t>Протеин Optimum Nutrition 100% Whey Gold Standard (4545-4704 г) двойной шоколад</t>
  </si>
  <si>
    <t>60c51ed1f78dba64e3f35849</t>
  </si>
  <si>
    <t>60c50e056a864356199260a8</t>
  </si>
  <si>
    <t>60c639b58927ca8cb2549265</t>
  </si>
  <si>
    <t>Pigeon Щетка для бутылочек с губкой, зеленый</t>
  </si>
  <si>
    <t>60c5ed0f3b3176081557c621</t>
  </si>
  <si>
    <t>60c5b09a03c37834e638ea71</t>
  </si>
  <si>
    <t>Esthetic House Formula Ampoule Galactomyces Сыворотка для лица, 80 мл</t>
  </si>
  <si>
    <t>60c5b92cf78dba50d7f35815</t>
  </si>
  <si>
    <t>60c5b12699d6ef30fab1195a</t>
  </si>
  <si>
    <t>60c54d9104e9435324c9b4ad</t>
  </si>
  <si>
    <t>60c53dc02af6cd7423db4560</t>
  </si>
  <si>
    <t>Протеин Optimum Nutrition 100% Whey Gold Standard (2100-2353 г) печенье и крем</t>
  </si>
  <si>
    <t>60c50c3afbacea1a21da065b</t>
  </si>
  <si>
    <t>Biore мусс для умывания с увлажняющим эффектом, 150 мл</t>
  </si>
  <si>
    <t>60c5e47603c3789e9638eb27</t>
  </si>
  <si>
    <t>60c64917bed21e5781abd27e</t>
  </si>
  <si>
    <t>Протеин Optimum Nutrition 100% Casein Gold Standard (907-910 г) шоколад суприм</t>
  </si>
  <si>
    <t>60c5c8bf6a864379bc9260ad</t>
  </si>
  <si>
    <t>60c5a3c5f78dba2dfcf35821</t>
  </si>
  <si>
    <t>60c4fe9e954f6bbfb0f84332</t>
  </si>
  <si>
    <t>60c4f8a694d5273b35ce70bc</t>
  </si>
  <si>
    <t>Deoproce гель Hyaluronic Cooling, SPF 50, 50 г, 1 шт</t>
  </si>
  <si>
    <t>60c639a42fe098387897e53a</t>
  </si>
  <si>
    <t>60c4f29f20d51d02f7d8fd91</t>
  </si>
  <si>
    <t>60c4e390954f6b0532f842ce</t>
  </si>
  <si>
    <t>Joonies подгузники Premium Soft M (6-11 кг), 58 шт.</t>
  </si>
  <si>
    <t>60c4e1f094d52799f1ce7092</t>
  </si>
  <si>
    <t>60c4da9503c378cf3438eba8</t>
  </si>
  <si>
    <t>тонер Deoproce Hydro Pomergranate, 380 мл</t>
  </si>
  <si>
    <t>60c51292f4c0cb3a79401952</t>
  </si>
  <si>
    <t>60c51c2db9f8edb3a04b986a</t>
  </si>
  <si>
    <t>60c4d7e8f78dba104af35869</t>
  </si>
  <si>
    <t>60c50d7a792ab157374a6f6f</t>
  </si>
  <si>
    <t>60c50423954f6b5bbbf84270</t>
  </si>
  <si>
    <t>60c4cfc99066f458e0cee15b</t>
  </si>
  <si>
    <t>60c50604c3080f04b53f9942</t>
  </si>
  <si>
    <t>Jigott Snail Reparing Cream Восстанавливающий крем для лица с муцином улитки, 100 мл</t>
  </si>
  <si>
    <t>60c4c442863e4e2d82706f8d</t>
  </si>
  <si>
    <t>60c4cd05c3080f6cb43f9996</t>
  </si>
  <si>
    <t>60c4bac37153b33d1760aee6</t>
  </si>
  <si>
    <t>Протеин Optimum Nutrition 100% Whey Gold Standard (2100-2353 г) кофе</t>
  </si>
  <si>
    <t>60c4add67153b33d37fe7609</t>
  </si>
  <si>
    <t>LG H&amp;H салфетки Tech Romantic Flower, картонная пачка, 36 шт.</t>
  </si>
  <si>
    <t>60c4ab272af6cd0978db45e7</t>
  </si>
  <si>
    <t>60c633f53b317605a557c62a</t>
  </si>
  <si>
    <t>60c645bac5311b45f20c223a</t>
  </si>
  <si>
    <t>60c49f12f98801517e27ee53</t>
  </si>
  <si>
    <t>60c4979a2fe09815b797e471</t>
  </si>
  <si>
    <t>60c4915520d51d0d78d8fdc7</t>
  </si>
  <si>
    <t>60c4910c792ab17b944a6fa7</t>
  </si>
  <si>
    <t>60c48f8004e9432811c9b5b9</t>
  </si>
  <si>
    <t>DENTALPRO Black Compact Head Щетка зубная одноуровневая (средней жесткости)</t>
  </si>
  <si>
    <t>60c48d99b9f8edcae84b982d</t>
  </si>
  <si>
    <t>60c48bc67153b36751fe764a</t>
  </si>
  <si>
    <t>60c4fbb23620c20dc1941a62</t>
  </si>
  <si>
    <t>60c4745d99d6ef6d2fb118af</t>
  </si>
  <si>
    <t>Vivienne Sabo Тушь для ресниц Cabaret Premiere, 04 фиолетовый</t>
  </si>
  <si>
    <t>60c4732620d51d6dd9d8fcdc</t>
  </si>
  <si>
    <t>Vivienne Sabo Тушь для ресниц Cabaret Premiere, 05 коричневый</t>
  </si>
  <si>
    <t>60c4124f7153b3d478fe756c</t>
  </si>
  <si>
    <t>60c3ecb7f4c0cb7b8640197f</t>
  </si>
  <si>
    <t>60c3e436bed21e6fc3abd24b</t>
  </si>
  <si>
    <t>Farmstay пилинг для лица Escargot Noblesse lntensive Peeling Gel 180 мл</t>
  </si>
  <si>
    <t>60c3dd5604e943b21bc9b4a3</t>
  </si>
  <si>
    <t>Joonies трусики Comfort M (6-11 кг)</t>
  </si>
  <si>
    <t>60c72e8ddff13b75f6736202</t>
  </si>
  <si>
    <t>60c3c3868927ca648366ac16</t>
  </si>
  <si>
    <t>60c3c23232da838562c4f02f</t>
  </si>
  <si>
    <t>60c3bcb9954f6bb91cf842af</t>
  </si>
  <si>
    <t>Etude House Soon Jung Интенсивный крем для лица 2x Barrier Intensive Cream, 60 мл</t>
  </si>
  <si>
    <t>60c736d7863e4e270a706f80</t>
  </si>
  <si>
    <t>60c3b57db9f8ed70dd4b9876</t>
  </si>
  <si>
    <t>60c3b4096a86433efe9260d6</t>
  </si>
  <si>
    <t>60c39607863e4e2660706f60</t>
  </si>
  <si>
    <t>60c746edbed21e05a9abd20f</t>
  </si>
  <si>
    <t>60c38aa494d527a643ce702e</t>
  </si>
  <si>
    <t>60c750d604e943c612c9b4cc</t>
  </si>
  <si>
    <t>Takeshi трусики бамбуковые Kid's XL (12-22 кг) 38 шт.</t>
  </si>
  <si>
    <t>60c757f220d51d498ed8fd99</t>
  </si>
  <si>
    <t>Аминокислотный комплекс Optimum Nutrition Superior Amino 2222 (320 таблеток)</t>
  </si>
  <si>
    <t>60c339ff94d5279f11cc2265</t>
  </si>
  <si>
    <t>60c765c97399016a3bffac32</t>
  </si>
  <si>
    <t>60c3d463dff13b7913736189</t>
  </si>
  <si>
    <t>Enough Collagen Whitening Moisture Cream 3 in 1 Увлажняющий отбеливающий крем для лица с коллагеном 3 в 1, 50 мл</t>
  </si>
  <si>
    <t>60c779772fe098437397e52f</t>
  </si>
  <si>
    <t>60c780832af6cd2378db460c</t>
  </si>
  <si>
    <t>BCAA Mutant BCAA (200 капсул)</t>
  </si>
  <si>
    <t>60c274376a8643635192608d</t>
  </si>
  <si>
    <t>60c27170c3080f3c3a3f9962</t>
  </si>
  <si>
    <t>60c782b8f98801991a27ee1f</t>
  </si>
  <si>
    <t>60c782d203c3783f8138eae1</t>
  </si>
  <si>
    <t>60c25a87f9880149ca27ee1d</t>
  </si>
  <si>
    <t>Креатин Optimum Nutrition Creatine 2500 Caps (300 шт) без вкуса</t>
  </si>
  <si>
    <t>60c7869973990152bfffac97</t>
  </si>
  <si>
    <t>Протеин Optimum Nutrition 100% Whey Gold Standard (819-943 г) молочный шоколад</t>
  </si>
  <si>
    <t>60c791d820d51d1c91d8fce8</t>
  </si>
  <si>
    <t>60c7939032da83463fc4efb0</t>
  </si>
  <si>
    <t>60c79c9b3b3176401757c60b</t>
  </si>
  <si>
    <t>60c2197ddbdc314844f05732</t>
  </si>
  <si>
    <t>Губка для плит Vileda Пур Актив 2 шт, желтый/зеленый</t>
  </si>
  <si>
    <t>60c7a0df8927ca328c54913e</t>
  </si>
  <si>
    <t>60c7a1847399014949ffac2a</t>
  </si>
  <si>
    <t>60c7a32c0fe99507ded853be</t>
  </si>
  <si>
    <t>60c25e858927ca1b4154923c</t>
  </si>
  <si>
    <t>60c4e77504e943a2d5c9b542</t>
  </si>
  <si>
    <t>60c2646e2af6cd71addb4512</t>
  </si>
  <si>
    <t>60c1c53732da83759b50c94c</t>
  </si>
  <si>
    <t>60c7be68f988011cb727eeb5</t>
  </si>
  <si>
    <t>60c12df64f5c6e4b7e97b07e</t>
  </si>
  <si>
    <t>60c65b377153b360b2fe7593</t>
  </si>
  <si>
    <t>60c64c5720d51d67edd8fdc7</t>
  </si>
  <si>
    <t>John Frieda шампунь Full Repair Strengthen + Restore укрепляющий + восстанавливающий, 250 мл</t>
  </si>
  <si>
    <t>60c5e70820d51d22cfd8fd57</t>
  </si>
  <si>
    <t>Biore мусс для умывания с увлажняющим эффектом, 130 мл</t>
  </si>
  <si>
    <t>60c682c73620c256539419b6</t>
  </si>
  <si>
    <t>60c6676532da83126cc4ef4d</t>
  </si>
  <si>
    <t>60c66003bed21e0799abd1a3</t>
  </si>
  <si>
    <t>60c6623dc5311b79000c221c</t>
  </si>
  <si>
    <t>60c68431fbacea708fda056a</t>
  </si>
  <si>
    <t>Goo.N трусики L (9-14 кг) 44 шт.</t>
  </si>
  <si>
    <t>60c71b80c3080f24da3f98c4</t>
  </si>
  <si>
    <t>60c67181fbacea687eda0554</t>
  </si>
  <si>
    <t>60c6372c7153b3b3da60ae06</t>
  </si>
  <si>
    <t>60c62fc2792ab1024e4a6f7b</t>
  </si>
  <si>
    <t>60c704b08927ca5120549236</t>
  </si>
  <si>
    <t>60c7052d32da832fcdc4ef6a</t>
  </si>
  <si>
    <t>60c70b13c3080f262608ffb8</t>
  </si>
  <si>
    <t>60c7047383b1f259ae43fa66</t>
  </si>
  <si>
    <t>60c657f42af6cd30c8db4533</t>
  </si>
  <si>
    <t>Satisfyer Стимулятор Traveler, aubergine/rosegold</t>
  </si>
  <si>
    <t>60c6574c0fe9951049d854bc</t>
  </si>
  <si>
    <t>Jigott Collagen Healing Cream Ночной омолаживающий лечебный крем для лица с коллагеном, 100 г</t>
  </si>
  <si>
    <t>60c76f69dbdc31fb73e9f395</t>
  </si>
  <si>
    <t>YokoSun трусики Premium L (9-14 кг) 44 шт.</t>
  </si>
  <si>
    <t>60c7208b0fe9954204d854a0</t>
  </si>
  <si>
    <t>Аминокислоты Optimum Nutrition- Essential Amino Energy + Electrolytes 10,05 oz Tangerine Wave</t>
  </si>
  <si>
    <t>60c7597c8927ca2ee066aaa5</t>
  </si>
  <si>
    <t>60c732d7b9f8edb2094b97b9</t>
  </si>
  <si>
    <t>Возврат платежа покупателя</t>
  </si>
  <si>
    <t>60c4d4fe7153b3e9e260aec5</t>
  </si>
  <si>
    <t>Смесь Kabrita 1 GOLD для комфортного пищеварения, 0-6 месяцев, 400 г</t>
  </si>
  <si>
    <t>60c6c8a33b31764c9857c592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</si>
</sst>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880172.0</v>
      </c>
    </row>
    <row r="4" spans="1:9" s="3" customFormat="1" x14ac:dyDescent="0.2" ht="16.0" customHeight="true">
      <c r="A4" s="3" t="s">
        <v>34</v>
      </c>
      <c r="B4" s="10" t="n">
        <v>476908.0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5.0077537E7</v>
      </c>
      <c r="B8" s="8" t="s">
        <v>51</v>
      </c>
      <c r="C8" s="8" t="n">
        <f>IF(false,"003-318", "003-318")</f>
      </c>
      <c r="D8" s="8" t="s">
        <v>52</v>
      </c>
      <c r="E8" s="8" t="n">
        <v>4.0</v>
      </c>
      <c r="F8" s="8" t="n">
        <v>4641.0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5.0158058E7</v>
      </c>
      <c r="B9" t="s" s="8">
        <v>51</v>
      </c>
      <c r="C9" t="n" s="8">
        <f>IF(false,"01-003884", "01-003884")</f>
      </c>
      <c r="D9" t="s" s="8">
        <v>56</v>
      </c>
      <c r="E9" t="n" s="8">
        <v>2.0</v>
      </c>
      <c r="F9" t="n" s="8">
        <v>1528.0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5.0161555E7</v>
      </c>
      <c r="B10" s="8" t="s">
        <v>51</v>
      </c>
      <c r="C10" s="8" t="n">
        <f>IF(false,"005-1516", "005-1516")</f>
      </c>
      <c r="D10" s="8" t="s">
        <v>58</v>
      </c>
      <c r="E10" s="8" t="n">
        <v>3.0</v>
      </c>
      <c r="F10" s="8" t="n">
        <v>2396.0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5.0006915E7</v>
      </c>
      <c r="B11" t="s" s="8">
        <v>60</v>
      </c>
      <c r="C11" t="n" s="8">
        <f>IF(false,"005-1378", "005-1378")</f>
      </c>
      <c r="D11" t="s" s="8">
        <v>61</v>
      </c>
      <c r="E11" t="n" s="8">
        <v>1.0</v>
      </c>
      <c r="F11" t="n" s="8">
        <v>782.0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5.0018511E7</v>
      </c>
      <c r="B12" t="s" s="8">
        <v>60</v>
      </c>
      <c r="C12" t="n" s="8">
        <f>IF(false,"120921727", "120921727")</f>
      </c>
      <c r="D12" t="s" s="8">
        <v>63</v>
      </c>
      <c r="E12" t="n" s="8">
        <v>1.0</v>
      </c>
      <c r="F12" t="n" s="8">
        <v>107.0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5.0158767E7</v>
      </c>
      <c r="B13" s="8" t="s">
        <v>51</v>
      </c>
      <c r="C13" s="8" t="n">
        <f>IF(false,"120921439", "120921439")</f>
      </c>
      <c r="D13" s="8" t="s">
        <v>65</v>
      </c>
      <c r="E13" s="8" t="n">
        <v>1.0</v>
      </c>
      <c r="F13" s="8" t="n">
        <v>193.0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4.998711E7</v>
      </c>
      <c r="B14" s="8" t="s">
        <v>60</v>
      </c>
      <c r="C14" s="8" t="n">
        <f>IF(false,"005-1080", "005-1080")</f>
      </c>
      <c r="D14" s="8" t="s">
        <v>67</v>
      </c>
      <c r="E14" s="8" t="n">
        <v>1.0</v>
      </c>
      <c r="F14" s="8" t="n">
        <v>1.0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5.0136031E7</v>
      </c>
      <c r="B15" t="s" s="8">
        <v>51</v>
      </c>
      <c r="C15" t="n" s="8">
        <f>IF(false,"120922889", "120922889")</f>
      </c>
      <c r="D15" t="s" s="8">
        <v>69</v>
      </c>
      <c r="E15" t="n" s="8">
        <v>1.0</v>
      </c>
      <c r="F15" t="n" s="8">
        <v>895.0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5.0047861E7</v>
      </c>
      <c r="B16" t="s" s="8">
        <v>51</v>
      </c>
      <c r="C16" t="n" s="8">
        <f>IF(false,"120923136", "120923136")</f>
      </c>
      <c r="D16" t="s" s="8">
        <v>71</v>
      </c>
      <c r="E16" t="n" s="8">
        <v>1.0</v>
      </c>
      <c r="F16" s="8" t="n">
        <v>3329.0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5.0339356E7</v>
      </c>
      <c r="B17" s="8" t="s">
        <v>54</v>
      </c>
      <c r="C17" s="8" t="n">
        <f>IF(false,"005-1246", "005-1246")</f>
      </c>
      <c r="D17" s="8" t="s">
        <v>73</v>
      </c>
      <c r="E17" s="8" t="n">
        <v>2.0</v>
      </c>
      <c r="F17" s="8" t="n">
        <v>568.0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5.0133183E7</v>
      </c>
      <c r="B18" t="s" s="8">
        <v>51</v>
      </c>
      <c r="C18" t="n" s="8">
        <f>IF(false,"003-318", "003-318")</f>
      </c>
      <c r="D18" t="s" s="8">
        <v>52</v>
      </c>
      <c r="E18" t="n" s="8">
        <v>1.0</v>
      </c>
      <c r="F18" t="n" s="8">
        <v>896.0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4.9980518E7</v>
      </c>
      <c r="B19" s="8" t="s">
        <v>60</v>
      </c>
      <c r="C19" s="8" t="n">
        <f>IF(false,"120921439", "120921439")</f>
      </c>
      <c r="D19" s="8" t="s">
        <v>65</v>
      </c>
      <c r="E19" s="8" t="n">
        <v>1.0</v>
      </c>
      <c r="F19" s="8" t="n">
        <v>599.0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4.9980518E7</v>
      </c>
      <c r="B20" s="8" t="s">
        <v>60</v>
      </c>
      <c r="C20" s="8" t="n">
        <f>IF(false,"120921947", "120921947")</f>
      </c>
      <c r="D20" s="8" t="s">
        <v>77</v>
      </c>
      <c r="E20" s="8" t="n">
        <v>1.0</v>
      </c>
      <c r="F20" s="8" t="n">
        <v>599.0</v>
      </c>
      <c r="G20" s="8" t="s">
        <v>53</v>
      </c>
      <c r="H20" s="8" t="s">
        <v>54</v>
      </c>
      <c r="I20" s="8" t="s">
        <v>76</v>
      </c>
    </row>
    <row r="21" ht="16.0" customHeight="true">
      <c r="A21" t="n" s="7">
        <v>5.0166554E7</v>
      </c>
      <c r="B21" t="s" s="8">
        <v>51</v>
      </c>
      <c r="C21" t="n" s="8">
        <f>IF(false,"005-1512", "005-1512")</f>
      </c>
      <c r="D21" t="s" s="8">
        <v>78</v>
      </c>
      <c r="E21" t="n" s="8">
        <v>1.0</v>
      </c>
      <c r="F21" t="n" s="8">
        <v>979.0</v>
      </c>
      <c r="G21" t="s" s="8">
        <v>53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4.9976487E7</v>
      </c>
      <c r="B22" t="s" s="8">
        <v>60</v>
      </c>
      <c r="C22" t="n" s="8">
        <f>IF(false,"000-631", "000-631")</f>
      </c>
      <c r="D22" t="s" s="8">
        <v>80</v>
      </c>
      <c r="E22" t="n" s="8">
        <v>7.0</v>
      </c>
      <c r="F22" s="8" t="n">
        <v>3535.0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4.9053564E7</v>
      </c>
      <c r="B23" s="8" t="s">
        <v>82</v>
      </c>
      <c r="C23" s="8" t="n">
        <f>IF(false,"003-318", "003-318")</f>
      </c>
      <c r="D23" s="8" t="s">
        <v>52</v>
      </c>
      <c r="E23" s="8" t="n">
        <v>3.0</v>
      </c>
      <c r="F23" s="8" t="n">
        <v>3555.0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4.9027597E7</v>
      </c>
      <c r="B24" t="s" s="8">
        <v>82</v>
      </c>
      <c r="C24" t="n" s="8">
        <f>IF(false,"005-1515", "005-1515")</f>
      </c>
      <c r="D24" t="s" s="8">
        <v>84</v>
      </c>
      <c r="E24" t="n" s="8">
        <v>1.0</v>
      </c>
      <c r="F24" t="n" s="8">
        <v>804.0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4.995717E7</v>
      </c>
      <c r="B25" t="s" s="8">
        <v>60</v>
      </c>
      <c r="C25" t="n" s="8">
        <f>IF(false,"120922962", "120922962")</f>
      </c>
      <c r="D25" t="s" s="8">
        <v>86</v>
      </c>
      <c r="E25" t="n" s="8">
        <v>1.0</v>
      </c>
      <c r="F25" t="n" s="8">
        <v>51.0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4.9954122E7</v>
      </c>
      <c r="B26" t="s" s="8">
        <v>60</v>
      </c>
      <c r="C26" t="n" s="8">
        <f>IF(false,"005-1379", "005-1379")</f>
      </c>
      <c r="D26" t="s" s="8">
        <v>88</v>
      </c>
      <c r="E26" t="n" s="8">
        <v>1.0</v>
      </c>
      <c r="F26" t="n" s="8">
        <v>6.0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4.9941527E7</v>
      </c>
      <c r="B27" t="s" s="8">
        <v>60</v>
      </c>
      <c r="C27" t="n" s="8">
        <f>IF(false,"005-1108", "005-1108")</f>
      </c>
      <c r="D27" t="s" s="8">
        <v>90</v>
      </c>
      <c r="E27" t="n" s="8">
        <v>1.0</v>
      </c>
      <c r="F27" t="n" s="8">
        <v>699.0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4.9157686E7</v>
      </c>
      <c r="B28" t="s" s="8">
        <v>92</v>
      </c>
      <c r="C28" t="n" s="8">
        <f>IF(false,"003-318", "003-318")</f>
      </c>
      <c r="D28" t="s" s="8">
        <v>52</v>
      </c>
      <c r="E28" t="n" s="8">
        <v>3.0</v>
      </c>
      <c r="F28" t="n" s="8">
        <v>3555.0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4.8863303E7</v>
      </c>
      <c r="B29" t="s" s="8">
        <v>94</v>
      </c>
      <c r="C29" t="n" s="8">
        <f>IF(false,"005-1519", "005-1519")</f>
      </c>
      <c r="D29" t="s" s="8">
        <v>95</v>
      </c>
      <c r="E29" t="n" s="8">
        <v>4.0</v>
      </c>
      <c r="F29" t="n" s="8">
        <v>3756.0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5.0000269E7</v>
      </c>
      <c r="B30" t="s" s="8">
        <v>60</v>
      </c>
      <c r="C30" t="n" s="8">
        <f>IF(false,"120922388", "120922388")</f>
      </c>
      <c r="D30" t="s" s="8">
        <v>97</v>
      </c>
      <c r="E30" t="n" s="8">
        <v>1.0</v>
      </c>
      <c r="F30" t="n" s="8">
        <v>283.0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4.9867527E7</v>
      </c>
      <c r="B31" t="s" s="8">
        <v>60</v>
      </c>
      <c r="C31" t="n" s="8">
        <f>IF(false,"120922641", "120922641")</f>
      </c>
      <c r="D31" t="s" s="8">
        <v>99</v>
      </c>
      <c r="E31" t="n" s="8">
        <v>1.0</v>
      </c>
      <c r="F31" t="n" s="8">
        <v>285.0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4.9863247E7</v>
      </c>
      <c r="B32" t="s" s="8">
        <v>60</v>
      </c>
      <c r="C32" t="n" s="8">
        <f>IF(false,"000-631", "000-631")</f>
      </c>
      <c r="D32" t="s" s="8">
        <v>80</v>
      </c>
      <c r="E32" t="n" s="8">
        <v>1.0</v>
      </c>
      <c r="F32" t="n" s="8">
        <v>412.0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4.9688842E7</v>
      </c>
      <c r="B33" t="s" s="8">
        <v>102</v>
      </c>
      <c r="C33" t="n" s="8">
        <f>IF(false,"005-1516", "005-1516")</f>
      </c>
      <c r="D33" t="s" s="8">
        <v>58</v>
      </c>
      <c r="E33" t="n" s="8">
        <v>1.0</v>
      </c>
      <c r="F33" t="n" s="8">
        <v>852.0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4.9209195E7</v>
      </c>
      <c r="B34" t="s" s="8">
        <v>92</v>
      </c>
      <c r="C34" t="n" s="8">
        <f>IF(false,"120922353", "120922353")</f>
      </c>
      <c r="D34" t="s" s="8">
        <v>104</v>
      </c>
      <c r="E34" t="n" s="8">
        <v>2.0</v>
      </c>
      <c r="F34" t="n" s="8">
        <v>1638.0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4.8889139E7</v>
      </c>
      <c r="B35" t="s" s="8">
        <v>106</v>
      </c>
      <c r="C35" t="n" s="8">
        <f>IF(false,"120921543", "120921543")</f>
      </c>
      <c r="D35" t="s" s="8">
        <v>107</v>
      </c>
      <c r="E35" t="n" s="8">
        <v>2.0</v>
      </c>
      <c r="F35" t="n" s="8">
        <v>1798.0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4.8891881E7</v>
      </c>
      <c r="B36" t="s" s="8">
        <v>106</v>
      </c>
      <c r="C36" t="n" s="8">
        <f>IF(false,"01-003884", "01-003884")</f>
      </c>
      <c r="D36" t="s" s="8">
        <v>56</v>
      </c>
      <c r="E36" t="n" s="8">
        <v>2.0</v>
      </c>
      <c r="F36" t="n" s="8">
        <v>1528.0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4.8891881E7</v>
      </c>
      <c r="B37" t="s" s="8">
        <v>106</v>
      </c>
      <c r="C37" t="n" s="8">
        <f>IF(false,"120921853", "120921853")</f>
      </c>
      <c r="D37" t="s" s="8">
        <v>110</v>
      </c>
      <c r="E37" t="n" s="8">
        <v>2.0</v>
      </c>
      <c r="F37" t="n" s="8">
        <v>1512.0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4.9828228E7</v>
      </c>
      <c r="B38" t="s" s="8">
        <v>102</v>
      </c>
      <c r="C38" t="n" s="8">
        <f>IF(false,"120921833", "120921833")</f>
      </c>
      <c r="D38" t="s" s="8">
        <v>111</v>
      </c>
      <c r="E38" t="n" s="8">
        <v>1.0</v>
      </c>
      <c r="F38" t="n" s="8">
        <v>2942.0</v>
      </c>
      <c r="G38" t="s" s="8">
        <v>53</v>
      </c>
      <c r="H38" t="s" s="8">
        <v>54</v>
      </c>
      <c r="I38" t="s" s="8">
        <v>112</v>
      </c>
    </row>
    <row r="39" ht="16.0" customHeight="true">
      <c r="A39" t="n" s="7">
        <v>4.9464439E7</v>
      </c>
      <c r="B39" t="s" s="8">
        <v>113</v>
      </c>
      <c r="C39" t="n" s="8">
        <f>IF(false,"120922460", "120922460")</f>
      </c>
      <c r="D39" t="s" s="8">
        <v>114</v>
      </c>
      <c r="E39" t="n" s="8">
        <v>1.0</v>
      </c>
      <c r="F39" t="n" s="8">
        <v>2649.0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5.014518E7</v>
      </c>
      <c r="B40" t="s" s="8">
        <v>51</v>
      </c>
      <c r="C40" t="n" s="8">
        <f>IF(false,"120921937", "120921937")</f>
      </c>
      <c r="D40" t="s" s="8">
        <v>116</v>
      </c>
      <c r="E40" t="n" s="8">
        <v>1.0</v>
      </c>
      <c r="F40" t="n" s="8">
        <v>981.0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4.974238E7</v>
      </c>
      <c r="B41" t="s" s="8">
        <v>102</v>
      </c>
      <c r="C41" t="n" s="8">
        <f>IF(false,"120921901", "120921901")</f>
      </c>
      <c r="D41" t="s" s="8">
        <v>118</v>
      </c>
      <c r="E41" t="n" s="8">
        <v>1.0</v>
      </c>
      <c r="F41" t="n" s="8">
        <v>661.0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5.0178284E7</v>
      </c>
      <c r="B42" t="s" s="8">
        <v>120</v>
      </c>
      <c r="C42" t="n" s="8">
        <f>IF(false,"005-1514", "005-1514")</f>
      </c>
      <c r="D42" t="s" s="8">
        <v>121</v>
      </c>
      <c r="E42" t="n" s="8">
        <v>1.0</v>
      </c>
      <c r="F42" t="n" s="8">
        <v>779.0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4.9190148E7</v>
      </c>
      <c r="B43" t="s" s="8">
        <v>92</v>
      </c>
      <c r="C43" t="n" s="8">
        <f>IF(false,"003-318", "003-318")</f>
      </c>
      <c r="D43" t="s" s="8">
        <v>52</v>
      </c>
      <c r="E43" t="n" s="8">
        <v>5.0</v>
      </c>
      <c r="F43" t="n" s="8">
        <v>5990.0</v>
      </c>
      <c r="G43" t="s" s="8">
        <v>53</v>
      </c>
      <c r="H43" t="s" s="8">
        <v>54</v>
      </c>
      <c r="I43" t="s" s="8">
        <v>123</v>
      </c>
    </row>
    <row r="44" ht="16.0" customHeight="true">
      <c r="A44" t="n" s="7">
        <v>4.9190148E7</v>
      </c>
      <c r="B44" t="s" s="8">
        <v>92</v>
      </c>
      <c r="C44" t="n" s="8">
        <f>IF(false,"120921370", "120921370")</f>
      </c>
      <c r="D44" t="s" s="8">
        <v>124</v>
      </c>
      <c r="E44" t="n" s="8">
        <v>2.0</v>
      </c>
      <c r="F44" t="n" s="8">
        <v>2902.0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5.0140487E7</v>
      </c>
      <c r="B45" t="s" s="8">
        <v>51</v>
      </c>
      <c r="C45" t="n" s="8">
        <f>IF(false,"120921791", "120921791")</f>
      </c>
      <c r="D45" t="s" s="8">
        <v>125</v>
      </c>
      <c r="E45" t="n" s="8">
        <v>2.0</v>
      </c>
      <c r="F45" t="n" s="8">
        <v>3358.0</v>
      </c>
      <c r="G45" t="s" s="8">
        <v>53</v>
      </c>
      <c r="H45" t="s" s="8">
        <v>54</v>
      </c>
      <c r="I45" t="s" s="8">
        <v>126</v>
      </c>
    </row>
    <row r="46" ht="16.0" customHeight="true">
      <c r="A46" t="n" s="7">
        <v>4.9807837E7</v>
      </c>
      <c r="B46" t="s" s="8">
        <v>102</v>
      </c>
      <c r="C46" t="n" s="8">
        <f>IF(false,"120922872", "120922872")</f>
      </c>
      <c r="D46" t="s" s="8">
        <v>127</v>
      </c>
      <c r="E46" t="n" s="8">
        <v>1.0</v>
      </c>
      <c r="F46" t="n" s="8">
        <v>4317.0</v>
      </c>
      <c r="G46" t="s" s="8">
        <v>53</v>
      </c>
      <c r="H46" t="s" s="8">
        <v>54</v>
      </c>
      <c r="I46" t="s" s="8">
        <v>128</v>
      </c>
    </row>
    <row r="47" ht="16.0" customHeight="true">
      <c r="A47" t="n" s="7">
        <v>5.0061189E7</v>
      </c>
      <c r="B47" t="s" s="8">
        <v>51</v>
      </c>
      <c r="C47" t="n" s="8">
        <f>IF(false,"120922641", "120922641")</f>
      </c>
      <c r="D47" t="s" s="8">
        <v>99</v>
      </c>
      <c r="E47" t="n" s="8">
        <v>1.0</v>
      </c>
      <c r="F47" t="n" s="8">
        <v>336.0</v>
      </c>
      <c r="G47" t="s" s="8">
        <v>53</v>
      </c>
      <c r="H47" t="s" s="8">
        <v>54</v>
      </c>
      <c r="I47" t="s" s="8">
        <v>129</v>
      </c>
    </row>
    <row r="48" ht="16.0" customHeight="true">
      <c r="A48" t="n" s="7">
        <v>5.0054748E7</v>
      </c>
      <c r="B48" t="s" s="8">
        <v>51</v>
      </c>
      <c r="C48" t="n" s="8">
        <f>IF(false,"01-003884", "01-003884")</f>
      </c>
      <c r="D48" t="s" s="8">
        <v>56</v>
      </c>
      <c r="E48" t="n" s="8">
        <v>1.0</v>
      </c>
      <c r="F48" t="n" s="8">
        <v>1049.0</v>
      </c>
      <c r="G48" t="s" s="8">
        <v>53</v>
      </c>
      <c r="H48" t="s" s="8">
        <v>54</v>
      </c>
      <c r="I48" t="s" s="8">
        <v>130</v>
      </c>
    </row>
    <row r="49" ht="16.0" customHeight="true">
      <c r="A49" t="n" s="7">
        <v>5.0149241E7</v>
      </c>
      <c r="B49" t="s" s="8">
        <v>51</v>
      </c>
      <c r="C49" t="n" s="8">
        <f>IF(false,"120921429", "120921429")</f>
      </c>
      <c r="D49" t="s" s="8">
        <v>131</v>
      </c>
      <c r="E49" t="n" s="8">
        <v>4.0</v>
      </c>
      <c r="F49" t="n" s="8">
        <v>1796.0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4.8595098E7</v>
      </c>
      <c r="B50" t="s" s="8">
        <v>133</v>
      </c>
      <c r="C50" t="n" s="8">
        <f>IF(false,"120921743", "120921743")</f>
      </c>
      <c r="D50" t="s" s="8">
        <v>134</v>
      </c>
      <c r="E50" t="n" s="8">
        <v>1.0</v>
      </c>
      <c r="F50" t="n" s="8">
        <v>979.0</v>
      </c>
      <c r="G50" t="s" s="8">
        <v>53</v>
      </c>
      <c r="H50" t="s" s="8">
        <v>54</v>
      </c>
      <c r="I50" t="s" s="8">
        <v>135</v>
      </c>
    </row>
    <row r="51" ht="16.0" customHeight="true">
      <c r="A51" t="n" s="7">
        <v>4.8960848E7</v>
      </c>
      <c r="B51" t="s" s="8">
        <v>106</v>
      </c>
      <c r="C51" t="n" s="8">
        <f>IF(false,"120921439", "120921439")</f>
      </c>
      <c r="D51" t="s" s="8">
        <v>65</v>
      </c>
      <c r="E51" t="n" s="8">
        <v>1.0</v>
      </c>
      <c r="F51" t="n" s="8">
        <v>599.0</v>
      </c>
      <c r="G51" t="s" s="8">
        <v>53</v>
      </c>
      <c r="H51" t="s" s="8">
        <v>54</v>
      </c>
      <c r="I51" t="s" s="8">
        <v>136</v>
      </c>
    </row>
    <row r="52" ht="16.0" customHeight="true">
      <c r="A52" t="n" s="7">
        <v>5.0066387E7</v>
      </c>
      <c r="B52" t="s" s="8">
        <v>51</v>
      </c>
      <c r="C52" t="n" s="8">
        <f>IF(false,"120921905", "120921905")</f>
      </c>
      <c r="D52" t="s" s="8">
        <v>137</v>
      </c>
      <c r="E52" t="n" s="8">
        <v>3.0</v>
      </c>
      <c r="F52" t="n" s="8">
        <v>1725.0</v>
      </c>
      <c r="G52" t="s" s="8">
        <v>53</v>
      </c>
      <c r="H52" t="s" s="8">
        <v>54</v>
      </c>
      <c r="I52" t="s" s="8">
        <v>138</v>
      </c>
    </row>
    <row r="53" ht="16.0" customHeight="true">
      <c r="A53" t="n" s="7">
        <v>5.0080532E7</v>
      </c>
      <c r="B53" t="s" s="8">
        <v>51</v>
      </c>
      <c r="C53" t="n" s="8">
        <f>IF(false,"005-1108", "005-1108")</f>
      </c>
      <c r="D53" t="s" s="8">
        <v>90</v>
      </c>
      <c r="E53" t="n" s="8">
        <v>1.0</v>
      </c>
      <c r="F53" t="n" s="8">
        <v>699.0</v>
      </c>
      <c r="G53" t="s" s="8">
        <v>53</v>
      </c>
      <c r="H53" t="s" s="8">
        <v>54</v>
      </c>
      <c r="I53" t="s" s="8">
        <v>139</v>
      </c>
    </row>
    <row r="54" ht="16.0" customHeight="true">
      <c r="A54" t="n" s="7">
        <v>5.0133918E7</v>
      </c>
      <c r="B54" t="s" s="8">
        <v>51</v>
      </c>
      <c r="C54" t="n" s="8">
        <f>IF(false,"120922947", "120922947")</f>
      </c>
      <c r="D54" t="s" s="8">
        <v>140</v>
      </c>
      <c r="E54" t="n" s="8">
        <v>1.0</v>
      </c>
      <c r="F54" t="n" s="8">
        <v>1949.0</v>
      </c>
      <c r="G54" t="s" s="8">
        <v>53</v>
      </c>
      <c r="H54" t="s" s="8">
        <v>54</v>
      </c>
      <c r="I54" t="s" s="8">
        <v>141</v>
      </c>
    </row>
    <row r="55" ht="16.0" customHeight="true">
      <c r="A55" t="n" s="7">
        <v>5.0296779E7</v>
      </c>
      <c r="B55" t="s" s="8">
        <v>120</v>
      </c>
      <c r="C55" t="n" s="8">
        <f>IF(false,"120923164", "120923164")</f>
      </c>
      <c r="D55" t="s" s="8">
        <v>142</v>
      </c>
      <c r="E55" t="n" s="8">
        <v>1.0</v>
      </c>
      <c r="F55" t="n" s="8">
        <v>1.0</v>
      </c>
      <c r="G55" t="s" s="8">
        <v>53</v>
      </c>
      <c r="H55" t="s" s="8">
        <v>54</v>
      </c>
      <c r="I55" t="s" s="8">
        <v>143</v>
      </c>
    </row>
    <row r="56" ht="16.0" customHeight="true">
      <c r="A56" t="n" s="7">
        <v>5.0157207E7</v>
      </c>
      <c r="B56" t="s" s="8">
        <v>51</v>
      </c>
      <c r="C56" t="n" s="8">
        <f>IF(false,"120921937", "120921937")</f>
      </c>
      <c r="D56" t="s" s="8">
        <v>116</v>
      </c>
      <c r="E56" t="n" s="8">
        <v>1.0</v>
      </c>
      <c r="F56" t="n" s="8">
        <v>981.0</v>
      </c>
      <c r="G56" t="s" s="8">
        <v>53</v>
      </c>
      <c r="H56" t="s" s="8">
        <v>54</v>
      </c>
      <c r="I56" t="s" s="8">
        <v>144</v>
      </c>
    </row>
    <row r="57" ht="16.0" customHeight="true">
      <c r="A57" t="n" s="7">
        <v>4.9828067E7</v>
      </c>
      <c r="B57" t="s" s="8">
        <v>102</v>
      </c>
      <c r="C57" t="n" s="8">
        <f>IF(false,"120922613", "120922613")</f>
      </c>
      <c r="D57" t="s" s="8">
        <v>145</v>
      </c>
      <c r="E57" t="n" s="8">
        <v>1.0</v>
      </c>
      <c r="F57" t="n" s="8">
        <v>673.0</v>
      </c>
      <c r="G57" t="s" s="8">
        <v>53</v>
      </c>
      <c r="H57" t="s" s="8">
        <v>54</v>
      </c>
      <c r="I57" t="s" s="8">
        <v>146</v>
      </c>
    </row>
    <row r="58" ht="16.0" customHeight="true">
      <c r="A58" t="n" s="7">
        <v>4.9830392E7</v>
      </c>
      <c r="B58" t="s" s="8">
        <v>102</v>
      </c>
      <c r="C58" t="n" s="8">
        <f>IF(false,"120922948", "120922948")</f>
      </c>
      <c r="D58" t="s" s="8">
        <v>147</v>
      </c>
      <c r="E58" t="n" s="8">
        <v>1.0</v>
      </c>
      <c r="F58" t="n" s="8">
        <v>1759.0</v>
      </c>
      <c r="G58" t="s" s="8">
        <v>53</v>
      </c>
      <c r="H58" t="s" s="8">
        <v>54</v>
      </c>
      <c r="I58" t="s" s="8">
        <v>148</v>
      </c>
    </row>
    <row r="59" ht="16.0" customHeight="true">
      <c r="A59" t="n" s="7">
        <v>5.0192828E7</v>
      </c>
      <c r="B59" t="s" s="8">
        <v>120</v>
      </c>
      <c r="C59" t="n" s="8">
        <f>IF(false,"005-1254", "005-1254")</f>
      </c>
      <c r="D59" t="s" s="8">
        <v>149</v>
      </c>
      <c r="E59" t="n" s="8">
        <v>1.0</v>
      </c>
      <c r="F59" t="n" s="8">
        <v>770.0</v>
      </c>
      <c r="G59" t="s" s="8">
        <v>53</v>
      </c>
      <c r="H59" t="s" s="8">
        <v>54</v>
      </c>
      <c r="I59" t="s" s="8">
        <v>150</v>
      </c>
    </row>
    <row r="60" ht="16.0" customHeight="true">
      <c r="A60" t="n" s="7">
        <v>4.9092515E7</v>
      </c>
      <c r="B60" t="s" s="8">
        <v>82</v>
      </c>
      <c r="C60" t="n" s="8">
        <f>IF(false,"120922035", "120922035")</f>
      </c>
      <c r="D60" t="s" s="8">
        <v>151</v>
      </c>
      <c r="E60" t="n" s="8">
        <v>1.0</v>
      </c>
      <c r="F60" t="n" s="8">
        <v>839.0</v>
      </c>
      <c r="G60" t="s" s="8">
        <v>53</v>
      </c>
      <c r="H60" t="s" s="8">
        <v>54</v>
      </c>
      <c r="I60" t="s" s="8">
        <v>152</v>
      </c>
    </row>
    <row r="61" ht="16.0" customHeight="true">
      <c r="A61" t="n" s="7">
        <v>5.0162665E7</v>
      </c>
      <c r="B61" t="s" s="8">
        <v>51</v>
      </c>
      <c r="C61" t="n" s="8">
        <f>IF(false,"005-1558", "005-1558")</f>
      </c>
      <c r="D61" t="s" s="8">
        <v>153</v>
      </c>
      <c r="E61" t="n" s="8">
        <v>1.0</v>
      </c>
      <c r="F61" t="n" s="8">
        <v>602.0</v>
      </c>
      <c r="G61" t="s" s="8">
        <v>53</v>
      </c>
      <c r="H61" t="s" s="8">
        <v>54</v>
      </c>
      <c r="I61" t="s" s="8">
        <v>154</v>
      </c>
    </row>
    <row r="62" ht="16.0" customHeight="true">
      <c r="A62" t="n" s="7">
        <v>5.0144298E7</v>
      </c>
      <c r="B62" t="s" s="8">
        <v>51</v>
      </c>
      <c r="C62" t="n" s="8">
        <f>IF(false,"120923147", "120923147")</f>
      </c>
      <c r="D62" t="s" s="8">
        <v>155</v>
      </c>
      <c r="E62" t="n" s="8">
        <v>1.0</v>
      </c>
      <c r="F62" t="n" s="8">
        <v>1896.0</v>
      </c>
      <c r="G62" t="s" s="8">
        <v>53</v>
      </c>
      <c r="H62" t="s" s="8">
        <v>54</v>
      </c>
      <c r="I62" t="s" s="8">
        <v>156</v>
      </c>
    </row>
    <row r="63" ht="16.0" customHeight="true">
      <c r="A63" t="n" s="7">
        <v>4.9231097E7</v>
      </c>
      <c r="B63" t="s" s="8">
        <v>92</v>
      </c>
      <c r="C63" t="n" s="8">
        <f>IF(false,"120923034", "120923034")</f>
      </c>
      <c r="D63" t="s" s="8">
        <v>157</v>
      </c>
      <c r="E63" t="n" s="8">
        <v>1.0</v>
      </c>
      <c r="F63" t="n" s="8">
        <v>207.0</v>
      </c>
      <c r="G63" t="s" s="8">
        <v>53</v>
      </c>
      <c r="H63" t="s" s="8">
        <v>54</v>
      </c>
      <c r="I63" t="s" s="8">
        <v>158</v>
      </c>
    </row>
    <row r="64" ht="16.0" customHeight="true">
      <c r="A64" t="n" s="7">
        <v>4.9700102E7</v>
      </c>
      <c r="B64" t="s" s="8">
        <v>102</v>
      </c>
      <c r="C64" t="n" s="8">
        <f>IF(false,"120921853", "120921853")</f>
      </c>
      <c r="D64" t="s" s="8">
        <v>110</v>
      </c>
      <c r="E64" t="n" s="8">
        <v>1.0</v>
      </c>
      <c r="F64" t="n" s="8">
        <v>805.0</v>
      </c>
      <c r="G64" t="s" s="8">
        <v>53</v>
      </c>
      <c r="H64" t="s" s="8">
        <v>159</v>
      </c>
      <c r="I64" t="s" s="8">
        <v>160</v>
      </c>
    </row>
    <row r="65" ht="16.0" customHeight="true">
      <c r="A65" t="n" s="7">
        <v>4.9700102E7</v>
      </c>
      <c r="B65" t="s" s="8">
        <v>102</v>
      </c>
      <c r="C65" t="n" s="8">
        <f>IF(false,"120922354", "120922354")</f>
      </c>
      <c r="D65" t="s" s="8">
        <v>161</v>
      </c>
      <c r="E65" t="n" s="8">
        <v>1.0</v>
      </c>
      <c r="F65" t="n" s="8">
        <v>662.0</v>
      </c>
      <c r="G65" t="s" s="8">
        <v>53</v>
      </c>
      <c r="H65" t="s" s="8">
        <v>159</v>
      </c>
      <c r="I65" t="s" s="8">
        <v>160</v>
      </c>
    </row>
    <row r="66" ht="16.0" customHeight="true">
      <c r="A66" t="n" s="7">
        <v>5.0338826E7</v>
      </c>
      <c r="B66" t="s" s="8">
        <v>54</v>
      </c>
      <c r="C66" t="n" s="8">
        <f>IF(false,"120921543", "120921543")</f>
      </c>
      <c r="D66" t="s" s="8">
        <v>107</v>
      </c>
      <c r="E66" t="n" s="8">
        <v>1.0</v>
      </c>
      <c r="F66" t="n" s="8">
        <v>825.0</v>
      </c>
      <c r="G66" t="s" s="8">
        <v>53</v>
      </c>
      <c r="H66" t="s" s="8">
        <v>159</v>
      </c>
      <c r="I66" t="s" s="8">
        <v>162</v>
      </c>
    </row>
    <row r="67" ht="16.0" customHeight="true">
      <c r="A67" t="n" s="7">
        <v>5.0304922E7</v>
      </c>
      <c r="B67" t="s" s="8">
        <v>120</v>
      </c>
      <c r="C67" t="n" s="8">
        <f>IF(false,"120921899", "120921899")</f>
      </c>
      <c r="D67" t="s" s="8">
        <v>163</v>
      </c>
      <c r="E67" t="n" s="8">
        <v>1.0</v>
      </c>
      <c r="F67" t="n" s="8">
        <v>1024.0</v>
      </c>
      <c r="G67" t="s" s="8">
        <v>53</v>
      </c>
      <c r="H67" t="s" s="8">
        <v>159</v>
      </c>
      <c r="I67" t="s" s="8">
        <v>164</v>
      </c>
    </row>
    <row r="68" ht="16.0" customHeight="true">
      <c r="A68" t="n" s="7">
        <v>5.0304922E7</v>
      </c>
      <c r="B68" t="s" s="8">
        <v>120</v>
      </c>
      <c r="C68" t="n" s="8">
        <f>IF(false,"120921939", "120921939")</f>
      </c>
      <c r="D68" t="s" s="8">
        <v>165</v>
      </c>
      <c r="E68" t="n" s="8">
        <v>1.0</v>
      </c>
      <c r="F68" t="n" s="8">
        <v>892.0</v>
      </c>
      <c r="G68" t="s" s="8">
        <v>53</v>
      </c>
      <c r="H68" t="s" s="8">
        <v>159</v>
      </c>
      <c r="I68" t="s" s="8">
        <v>164</v>
      </c>
    </row>
    <row r="69" ht="16.0" customHeight="true">
      <c r="A69" t="n" s="7">
        <v>5.0304922E7</v>
      </c>
      <c r="B69" t="s" s="8">
        <v>120</v>
      </c>
      <c r="C69" t="n" s="8">
        <f>IF(false,"01-003884", "01-003884")</f>
      </c>
      <c r="D69" t="s" s="8">
        <v>56</v>
      </c>
      <c r="E69" t="n" s="8">
        <v>1.0</v>
      </c>
      <c r="F69" t="n" s="8">
        <v>867.0</v>
      </c>
      <c r="G69" t="s" s="8">
        <v>53</v>
      </c>
      <c r="H69" t="s" s="8">
        <v>159</v>
      </c>
      <c r="I69" t="s" s="8">
        <v>164</v>
      </c>
    </row>
    <row r="70" ht="16.0" customHeight="true">
      <c r="A70" t="n" s="7">
        <v>5.0304922E7</v>
      </c>
      <c r="B70" t="s" s="8">
        <v>120</v>
      </c>
      <c r="C70" t="n" s="8">
        <f>IF(false,"120922353", "120922353")</f>
      </c>
      <c r="D70" t="s" s="8">
        <v>104</v>
      </c>
      <c r="E70" t="n" s="8">
        <v>1.0</v>
      </c>
      <c r="F70" t="n" s="8">
        <v>686.0</v>
      </c>
      <c r="G70" t="s" s="8">
        <v>53</v>
      </c>
      <c r="H70" t="s" s="8">
        <v>159</v>
      </c>
      <c r="I70" t="s" s="8">
        <v>164</v>
      </c>
    </row>
    <row r="71" ht="16.0" customHeight="true">
      <c r="A71" t="n" s="7">
        <v>5.0314682E7</v>
      </c>
      <c r="B71" t="s" s="8">
        <v>54</v>
      </c>
      <c r="C71" t="n" s="8">
        <f>IF(false,"120922948", "120922948")</f>
      </c>
      <c r="D71" t="s" s="8">
        <v>147</v>
      </c>
      <c r="E71" t="n" s="8">
        <v>1.0</v>
      </c>
      <c r="F71" t="n" s="8">
        <v>1.0</v>
      </c>
      <c r="G71" t="s" s="8">
        <v>53</v>
      </c>
      <c r="H71" t="s" s="8">
        <v>159</v>
      </c>
      <c r="I71" t="s" s="8">
        <v>166</v>
      </c>
    </row>
    <row r="72" ht="16.0" customHeight="true">
      <c r="A72" t="n" s="7">
        <v>5.034016E7</v>
      </c>
      <c r="B72" t="s" s="8">
        <v>54</v>
      </c>
      <c r="C72" t="n" s="8">
        <f>IF(false,"120922947", "120922947")</f>
      </c>
      <c r="D72" t="s" s="8">
        <v>140</v>
      </c>
      <c r="E72" t="n" s="8">
        <v>1.0</v>
      </c>
      <c r="F72" t="n" s="8">
        <v>1271.0</v>
      </c>
      <c r="G72" t="s" s="8">
        <v>53</v>
      </c>
      <c r="H72" t="s" s="8">
        <v>159</v>
      </c>
      <c r="I72" t="s" s="8">
        <v>167</v>
      </c>
    </row>
    <row r="73" ht="16.0" customHeight="true">
      <c r="A73" t="n" s="7">
        <v>5.028901E7</v>
      </c>
      <c r="B73" t="s" s="8">
        <v>120</v>
      </c>
      <c r="C73" t="n" s="8">
        <f>IF(false,"005-1517", "005-1517")</f>
      </c>
      <c r="D73" t="s" s="8">
        <v>168</v>
      </c>
      <c r="E73" t="n" s="8">
        <v>1.0</v>
      </c>
      <c r="F73" t="n" s="8">
        <v>966.0</v>
      </c>
      <c r="G73" t="s" s="8">
        <v>53</v>
      </c>
      <c r="H73" t="s" s="8">
        <v>159</v>
      </c>
      <c r="I73" t="s" s="8">
        <v>169</v>
      </c>
    </row>
    <row r="74" ht="16.0" customHeight="true">
      <c r="A74" t="n" s="7">
        <v>5.0334506E7</v>
      </c>
      <c r="B74" t="s" s="8">
        <v>54</v>
      </c>
      <c r="C74" t="n" s="8">
        <f>IF(false,"120922641", "120922641")</f>
      </c>
      <c r="D74" t="s" s="8">
        <v>99</v>
      </c>
      <c r="E74" t="n" s="8">
        <v>2.0</v>
      </c>
      <c r="F74" t="n" s="8">
        <v>672.0</v>
      </c>
      <c r="G74" t="s" s="8">
        <v>53</v>
      </c>
      <c r="H74" t="s" s="8">
        <v>159</v>
      </c>
      <c r="I74" t="s" s="8">
        <v>170</v>
      </c>
    </row>
    <row r="75" ht="16.0" customHeight="true">
      <c r="A75" t="n" s="7">
        <v>5.0276268E7</v>
      </c>
      <c r="B75" t="s" s="8">
        <v>120</v>
      </c>
      <c r="C75" t="n" s="8">
        <f>IF(false,"120921439", "120921439")</f>
      </c>
      <c r="D75" t="s" s="8">
        <v>65</v>
      </c>
      <c r="E75" t="n" s="8">
        <v>1.0</v>
      </c>
      <c r="F75" t="n" s="8">
        <v>357.0</v>
      </c>
      <c r="G75" t="s" s="8">
        <v>53</v>
      </c>
      <c r="H75" t="s" s="8">
        <v>159</v>
      </c>
      <c r="I75" t="s" s="8">
        <v>171</v>
      </c>
    </row>
    <row r="76" ht="16.0" customHeight="true">
      <c r="A76" t="n" s="7">
        <v>5.0287965E7</v>
      </c>
      <c r="B76" t="s" s="8">
        <v>120</v>
      </c>
      <c r="C76" t="n" s="8">
        <f>IF(false,"005-1512", "005-1512")</f>
      </c>
      <c r="D76" t="s" s="8">
        <v>78</v>
      </c>
      <c r="E76" t="n" s="8">
        <v>1.0</v>
      </c>
      <c r="F76" t="n" s="8">
        <v>979.0</v>
      </c>
      <c r="G76" t="s" s="8">
        <v>53</v>
      </c>
      <c r="H76" t="s" s="8">
        <v>159</v>
      </c>
      <c r="I76" t="s" s="8">
        <v>172</v>
      </c>
    </row>
    <row r="77" ht="16.0" customHeight="true">
      <c r="A77" t="n" s="7">
        <v>5.0254934E7</v>
      </c>
      <c r="B77" t="s" s="8">
        <v>120</v>
      </c>
      <c r="C77" t="n" s="8">
        <f>IF(false,"120922571", "120922571")</f>
      </c>
      <c r="D77" t="s" s="8">
        <v>173</v>
      </c>
      <c r="E77" t="n" s="8">
        <v>1.0</v>
      </c>
      <c r="F77" t="n" s="8">
        <v>649.0</v>
      </c>
      <c r="G77" t="s" s="8">
        <v>53</v>
      </c>
      <c r="H77" t="s" s="8">
        <v>159</v>
      </c>
      <c r="I77" t="s" s="8">
        <v>174</v>
      </c>
    </row>
    <row r="78" ht="16.0" customHeight="true">
      <c r="A78" t="n" s="7">
        <v>5.0313238E7</v>
      </c>
      <c r="B78" t="s" s="8">
        <v>54</v>
      </c>
      <c r="C78" t="n" s="8">
        <f>IF(false,"120922005", "120922005")</f>
      </c>
      <c r="D78" t="s" s="8">
        <v>175</v>
      </c>
      <c r="E78" t="n" s="8">
        <v>2.0</v>
      </c>
      <c r="F78" t="n" s="8">
        <v>3284.0</v>
      </c>
      <c r="G78" t="s" s="8">
        <v>53</v>
      </c>
      <c r="H78" t="s" s="8">
        <v>159</v>
      </c>
      <c r="I78" t="s" s="8">
        <v>176</v>
      </c>
    </row>
    <row r="79" ht="16.0" customHeight="true">
      <c r="A79" t="n" s="7">
        <v>5.0296254E7</v>
      </c>
      <c r="B79" t="s" s="8">
        <v>120</v>
      </c>
      <c r="C79" t="n" s="8">
        <f>IF(false,"120921745", "120921745")</f>
      </c>
      <c r="D79" t="s" s="8">
        <v>177</v>
      </c>
      <c r="E79" t="n" s="8">
        <v>1.0</v>
      </c>
      <c r="F79" t="n" s="8">
        <v>989.0</v>
      </c>
      <c r="G79" t="s" s="8">
        <v>53</v>
      </c>
      <c r="H79" t="s" s="8">
        <v>159</v>
      </c>
      <c r="I79" t="s" s="8">
        <v>178</v>
      </c>
    </row>
    <row r="80" ht="16.0" customHeight="true">
      <c r="A80" t="n" s="7">
        <v>5.0266795E7</v>
      </c>
      <c r="B80" t="s" s="8">
        <v>120</v>
      </c>
      <c r="C80" t="n" s="8">
        <f>IF(false,"120922005", "120922005")</f>
      </c>
      <c r="D80" t="s" s="8">
        <v>175</v>
      </c>
      <c r="E80" t="n" s="8">
        <v>1.0</v>
      </c>
      <c r="F80" t="n" s="8">
        <v>262.0</v>
      </c>
      <c r="G80" t="s" s="8">
        <v>53</v>
      </c>
      <c r="H80" t="s" s="8">
        <v>159</v>
      </c>
      <c r="I80" t="s" s="8">
        <v>179</v>
      </c>
    </row>
    <row r="81" ht="16.0" customHeight="true">
      <c r="A81" t="n" s="7">
        <v>5.0255133E7</v>
      </c>
      <c r="B81" t="s" s="8">
        <v>120</v>
      </c>
      <c r="C81" t="n" s="8">
        <f>IF(false,"003-318", "003-318")</f>
      </c>
      <c r="D81" t="s" s="8">
        <v>52</v>
      </c>
      <c r="E81" t="n" s="8">
        <v>1.0</v>
      </c>
      <c r="F81" t="n" s="8">
        <v>762.0</v>
      </c>
      <c r="G81" t="s" s="8">
        <v>53</v>
      </c>
      <c r="H81" t="s" s="8">
        <v>159</v>
      </c>
      <c r="I81" t="s" s="8">
        <v>180</v>
      </c>
    </row>
    <row r="82" ht="16.0" customHeight="true">
      <c r="A82" t="n" s="7">
        <v>5.0350868E7</v>
      </c>
      <c r="B82" t="s" s="8">
        <v>54</v>
      </c>
      <c r="C82" t="n" s="8">
        <f>IF(false,"120921544", "120921544")</f>
      </c>
      <c r="D82" t="s" s="8">
        <v>181</v>
      </c>
      <c r="E82" t="n" s="8">
        <v>1.0</v>
      </c>
      <c r="F82" t="n" s="8">
        <v>899.0</v>
      </c>
      <c r="G82" t="s" s="8">
        <v>53</v>
      </c>
      <c r="H82" t="s" s="8">
        <v>159</v>
      </c>
      <c r="I82" t="s" s="8">
        <v>182</v>
      </c>
    </row>
    <row r="83" ht="16.0" customHeight="true">
      <c r="A83" t="n" s="7">
        <v>5.0361848E7</v>
      </c>
      <c r="B83" t="s" s="8">
        <v>54</v>
      </c>
      <c r="C83" t="n" s="8">
        <f>IF(false,"120922035", "120922035")</f>
      </c>
      <c r="D83" t="s" s="8">
        <v>151</v>
      </c>
      <c r="E83" t="n" s="8">
        <v>2.0</v>
      </c>
      <c r="F83" t="n" s="8">
        <v>2098.0</v>
      </c>
      <c r="G83" t="s" s="8">
        <v>53</v>
      </c>
      <c r="H83" t="s" s="8">
        <v>159</v>
      </c>
      <c r="I83" t="s" s="8">
        <v>183</v>
      </c>
    </row>
    <row r="84" ht="16.0" customHeight="true">
      <c r="A84" t="n" s="7">
        <v>5.0361848E7</v>
      </c>
      <c r="B84" t="s" s="8">
        <v>54</v>
      </c>
      <c r="C84" t="n" s="8">
        <f>IF(false,"120922353", "120922353")</f>
      </c>
      <c r="D84" t="s" s="8">
        <v>104</v>
      </c>
      <c r="E84" t="n" s="8">
        <v>1.0</v>
      </c>
      <c r="F84" t="n" s="8">
        <v>829.0</v>
      </c>
      <c r="G84" t="s" s="8">
        <v>53</v>
      </c>
      <c r="H84" t="s" s="8">
        <v>159</v>
      </c>
      <c r="I84" t="s" s="8">
        <v>183</v>
      </c>
    </row>
    <row r="85" ht="16.0" customHeight="true">
      <c r="A85" t="n" s="7">
        <v>5.0299344E7</v>
      </c>
      <c r="B85" t="s" s="8">
        <v>120</v>
      </c>
      <c r="C85" t="n" s="8">
        <f>IF(false,"120923177", "120923177")</f>
      </c>
      <c r="D85" t="s" s="8">
        <v>184</v>
      </c>
      <c r="E85" t="n" s="8">
        <v>1.0</v>
      </c>
      <c r="F85" t="n" s="8">
        <v>771.0</v>
      </c>
      <c r="G85" t="s" s="8">
        <v>53</v>
      </c>
      <c r="H85" t="s" s="8">
        <v>159</v>
      </c>
      <c r="I85" t="s" s="8">
        <v>185</v>
      </c>
    </row>
    <row r="86" ht="16.0" customHeight="true">
      <c r="A86" t="n" s="7">
        <v>5.0340114E7</v>
      </c>
      <c r="B86" t="s" s="8">
        <v>54</v>
      </c>
      <c r="C86" t="n" s="8">
        <f>IF(false,"005-1345", "005-1345")</f>
      </c>
      <c r="D86" t="s" s="8">
        <v>186</v>
      </c>
      <c r="E86" t="n" s="8">
        <v>5.0</v>
      </c>
      <c r="F86" t="n" s="8">
        <v>1895.0</v>
      </c>
      <c r="G86" t="s" s="8">
        <v>53</v>
      </c>
      <c r="H86" t="s" s="8">
        <v>159</v>
      </c>
      <c r="I86" t="s" s="8">
        <v>187</v>
      </c>
    </row>
    <row r="87" ht="16.0" customHeight="true">
      <c r="A87" t="n" s="7">
        <v>5.0326244E7</v>
      </c>
      <c r="B87" t="s" s="8">
        <v>54</v>
      </c>
      <c r="C87" t="n" s="8">
        <f>IF(false,"120921903", "120921903")</f>
      </c>
      <c r="D87" t="s" s="8">
        <v>188</v>
      </c>
      <c r="E87" t="n" s="8">
        <v>1.0</v>
      </c>
      <c r="F87" t="n" s="8">
        <v>577.0</v>
      </c>
      <c r="G87" t="s" s="8">
        <v>53</v>
      </c>
      <c r="H87" t="s" s="8">
        <v>159</v>
      </c>
      <c r="I87" t="s" s="8">
        <v>189</v>
      </c>
    </row>
    <row r="88" ht="16.0" customHeight="true">
      <c r="A88" t="n" s="7">
        <v>5.0336888E7</v>
      </c>
      <c r="B88" t="s" s="8">
        <v>54</v>
      </c>
      <c r="C88" t="n" s="8">
        <f>IF(false,"120922947", "120922947")</f>
      </c>
      <c r="D88" t="s" s="8">
        <v>140</v>
      </c>
      <c r="E88" t="n" s="8">
        <v>1.0</v>
      </c>
      <c r="F88" t="n" s="8">
        <v>1399.0</v>
      </c>
      <c r="G88" t="s" s="8">
        <v>53</v>
      </c>
      <c r="H88" t="s" s="8">
        <v>159</v>
      </c>
      <c r="I88" t="s" s="8">
        <v>190</v>
      </c>
    </row>
    <row r="89" ht="16.0" customHeight="true">
      <c r="A89" t="n" s="7">
        <v>5.0337962E7</v>
      </c>
      <c r="B89" t="s" s="8">
        <v>54</v>
      </c>
      <c r="C89" t="n" s="8">
        <f>IF(false,"120921370", "120921370")</f>
      </c>
      <c r="D89" t="s" s="8">
        <v>124</v>
      </c>
      <c r="E89" t="n" s="8">
        <v>1.0</v>
      </c>
      <c r="F89" t="n" s="8">
        <v>1599.0</v>
      </c>
      <c r="G89" t="s" s="8">
        <v>53</v>
      </c>
      <c r="H89" t="s" s="8">
        <v>159</v>
      </c>
      <c r="I89" t="s" s="8">
        <v>191</v>
      </c>
    </row>
    <row r="90" ht="16.0" customHeight="true">
      <c r="A90" t="n" s="7">
        <v>5.0268144E7</v>
      </c>
      <c r="B90" t="s" s="8">
        <v>120</v>
      </c>
      <c r="C90" t="n" s="8">
        <f>IF(false,"005-1254", "005-1254")</f>
      </c>
      <c r="D90" t="s" s="8">
        <v>149</v>
      </c>
      <c r="E90" t="n" s="8">
        <v>1.0</v>
      </c>
      <c r="F90" t="n" s="8">
        <v>770.0</v>
      </c>
      <c r="G90" t="s" s="8">
        <v>53</v>
      </c>
      <c r="H90" t="s" s="8">
        <v>159</v>
      </c>
      <c r="I90" t="s" s="8">
        <v>192</v>
      </c>
    </row>
    <row r="91" ht="16.0" customHeight="true">
      <c r="A91" t="n" s="7">
        <v>5.032892E7</v>
      </c>
      <c r="B91" t="s" s="8">
        <v>54</v>
      </c>
      <c r="C91" t="n" s="8">
        <f>IF(false,"120921439", "120921439")</f>
      </c>
      <c r="D91" t="s" s="8">
        <v>65</v>
      </c>
      <c r="E91" t="n" s="8">
        <v>1.0</v>
      </c>
      <c r="F91" t="n" s="8">
        <v>599.0</v>
      </c>
      <c r="G91" t="s" s="8">
        <v>53</v>
      </c>
      <c r="H91" t="s" s="8">
        <v>159</v>
      </c>
      <c r="I91" t="s" s="8">
        <v>193</v>
      </c>
    </row>
    <row r="92" ht="16.0" customHeight="true">
      <c r="A92" t="n" s="7">
        <v>5.0295639E7</v>
      </c>
      <c r="B92" t="s" s="8">
        <v>120</v>
      </c>
      <c r="C92" t="n" s="8">
        <f>IF(false,"120922947", "120922947")</f>
      </c>
      <c r="D92" t="s" s="8">
        <v>140</v>
      </c>
      <c r="E92" t="n" s="8">
        <v>1.0</v>
      </c>
      <c r="F92" t="n" s="8">
        <v>1899.0</v>
      </c>
      <c r="G92" t="s" s="8">
        <v>53</v>
      </c>
      <c r="H92" t="s" s="8">
        <v>159</v>
      </c>
      <c r="I92" t="s" s="8">
        <v>194</v>
      </c>
    </row>
    <row r="93" ht="16.0" customHeight="true">
      <c r="A93" t="n" s="7">
        <v>5.0334232E7</v>
      </c>
      <c r="B93" t="s" s="8">
        <v>54</v>
      </c>
      <c r="C93" t="n" s="8">
        <f>IF(false,"120921370", "120921370")</f>
      </c>
      <c r="D93" t="s" s="8">
        <v>124</v>
      </c>
      <c r="E93" t="n" s="8">
        <v>2.0</v>
      </c>
      <c r="F93" t="n" s="8">
        <v>3380.0</v>
      </c>
      <c r="G93" t="s" s="8">
        <v>53</v>
      </c>
      <c r="H93" t="s" s="8">
        <v>159</v>
      </c>
      <c r="I93" t="s" s="8">
        <v>195</v>
      </c>
    </row>
    <row r="94" ht="16.0" customHeight="true">
      <c r="A94" t="n" s="7">
        <v>5.0262416E7</v>
      </c>
      <c r="B94" t="s" s="8">
        <v>120</v>
      </c>
      <c r="C94" t="n" s="8">
        <f>IF(false,"120921901", "120921901")</f>
      </c>
      <c r="D94" t="s" s="8">
        <v>118</v>
      </c>
      <c r="E94" t="n" s="8">
        <v>1.0</v>
      </c>
      <c r="F94" t="n" s="8">
        <v>1110.0</v>
      </c>
      <c r="G94" t="s" s="8">
        <v>53</v>
      </c>
      <c r="H94" t="s" s="8">
        <v>159</v>
      </c>
      <c r="I94" t="s" s="8">
        <v>196</v>
      </c>
    </row>
    <row r="95" ht="16.0" customHeight="true">
      <c r="A95" t="n" s="7">
        <v>5.0304499E7</v>
      </c>
      <c r="B95" t="s" s="8">
        <v>120</v>
      </c>
      <c r="C95" t="n" s="8">
        <f>IF(false,"120923169", "120923169")</f>
      </c>
      <c r="D95" t="s" s="8">
        <v>197</v>
      </c>
      <c r="E95" t="n" s="8">
        <v>1.0</v>
      </c>
      <c r="F95" t="n" s="8">
        <v>492.0</v>
      </c>
      <c r="G95" t="s" s="8">
        <v>53</v>
      </c>
      <c r="H95" t="s" s="8">
        <v>159</v>
      </c>
      <c r="I95" t="s" s="8">
        <v>198</v>
      </c>
    </row>
    <row r="96" ht="16.0" customHeight="true">
      <c r="A96" t="n" s="7">
        <v>5.0245662E7</v>
      </c>
      <c r="B96" t="s" s="8">
        <v>120</v>
      </c>
      <c r="C96" t="n" s="8">
        <f>IF(false,"120922954", "120922954")</f>
      </c>
      <c r="D96" t="s" s="8">
        <v>199</v>
      </c>
      <c r="E96" t="n" s="8">
        <v>1.0</v>
      </c>
      <c r="F96" t="n" s="8">
        <v>871.0</v>
      </c>
      <c r="G96" t="s" s="8">
        <v>53</v>
      </c>
      <c r="H96" t="s" s="8">
        <v>159</v>
      </c>
      <c r="I96" t="s" s="8">
        <v>200</v>
      </c>
    </row>
    <row r="97" ht="16.0" customHeight="true">
      <c r="A97" t="n" s="7">
        <v>5.0242171E7</v>
      </c>
      <c r="B97" t="s" s="8">
        <v>120</v>
      </c>
      <c r="C97" t="n" s="8">
        <f>IF(false,"005-1515", "005-1515")</f>
      </c>
      <c r="D97" t="s" s="8">
        <v>84</v>
      </c>
      <c r="E97" t="n" s="8">
        <v>1.0</v>
      </c>
      <c r="F97" t="n" s="8">
        <v>866.0</v>
      </c>
      <c r="G97" t="s" s="8">
        <v>53</v>
      </c>
      <c r="H97" t="s" s="8">
        <v>159</v>
      </c>
      <c r="I97" t="s" s="8">
        <v>201</v>
      </c>
    </row>
    <row r="98" ht="16.0" customHeight="true">
      <c r="A98" t="n" s="7">
        <v>5.024035E7</v>
      </c>
      <c r="B98" t="s" s="8">
        <v>120</v>
      </c>
      <c r="C98" t="n" s="8">
        <f>IF(false,"005-1512", "005-1512")</f>
      </c>
      <c r="D98" t="s" s="8">
        <v>78</v>
      </c>
      <c r="E98" t="n" s="8">
        <v>1.0</v>
      </c>
      <c r="F98" t="n" s="8">
        <v>795.0</v>
      </c>
      <c r="G98" t="s" s="8">
        <v>53</v>
      </c>
      <c r="H98" t="s" s="8">
        <v>159</v>
      </c>
      <c r="I98" t="s" s="8">
        <v>202</v>
      </c>
    </row>
    <row r="99" ht="16.0" customHeight="true">
      <c r="A99" t="n" s="7">
        <v>5.0233948E7</v>
      </c>
      <c r="B99" t="s" s="8">
        <v>120</v>
      </c>
      <c r="C99" t="n" s="8">
        <f>IF(false,"005-1515", "005-1515")</f>
      </c>
      <c r="D99" t="s" s="8">
        <v>84</v>
      </c>
      <c r="E99" t="n" s="8">
        <v>1.0</v>
      </c>
      <c r="F99" t="n" s="8">
        <v>966.0</v>
      </c>
      <c r="G99" t="s" s="8">
        <v>53</v>
      </c>
      <c r="H99" t="s" s="8">
        <v>159</v>
      </c>
      <c r="I99" t="s" s="8">
        <v>203</v>
      </c>
    </row>
    <row r="100" ht="16.0" customHeight="true">
      <c r="A100" t="n" s="7">
        <v>5.0219032E7</v>
      </c>
      <c r="B100" t="s" s="8">
        <v>120</v>
      </c>
      <c r="C100" t="n" s="8">
        <f>IF(false,"120921543", "120921543")</f>
      </c>
      <c r="D100" t="s" s="8">
        <v>107</v>
      </c>
      <c r="E100" t="n" s="8">
        <v>1.0</v>
      </c>
      <c r="F100" t="n" s="8">
        <v>531.0</v>
      </c>
      <c r="G100" t="s" s="8">
        <v>53</v>
      </c>
      <c r="H100" t="s" s="8">
        <v>159</v>
      </c>
      <c r="I100" t="s" s="8">
        <v>204</v>
      </c>
    </row>
    <row r="101" ht="16.0" customHeight="true">
      <c r="A101" t="n" s="7">
        <v>5.0207733E7</v>
      </c>
      <c r="B101" t="s" s="8">
        <v>120</v>
      </c>
      <c r="C101" t="n" s="8">
        <f>IF(false,"005-1108", "005-1108")</f>
      </c>
      <c r="D101" t="s" s="8">
        <v>90</v>
      </c>
      <c r="E101" t="n" s="8">
        <v>2.0</v>
      </c>
      <c r="F101" t="n" s="8">
        <v>1117.0</v>
      </c>
      <c r="G101" t="s" s="8">
        <v>53</v>
      </c>
      <c r="H101" t="s" s="8">
        <v>159</v>
      </c>
      <c r="I101" t="s" s="8">
        <v>205</v>
      </c>
    </row>
    <row r="102" ht="16.0" customHeight="true">
      <c r="A102" t="n" s="7">
        <v>5.0205443E7</v>
      </c>
      <c r="B102" t="s" s="8">
        <v>120</v>
      </c>
      <c r="C102" t="n" s="8">
        <f>IF(false,"120922871", "120922871")</f>
      </c>
      <c r="D102" t="s" s="8">
        <v>206</v>
      </c>
      <c r="E102" t="n" s="8">
        <v>1.0</v>
      </c>
      <c r="F102" t="n" s="8">
        <v>4779.0</v>
      </c>
      <c r="G102" t="s" s="8">
        <v>53</v>
      </c>
      <c r="H102" t="s" s="8">
        <v>159</v>
      </c>
      <c r="I102" t="s" s="8">
        <v>207</v>
      </c>
    </row>
    <row r="103" ht="16.0" customHeight="true">
      <c r="A103" t="n" s="7">
        <v>5.0229187E7</v>
      </c>
      <c r="B103" t="s" s="8">
        <v>120</v>
      </c>
      <c r="C103" t="n" s="8">
        <f>IF(false,"01-003884", "01-003884")</f>
      </c>
      <c r="D103" t="s" s="8">
        <v>56</v>
      </c>
      <c r="E103" t="n" s="8">
        <v>1.0</v>
      </c>
      <c r="F103" t="n" s="8">
        <v>884.0</v>
      </c>
      <c r="G103" t="s" s="8">
        <v>53</v>
      </c>
      <c r="H103" t="s" s="8">
        <v>159</v>
      </c>
      <c r="I103" t="s" s="8">
        <v>208</v>
      </c>
    </row>
    <row r="104" ht="16.0" customHeight="true">
      <c r="A104" t="n" s="7">
        <v>5.0204444E7</v>
      </c>
      <c r="B104" t="s" s="8">
        <v>120</v>
      </c>
      <c r="C104" t="n" s="8">
        <f>IF(false,"120922870", "120922870")</f>
      </c>
      <c r="D104" t="s" s="8">
        <v>209</v>
      </c>
      <c r="E104" t="n" s="8">
        <v>1.0</v>
      </c>
      <c r="F104" t="n" s="8">
        <v>4271.0</v>
      </c>
      <c r="G104" t="s" s="8">
        <v>53</v>
      </c>
      <c r="H104" t="s" s="8">
        <v>159</v>
      </c>
      <c r="I104" t="s" s="8">
        <v>210</v>
      </c>
    </row>
    <row r="105" ht="16.0" customHeight="true">
      <c r="A105" t="n" s="7">
        <v>5.0305897E7</v>
      </c>
      <c r="B105" t="s" s="8">
        <v>120</v>
      </c>
      <c r="C105" t="n" s="8">
        <f>IF(false,"120921857", "120921857")</f>
      </c>
      <c r="D105" t="s" s="8">
        <v>211</v>
      </c>
      <c r="E105" t="n" s="8">
        <v>1.0</v>
      </c>
      <c r="F105" t="n" s="8">
        <v>238.0</v>
      </c>
      <c r="G105" t="s" s="8">
        <v>53</v>
      </c>
      <c r="H105" t="s" s="8">
        <v>159</v>
      </c>
      <c r="I105" t="s" s="8">
        <v>212</v>
      </c>
    </row>
    <row r="106" ht="16.0" customHeight="true">
      <c r="A106" t="n" s="7">
        <v>5.0305897E7</v>
      </c>
      <c r="B106" t="s" s="8">
        <v>120</v>
      </c>
      <c r="C106" t="n" s="8">
        <f>IF(false,"120921856", "120921856")</f>
      </c>
      <c r="D106" t="s" s="8">
        <v>213</v>
      </c>
      <c r="E106" t="n" s="8">
        <v>1.0</v>
      </c>
      <c r="F106" t="n" s="8">
        <v>217.0</v>
      </c>
      <c r="G106" t="s" s="8">
        <v>53</v>
      </c>
      <c r="H106" t="s" s="8">
        <v>159</v>
      </c>
      <c r="I106" t="s" s="8">
        <v>212</v>
      </c>
    </row>
    <row r="107" ht="16.0" customHeight="true">
      <c r="A107" t="n" s="7">
        <v>5.0257583E7</v>
      </c>
      <c r="B107" t="s" s="8">
        <v>120</v>
      </c>
      <c r="C107" t="n" s="8">
        <f>IF(false,"005-1376", "005-1376")</f>
      </c>
      <c r="D107" t="s" s="8">
        <v>214</v>
      </c>
      <c r="E107" t="n" s="8">
        <v>1.0</v>
      </c>
      <c r="F107" t="n" s="8">
        <v>675.0</v>
      </c>
      <c r="G107" t="s" s="8">
        <v>53</v>
      </c>
      <c r="H107" t="s" s="8">
        <v>159</v>
      </c>
      <c r="I107" t="s" s="8">
        <v>215</v>
      </c>
    </row>
    <row r="108" ht="16.0" customHeight="true">
      <c r="A108" t="n" s="7">
        <v>5.0239342E7</v>
      </c>
      <c r="B108" t="s" s="8">
        <v>120</v>
      </c>
      <c r="C108" t="n" s="8">
        <f>IF(false,"120922872", "120922872")</f>
      </c>
      <c r="D108" t="s" s="8">
        <v>127</v>
      </c>
      <c r="E108" t="n" s="8">
        <v>1.0</v>
      </c>
      <c r="F108" t="n" s="8">
        <v>1778.0</v>
      </c>
      <c r="G108" t="s" s="8">
        <v>53</v>
      </c>
      <c r="H108" t="s" s="8">
        <v>159</v>
      </c>
      <c r="I108" t="s" s="8">
        <v>216</v>
      </c>
    </row>
    <row r="109" ht="16.0" customHeight="true">
      <c r="A109" t="n" s="7">
        <v>5.0242143E7</v>
      </c>
      <c r="B109" t="s" s="8">
        <v>120</v>
      </c>
      <c r="C109" t="n" s="8">
        <f>IF(false,"002-937", "002-937")</f>
      </c>
      <c r="D109" t="s" s="8">
        <v>217</v>
      </c>
      <c r="E109" t="n" s="8">
        <v>1.0</v>
      </c>
      <c r="F109" t="n" s="8">
        <v>1.0</v>
      </c>
      <c r="G109" t="s" s="8">
        <v>53</v>
      </c>
      <c r="H109" t="s" s="8">
        <v>159</v>
      </c>
      <c r="I109" t="s" s="8">
        <v>218</v>
      </c>
    </row>
    <row r="110" ht="16.0" customHeight="true">
      <c r="A110" t="n" s="7">
        <v>5.0218062E7</v>
      </c>
      <c r="B110" t="s" s="8">
        <v>120</v>
      </c>
      <c r="C110" t="n" s="8">
        <f>IF(false,"005-1254", "005-1254")</f>
      </c>
      <c r="D110" t="s" s="8">
        <v>149</v>
      </c>
      <c r="E110" t="n" s="8">
        <v>1.0</v>
      </c>
      <c r="F110" t="n" s="8">
        <v>690.0</v>
      </c>
      <c r="G110" t="s" s="8">
        <v>53</v>
      </c>
      <c r="H110" t="s" s="8">
        <v>159</v>
      </c>
      <c r="I110" t="s" s="8">
        <v>219</v>
      </c>
    </row>
    <row r="111" ht="16.0" customHeight="true">
      <c r="A111" t="n" s="7">
        <v>5.0259434E7</v>
      </c>
      <c r="B111" t="s" s="8">
        <v>120</v>
      </c>
      <c r="C111" t="n" s="8">
        <f>IF(false,"120921543", "120921543")</f>
      </c>
      <c r="D111" t="s" s="8">
        <v>107</v>
      </c>
      <c r="E111" t="n" s="8">
        <v>1.0</v>
      </c>
      <c r="F111" t="n" s="8">
        <v>899.0</v>
      </c>
      <c r="G111" t="s" s="8">
        <v>53</v>
      </c>
      <c r="H111" t="s" s="8">
        <v>159</v>
      </c>
      <c r="I111" t="s" s="8">
        <v>220</v>
      </c>
    </row>
    <row r="112" ht="16.0" customHeight="true">
      <c r="A112" t="n" s="7">
        <v>5.0259434E7</v>
      </c>
      <c r="B112" t="s" s="8">
        <v>120</v>
      </c>
      <c r="C112" t="n" s="8">
        <f>IF(false,"120921547", "120921547")</f>
      </c>
      <c r="D112" t="s" s="8">
        <v>221</v>
      </c>
      <c r="E112" t="n" s="8">
        <v>1.0</v>
      </c>
      <c r="F112" t="n" s="8">
        <v>829.0</v>
      </c>
      <c r="G112" t="s" s="8">
        <v>53</v>
      </c>
      <c r="H112" t="s" s="8">
        <v>159</v>
      </c>
      <c r="I112" t="s" s="8">
        <v>220</v>
      </c>
    </row>
    <row r="113" ht="16.0" customHeight="true">
      <c r="A113" t="n" s="7">
        <v>5.024041E7</v>
      </c>
      <c r="B113" t="s" s="8">
        <v>120</v>
      </c>
      <c r="C113" t="n" s="8">
        <f>IF(false,"120922761", "120922761")</f>
      </c>
      <c r="D113" t="s" s="8">
        <v>222</v>
      </c>
      <c r="E113" t="n" s="8">
        <v>1.0</v>
      </c>
      <c r="F113" t="n" s="8">
        <v>2281.0</v>
      </c>
      <c r="G113" t="s" s="8">
        <v>53</v>
      </c>
      <c r="H113" t="s" s="8">
        <v>159</v>
      </c>
      <c r="I113" t="s" s="8">
        <v>223</v>
      </c>
    </row>
    <row r="114" ht="16.0" customHeight="true">
      <c r="A114" t="n" s="7">
        <v>5.0230913E7</v>
      </c>
      <c r="B114" t="s" s="8">
        <v>120</v>
      </c>
      <c r="C114" t="n" s="8">
        <f>IF(false,"120922481", "120922481")</f>
      </c>
      <c r="D114" t="s" s="8">
        <v>224</v>
      </c>
      <c r="E114" t="n" s="8">
        <v>1.0</v>
      </c>
      <c r="F114" t="n" s="8">
        <v>1.0</v>
      </c>
      <c r="G114" t="s" s="8">
        <v>53</v>
      </c>
      <c r="H114" t="s" s="8">
        <v>159</v>
      </c>
      <c r="I114" t="s" s="8">
        <v>225</v>
      </c>
    </row>
    <row r="115" ht="16.0" customHeight="true">
      <c r="A115" t="n" s="7">
        <v>4.9134176E7</v>
      </c>
      <c r="B115" t="s" s="8">
        <v>82</v>
      </c>
      <c r="C115" t="n" s="8">
        <f>IF(false,"005-1515", "005-1515")</f>
      </c>
      <c r="D115" t="s" s="8">
        <v>84</v>
      </c>
      <c r="E115" t="n" s="8">
        <v>1.0</v>
      </c>
      <c r="F115" t="n" s="8">
        <v>736.0</v>
      </c>
      <c r="G115" t="s" s="8">
        <v>53</v>
      </c>
      <c r="H115" t="s" s="8">
        <v>159</v>
      </c>
      <c r="I115" t="s" s="8">
        <v>226</v>
      </c>
    </row>
    <row r="116" ht="16.0" customHeight="true">
      <c r="A116" t="n" s="7">
        <v>5.0146159E7</v>
      </c>
      <c r="B116" t="s" s="8">
        <v>51</v>
      </c>
      <c r="C116" t="n" s="8">
        <f>IF(false,"120921947", "120921947")</f>
      </c>
      <c r="D116" t="s" s="8">
        <v>77</v>
      </c>
      <c r="E116" t="n" s="8">
        <v>1.0</v>
      </c>
      <c r="F116" t="n" s="8">
        <v>377.0</v>
      </c>
      <c r="G116" t="s" s="8">
        <v>53</v>
      </c>
      <c r="H116" t="s" s="8">
        <v>159</v>
      </c>
      <c r="I116" t="s" s="8">
        <v>227</v>
      </c>
    </row>
    <row r="117" ht="16.0" customHeight="true">
      <c r="A117" t="n" s="7">
        <v>5.014063E7</v>
      </c>
      <c r="B117" t="s" s="8">
        <v>51</v>
      </c>
      <c r="C117" t="n" s="8">
        <f>IF(false,"120921370", "120921370")</f>
      </c>
      <c r="D117" t="s" s="8">
        <v>124</v>
      </c>
      <c r="E117" t="n" s="8">
        <v>1.0</v>
      </c>
      <c r="F117" t="n" s="8">
        <v>204.0</v>
      </c>
      <c r="G117" t="s" s="8">
        <v>53</v>
      </c>
      <c r="H117" t="s" s="8">
        <v>159</v>
      </c>
      <c r="I117" t="s" s="8">
        <v>228</v>
      </c>
    </row>
    <row r="118" ht="16.0" customHeight="true">
      <c r="A118" t="n" s="7">
        <v>4.9781407E7</v>
      </c>
      <c r="B118" t="s" s="8">
        <v>102</v>
      </c>
      <c r="C118" t="n" s="8">
        <f>IF(false,"120921470", "120921470")</f>
      </c>
      <c r="D118" t="s" s="8">
        <v>229</v>
      </c>
      <c r="E118" t="n" s="8">
        <v>2.0</v>
      </c>
      <c r="F118" t="n" s="8">
        <v>718.0</v>
      </c>
      <c r="G118" t="s" s="8">
        <v>53</v>
      </c>
      <c r="H118" t="s" s="8">
        <v>159</v>
      </c>
      <c r="I118" t="s" s="8">
        <v>230</v>
      </c>
    </row>
    <row r="119" ht="16.0" customHeight="true">
      <c r="A119" t="n" s="7">
        <v>5.0122095E7</v>
      </c>
      <c r="B119" t="s" s="8">
        <v>51</v>
      </c>
      <c r="C119" t="n" s="8">
        <f>IF(false,"005-1375", "005-1375")</f>
      </c>
      <c r="D119" t="s" s="8">
        <v>231</v>
      </c>
      <c r="E119" t="n" s="8">
        <v>2.0</v>
      </c>
      <c r="F119" t="n" s="8">
        <v>1658.0</v>
      </c>
      <c r="G119" t="s" s="8">
        <v>53</v>
      </c>
      <c r="H119" t="s" s="8">
        <v>159</v>
      </c>
      <c r="I119" t="s" s="8">
        <v>232</v>
      </c>
    </row>
    <row r="120" ht="16.0" customHeight="true">
      <c r="A120" t="n" s="7">
        <v>5.0114121E7</v>
      </c>
      <c r="B120" t="s" s="8">
        <v>51</v>
      </c>
      <c r="C120" t="n" s="8">
        <f>IF(false,"120921905", "120921905")</f>
      </c>
      <c r="D120" t="s" s="8">
        <v>137</v>
      </c>
      <c r="E120" t="n" s="8">
        <v>1.0</v>
      </c>
      <c r="F120" t="n" s="8">
        <v>642.0</v>
      </c>
      <c r="G120" t="s" s="8">
        <v>53</v>
      </c>
      <c r="H120" t="s" s="8">
        <v>159</v>
      </c>
      <c r="I120" t="s" s="8">
        <v>233</v>
      </c>
    </row>
    <row r="121" ht="16.0" customHeight="true">
      <c r="A121" t="n" s="7">
        <v>5.0132427E7</v>
      </c>
      <c r="B121" t="s" s="8">
        <v>51</v>
      </c>
      <c r="C121" t="n" s="8">
        <f>IF(false,"005-1119", "005-1119")</f>
      </c>
      <c r="D121" t="s" s="8">
        <v>234</v>
      </c>
      <c r="E121" t="n" s="8">
        <v>1.0</v>
      </c>
      <c r="F121" t="n" s="8">
        <v>1258.0</v>
      </c>
      <c r="G121" t="s" s="8">
        <v>53</v>
      </c>
      <c r="H121" t="s" s="8">
        <v>159</v>
      </c>
      <c r="I121" t="s" s="8">
        <v>235</v>
      </c>
    </row>
    <row r="122" ht="16.0" customHeight="true">
      <c r="A122" t="n" s="7">
        <v>5.0102229E7</v>
      </c>
      <c r="B122" t="s" s="8">
        <v>51</v>
      </c>
      <c r="C122" t="n" s="8">
        <f>IF(false,"120921370", "120921370")</f>
      </c>
      <c r="D122" t="s" s="8">
        <v>124</v>
      </c>
      <c r="E122" t="n" s="8">
        <v>1.0</v>
      </c>
      <c r="F122" t="n" s="8">
        <v>736.0</v>
      </c>
      <c r="G122" t="s" s="8">
        <v>53</v>
      </c>
      <c r="H122" t="s" s="8">
        <v>159</v>
      </c>
      <c r="I122" t="s" s="8">
        <v>236</v>
      </c>
    </row>
    <row r="123" ht="16.0" customHeight="true">
      <c r="A123" t="n" s="7">
        <v>5.0267717E7</v>
      </c>
      <c r="B123" t="s" s="8">
        <v>120</v>
      </c>
      <c r="C123" t="n" s="8">
        <f>IF(false,"120922613", "120922613")</f>
      </c>
      <c r="D123" t="s" s="8">
        <v>145</v>
      </c>
      <c r="E123" t="n" s="8">
        <v>1.0</v>
      </c>
      <c r="F123" t="n" s="8">
        <v>179.0</v>
      </c>
      <c r="G123" t="s" s="8">
        <v>53</v>
      </c>
      <c r="H123" t="s" s="8">
        <v>159</v>
      </c>
      <c r="I123" t="s" s="8">
        <v>237</v>
      </c>
    </row>
    <row r="124" ht="16.0" customHeight="true">
      <c r="A124" t="n" s="7">
        <v>5.0041113E7</v>
      </c>
      <c r="B124" t="s" s="8">
        <v>51</v>
      </c>
      <c r="C124" t="n" s="8">
        <f>IF(false,"120922947", "120922947")</f>
      </c>
      <c r="D124" t="s" s="8">
        <v>140</v>
      </c>
      <c r="E124" t="n" s="8">
        <v>1.0</v>
      </c>
      <c r="F124" t="n" s="8">
        <v>2019.0</v>
      </c>
      <c r="G124" t="s" s="8">
        <v>53</v>
      </c>
      <c r="H124" t="s" s="8">
        <v>159</v>
      </c>
      <c r="I124" t="s" s="8">
        <v>238</v>
      </c>
    </row>
    <row r="125" ht="16.0" customHeight="true">
      <c r="A125" t="n" s="7">
        <v>5.0023404E7</v>
      </c>
      <c r="B125" t="s" s="8">
        <v>51</v>
      </c>
      <c r="C125" t="n" s="8">
        <f>IF(false,"120922387", "120922387")</f>
      </c>
      <c r="D125" t="s" s="8">
        <v>239</v>
      </c>
      <c r="E125" t="n" s="8">
        <v>1.0</v>
      </c>
      <c r="F125" t="n" s="8">
        <v>335.0</v>
      </c>
      <c r="G125" t="s" s="8">
        <v>53</v>
      </c>
      <c r="H125" t="s" s="8">
        <v>159</v>
      </c>
      <c r="I125" t="s" s="8">
        <v>240</v>
      </c>
    </row>
    <row r="126" ht="16.0" customHeight="true">
      <c r="A126" t="n" s="7">
        <v>5.0314731E7</v>
      </c>
      <c r="B126" t="s" s="8">
        <v>54</v>
      </c>
      <c r="C126" t="n" s="8">
        <f>IF(false,"000-631", "000-631")</f>
      </c>
      <c r="D126" t="s" s="8">
        <v>80</v>
      </c>
      <c r="E126" t="n" s="8">
        <v>1.0</v>
      </c>
      <c r="F126" t="n" s="8">
        <v>505.0</v>
      </c>
      <c r="G126" t="s" s="8">
        <v>53</v>
      </c>
      <c r="H126" t="s" s="8">
        <v>159</v>
      </c>
      <c r="I126" t="s" s="8">
        <v>241</v>
      </c>
    </row>
    <row r="127" ht="16.0" customHeight="true">
      <c r="A127" t="n" s="7">
        <v>5.0266645E7</v>
      </c>
      <c r="B127" t="s" s="8">
        <v>120</v>
      </c>
      <c r="C127" t="n" s="8">
        <f>IF(false,"120923128", "120923128")</f>
      </c>
      <c r="D127" t="s" s="8">
        <v>242</v>
      </c>
      <c r="E127" t="n" s="8">
        <v>1.0</v>
      </c>
      <c r="F127" t="n" s="8">
        <v>4089.0</v>
      </c>
      <c r="G127" t="s" s="8">
        <v>53</v>
      </c>
      <c r="H127" t="s" s="8">
        <v>159</v>
      </c>
      <c r="I127" t="s" s="8">
        <v>243</v>
      </c>
    </row>
    <row r="128" ht="16.0" customHeight="true">
      <c r="A128" t="n" s="7">
        <v>4.9995147E7</v>
      </c>
      <c r="B128" t="s" s="8">
        <v>60</v>
      </c>
      <c r="C128" t="n" s="8">
        <f>IF(false,"120922351", "120922351")</f>
      </c>
      <c r="D128" t="s" s="8">
        <v>244</v>
      </c>
      <c r="E128" t="n" s="8">
        <v>1.0</v>
      </c>
      <c r="F128" t="n" s="8">
        <v>530.0</v>
      </c>
      <c r="G128" t="s" s="8">
        <v>53</v>
      </c>
      <c r="H128" t="s" s="8">
        <v>159</v>
      </c>
      <c r="I128" t="s" s="8">
        <v>245</v>
      </c>
    </row>
    <row r="129" ht="16.0" customHeight="true">
      <c r="A129" t="n" s="7">
        <v>5.0259802E7</v>
      </c>
      <c r="B129" t="s" s="8">
        <v>120</v>
      </c>
      <c r="C129" t="n" s="8">
        <f>IF(false,"01-003884", "01-003884")</f>
      </c>
      <c r="D129" t="s" s="8">
        <v>56</v>
      </c>
      <c r="E129" t="n" s="8">
        <v>1.0</v>
      </c>
      <c r="F129" t="n" s="8">
        <v>1049.0</v>
      </c>
      <c r="G129" t="s" s="8">
        <v>53</v>
      </c>
      <c r="H129" t="s" s="8">
        <v>159</v>
      </c>
      <c r="I129" t="s" s="8">
        <v>246</v>
      </c>
    </row>
    <row r="130" ht="16.0" customHeight="true">
      <c r="A130" t="n" s="7">
        <v>5.0236741E7</v>
      </c>
      <c r="B130" t="s" s="8">
        <v>120</v>
      </c>
      <c r="C130" t="n" s="8">
        <f>IF(false,"005-1515", "005-1515")</f>
      </c>
      <c r="D130" t="s" s="8">
        <v>84</v>
      </c>
      <c r="E130" t="n" s="8">
        <v>1.0</v>
      </c>
      <c r="F130" t="n" s="8">
        <v>966.0</v>
      </c>
      <c r="G130" t="s" s="8">
        <v>53</v>
      </c>
      <c r="H130" t="s" s="8">
        <v>159</v>
      </c>
      <c r="I130" t="s" s="8">
        <v>247</v>
      </c>
    </row>
    <row r="131" ht="16.0" customHeight="true">
      <c r="A131" t="n" s="7">
        <v>5.0317152E7</v>
      </c>
      <c r="B131" t="s" s="8">
        <v>54</v>
      </c>
      <c r="C131" t="n" s="8">
        <f>IF(false,"002-098", "002-098")</f>
      </c>
      <c r="D131" t="s" s="8">
        <v>248</v>
      </c>
      <c r="E131" t="n" s="8">
        <v>1.0</v>
      </c>
      <c r="F131" t="n" s="8">
        <v>1389.0</v>
      </c>
      <c r="G131" t="s" s="8">
        <v>53</v>
      </c>
      <c r="H131" t="s" s="8">
        <v>159</v>
      </c>
      <c r="I131" t="s" s="8">
        <v>249</v>
      </c>
    </row>
    <row r="132" ht="16.0" customHeight="true">
      <c r="A132" t="n" s="7">
        <v>4.9948986E7</v>
      </c>
      <c r="B132" t="s" s="8">
        <v>60</v>
      </c>
      <c r="C132" t="n" s="8">
        <f>IF(false,"120921818", "120921818")</f>
      </c>
      <c r="D132" t="s" s="8">
        <v>250</v>
      </c>
      <c r="E132" t="n" s="8">
        <v>1.0</v>
      </c>
      <c r="F132" t="n" s="8">
        <v>510.0</v>
      </c>
      <c r="G132" t="s" s="8">
        <v>53</v>
      </c>
      <c r="H132" t="s" s="8">
        <v>159</v>
      </c>
      <c r="I132" t="s" s="8">
        <v>251</v>
      </c>
    </row>
    <row r="133" ht="16.0" customHeight="true">
      <c r="A133" t="n" s="7">
        <v>5.0337557E7</v>
      </c>
      <c r="B133" t="s" s="8">
        <v>54</v>
      </c>
      <c r="C133" t="n" s="8">
        <f>IF(false,"120921370", "120921370")</f>
      </c>
      <c r="D133" t="s" s="8">
        <v>124</v>
      </c>
      <c r="E133" t="n" s="8">
        <v>1.0</v>
      </c>
      <c r="F133" t="n" s="8">
        <v>1690.0</v>
      </c>
      <c r="G133" t="s" s="8">
        <v>53</v>
      </c>
      <c r="H133" t="s" s="8">
        <v>159</v>
      </c>
      <c r="I133" t="s" s="8">
        <v>252</v>
      </c>
    </row>
    <row r="134" ht="16.0" customHeight="true">
      <c r="A134" t="n" s="7">
        <v>5.0021806E7</v>
      </c>
      <c r="B134" t="s" s="8">
        <v>60</v>
      </c>
      <c r="C134" t="n" s="8">
        <f>IF(false,"120922777", "120922777")</f>
      </c>
      <c r="D134" t="s" s="8">
        <v>253</v>
      </c>
      <c r="E134" t="n" s="8">
        <v>1.0</v>
      </c>
      <c r="F134" t="n" s="8">
        <v>802.0</v>
      </c>
      <c r="G134" t="s" s="8">
        <v>53</v>
      </c>
      <c r="H134" t="s" s="8">
        <v>159</v>
      </c>
      <c r="I134" t="s" s="8">
        <v>254</v>
      </c>
    </row>
    <row r="135" ht="16.0" customHeight="true">
      <c r="A135" t="n" s="7">
        <v>5.0021806E7</v>
      </c>
      <c r="B135" t="s" s="8">
        <v>60</v>
      </c>
      <c r="C135" t="n" s="8">
        <f>IF(false,"120922754", "120922754")</f>
      </c>
      <c r="D135" t="s" s="8">
        <v>255</v>
      </c>
      <c r="E135" t="n" s="8">
        <v>1.0</v>
      </c>
      <c r="F135" t="n" s="8">
        <v>549.0</v>
      </c>
      <c r="G135" t="s" s="8">
        <v>53</v>
      </c>
      <c r="H135" t="s" s="8">
        <v>159</v>
      </c>
      <c r="I135" t="s" s="8">
        <v>254</v>
      </c>
    </row>
    <row r="136" ht="16.0" customHeight="true">
      <c r="A136" t="n" s="7">
        <v>4.9937438E7</v>
      </c>
      <c r="B136" t="s" s="8">
        <v>60</v>
      </c>
      <c r="C136" t="n" s="8">
        <f>IF(false,"01-004218", "01-004218")</f>
      </c>
      <c r="D136" t="s" s="8">
        <v>256</v>
      </c>
      <c r="E136" t="n" s="8">
        <v>2.0</v>
      </c>
      <c r="F136" t="n" s="8">
        <v>3400.0</v>
      </c>
      <c r="G136" t="s" s="8">
        <v>53</v>
      </c>
      <c r="H136" t="s" s="8">
        <v>159</v>
      </c>
      <c r="I136" t="s" s="8">
        <v>257</v>
      </c>
    </row>
    <row r="137" ht="16.0" customHeight="true">
      <c r="A137" t="n" s="7">
        <v>5.0008052E7</v>
      </c>
      <c r="B137" t="s" s="8">
        <v>60</v>
      </c>
      <c r="C137" t="n" s="8">
        <f>IF(false,"120921428", "120921428")</f>
      </c>
      <c r="D137" t="s" s="8">
        <v>258</v>
      </c>
      <c r="E137" t="n" s="8">
        <v>2.0</v>
      </c>
      <c r="F137" t="n" s="8">
        <v>994.0</v>
      </c>
      <c r="G137" t="s" s="8">
        <v>53</v>
      </c>
      <c r="H137" t="s" s="8">
        <v>159</v>
      </c>
      <c r="I137" t="s" s="8">
        <v>259</v>
      </c>
    </row>
    <row r="138" ht="16.0" customHeight="true">
      <c r="A138" t="n" s="7">
        <v>4.9877182E7</v>
      </c>
      <c r="B138" t="s" s="8">
        <v>60</v>
      </c>
      <c r="C138" t="n" s="8">
        <f>IF(false,"120921939", "120921939")</f>
      </c>
      <c r="D138" t="s" s="8">
        <v>165</v>
      </c>
      <c r="E138" t="n" s="8">
        <v>1.0</v>
      </c>
      <c r="F138" t="n" s="8">
        <v>989.0</v>
      </c>
      <c r="G138" t="s" s="8">
        <v>53</v>
      </c>
      <c r="H138" t="s" s="8">
        <v>159</v>
      </c>
      <c r="I138" t="s" s="8">
        <v>260</v>
      </c>
    </row>
    <row r="139" ht="16.0" customHeight="true">
      <c r="A139" t="n" s="7">
        <v>4.9918831E7</v>
      </c>
      <c r="B139" t="s" s="8">
        <v>60</v>
      </c>
      <c r="C139" t="n" s="8">
        <f>IF(false,"120921853", "120921853")</f>
      </c>
      <c r="D139" t="s" s="8">
        <v>110</v>
      </c>
      <c r="E139" t="n" s="8">
        <v>6.0</v>
      </c>
      <c r="F139" t="n" s="8">
        <v>4536.0</v>
      </c>
      <c r="G139" t="s" s="8">
        <v>53</v>
      </c>
      <c r="H139" t="s" s="8">
        <v>159</v>
      </c>
      <c r="I139" t="s" s="8">
        <v>261</v>
      </c>
    </row>
    <row r="140" ht="16.0" customHeight="true">
      <c r="A140" t="n" s="7">
        <v>4.9861409E7</v>
      </c>
      <c r="B140" t="s" s="8">
        <v>60</v>
      </c>
      <c r="C140" t="n" s="8">
        <f>IF(false,"005-1515", "005-1515")</f>
      </c>
      <c r="D140" t="s" s="8">
        <v>84</v>
      </c>
      <c r="E140" t="n" s="8">
        <v>1.0</v>
      </c>
      <c r="F140" t="n" s="8">
        <v>311.0</v>
      </c>
      <c r="G140" t="s" s="8">
        <v>53</v>
      </c>
      <c r="H140" t="s" s="8">
        <v>159</v>
      </c>
      <c r="I140" t="s" s="8">
        <v>262</v>
      </c>
    </row>
    <row r="141" ht="16.0" customHeight="true">
      <c r="A141" t="n" s="7">
        <v>5.0233084E7</v>
      </c>
      <c r="B141" t="s" s="8">
        <v>120</v>
      </c>
      <c r="C141" t="n" s="8">
        <f>IF(false,"005-1255", "005-1255")</f>
      </c>
      <c r="D141" t="s" s="8">
        <v>263</v>
      </c>
      <c r="E141" t="n" s="8">
        <v>2.0</v>
      </c>
      <c r="F141" t="n" s="8">
        <v>1378.0</v>
      </c>
      <c r="G141" t="s" s="8">
        <v>53</v>
      </c>
      <c r="H141" t="s" s="8">
        <v>159</v>
      </c>
      <c r="I141" t="s" s="8">
        <v>264</v>
      </c>
    </row>
    <row r="142" ht="16.0" customHeight="true">
      <c r="A142" t="n" s="7">
        <v>5.0176731E7</v>
      </c>
      <c r="B142" t="s" s="8">
        <v>120</v>
      </c>
      <c r="C142" t="n" s="8">
        <f>IF(false,"003-315", "003-315")</f>
      </c>
      <c r="D142" t="s" s="8">
        <v>265</v>
      </c>
      <c r="E142" t="n" s="8">
        <v>2.0</v>
      </c>
      <c r="F142" t="n" s="8">
        <v>2174.0</v>
      </c>
      <c r="G142" t="s" s="8">
        <v>53</v>
      </c>
      <c r="H142" t="s" s="8">
        <v>159</v>
      </c>
      <c r="I142" t="s" s="8">
        <v>266</v>
      </c>
    </row>
    <row r="143" ht="16.0" customHeight="true">
      <c r="A143" t="n" s="7">
        <v>5.0007973E7</v>
      </c>
      <c r="B143" t="s" s="8">
        <v>60</v>
      </c>
      <c r="C143" t="n" s="8">
        <f>IF(false,"120921900", "120921900")</f>
      </c>
      <c r="D143" t="s" s="8">
        <v>267</v>
      </c>
      <c r="E143" t="n" s="8">
        <v>2.0</v>
      </c>
      <c r="F143" t="n" s="8">
        <v>1852.0</v>
      </c>
      <c r="G143" t="s" s="8">
        <v>53</v>
      </c>
      <c r="H143" t="s" s="8">
        <v>159</v>
      </c>
      <c r="I143" t="s" s="8">
        <v>268</v>
      </c>
    </row>
    <row r="144" ht="16.0" customHeight="true">
      <c r="A144" t="n" s="7">
        <v>5.0139187E7</v>
      </c>
      <c r="B144" t="s" s="8">
        <v>51</v>
      </c>
      <c r="C144" t="n" s="8">
        <f>IF(false,"120921545", "120921545")</f>
      </c>
      <c r="D144" t="s" s="8">
        <v>269</v>
      </c>
      <c r="E144" t="n" s="8">
        <v>1.0</v>
      </c>
      <c r="F144" t="n" s="8">
        <v>899.0</v>
      </c>
      <c r="G144" t="s" s="8">
        <v>53</v>
      </c>
      <c r="H144" t="s" s="8">
        <v>159</v>
      </c>
      <c r="I144" t="s" s="8">
        <v>270</v>
      </c>
    </row>
    <row r="145" ht="16.0" customHeight="true">
      <c r="A145" t="n" s="7">
        <v>5.0100826E7</v>
      </c>
      <c r="B145" t="s" s="8">
        <v>51</v>
      </c>
      <c r="C145" t="n" s="8">
        <f>IF(false,"120922767", "120922767")</f>
      </c>
      <c r="D145" t="s" s="8">
        <v>271</v>
      </c>
      <c r="E145" t="n" s="8">
        <v>1.0</v>
      </c>
      <c r="F145" t="n" s="8">
        <v>1639.0</v>
      </c>
      <c r="G145" t="s" s="8">
        <v>53</v>
      </c>
      <c r="H145" t="s" s="8">
        <v>159</v>
      </c>
      <c r="I145" t="s" s="8">
        <v>272</v>
      </c>
    </row>
    <row r="146" ht="16.0" customHeight="true">
      <c r="A146" t="n" s="7">
        <v>5.0158981E7</v>
      </c>
      <c r="B146" t="s" s="8">
        <v>51</v>
      </c>
      <c r="C146" t="n" s="8">
        <f>IF(false,"005-1112", "005-1112")</f>
      </c>
      <c r="D146" t="s" s="8">
        <v>273</v>
      </c>
      <c r="E146" t="n" s="8">
        <v>1.0</v>
      </c>
      <c r="F146" t="n" s="8">
        <v>1699.0</v>
      </c>
      <c r="G146" t="s" s="8">
        <v>53</v>
      </c>
      <c r="H146" t="s" s="8">
        <v>159</v>
      </c>
      <c r="I146" t="s" s="8">
        <v>274</v>
      </c>
    </row>
    <row r="147" ht="16.0" customHeight="true">
      <c r="A147" t="n" s="7">
        <v>5.0237679E7</v>
      </c>
      <c r="B147" t="s" s="8">
        <v>120</v>
      </c>
      <c r="C147" t="n" s="8">
        <f>IF(false,"005-1513", "005-1513")</f>
      </c>
      <c r="D147" t="s" s="8">
        <v>275</v>
      </c>
      <c r="E147" t="n" s="8">
        <v>1.0</v>
      </c>
      <c r="F147" t="n" s="8">
        <v>832.0</v>
      </c>
      <c r="G147" t="s" s="8">
        <v>53</v>
      </c>
      <c r="H147" t="s" s="8">
        <v>159</v>
      </c>
      <c r="I147" t="s" s="8">
        <v>276</v>
      </c>
    </row>
    <row r="148" ht="16.0" customHeight="true">
      <c r="A148" t="n" s="7">
        <v>5.0188869E7</v>
      </c>
      <c r="B148" t="s" s="8">
        <v>120</v>
      </c>
      <c r="C148" t="n" s="8">
        <f>IF(false,"120922528", "120922528")</f>
      </c>
      <c r="D148" t="s" s="8">
        <v>277</v>
      </c>
      <c r="E148" t="n" s="8">
        <v>1.0</v>
      </c>
      <c r="F148" t="n" s="8">
        <v>945.0</v>
      </c>
      <c r="G148" t="s" s="8">
        <v>53</v>
      </c>
      <c r="H148" t="s" s="8">
        <v>159</v>
      </c>
      <c r="I148" t="s" s="8">
        <v>278</v>
      </c>
    </row>
    <row r="149" ht="16.0" customHeight="true">
      <c r="A149" t="n" s="7">
        <v>4.9566796E7</v>
      </c>
      <c r="B149" t="s" s="8">
        <v>279</v>
      </c>
      <c r="C149" t="n" s="8">
        <f>IF(false,"120922092", "120922092")</f>
      </c>
      <c r="D149" t="s" s="8">
        <v>280</v>
      </c>
      <c r="E149" t="n" s="8">
        <v>1.0</v>
      </c>
      <c r="F149" t="n" s="8">
        <v>369.0</v>
      </c>
      <c r="G149" t="s" s="8">
        <v>53</v>
      </c>
      <c r="H149" t="s" s="8">
        <v>159</v>
      </c>
      <c r="I149" t="s" s="8">
        <v>281</v>
      </c>
    </row>
    <row r="150" ht="16.0" customHeight="true">
      <c r="A150" t="n" s="7">
        <v>5.0424536E7</v>
      </c>
      <c r="B150" t="s" s="8">
        <v>54</v>
      </c>
      <c r="C150" t="n" s="8">
        <f>IF(false,"120922957", "120922957")</f>
      </c>
      <c r="D150" t="s" s="8">
        <v>282</v>
      </c>
      <c r="E150" t="n" s="8">
        <v>1.0</v>
      </c>
      <c r="F150" t="n" s="8">
        <v>1133.0</v>
      </c>
      <c r="G150" t="s" s="8">
        <v>53</v>
      </c>
      <c r="H150" t="s" s="8">
        <v>283</v>
      </c>
      <c r="I150" t="s" s="8">
        <v>284</v>
      </c>
    </row>
    <row r="151" ht="16.0" customHeight="true">
      <c r="A151" t="n" s="7">
        <v>5.0456686E7</v>
      </c>
      <c r="B151" t="s" s="8">
        <v>159</v>
      </c>
      <c r="C151" t="n" s="8">
        <f>IF(false,"120923128", "120923128")</f>
      </c>
      <c r="D151" t="s" s="8">
        <v>242</v>
      </c>
      <c r="E151" t="n" s="8">
        <v>1.0</v>
      </c>
      <c r="F151" t="n" s="8">
        <v>4089.0</v>
      </c>
      <c r="G151" t="s" s="8">
        <v>53</v>
      </c>
      <c r="H151" t="s" s="8">
        <v>283</v>
      </c>
      <c r="I151" t="s" s="8">
        <v>285</v>
      </c>
    </row>
    <row r="152" ht="16.0" customHeight="true">
      <c r="A152" t="n" s="7">
        <v>5.0465194E7</v>
      </c>
      <c r="B152" t="s" s="8">
        <v>159</v>
      </c>
      <c r="C152" t="n" s="8">
        <f>IF(false,"120922768", "120922768")</f>
      </c>
      <c r="D152" t="s" s="8">
        <v>286</v>
      </c>
      <c r="E152" t="n" s="8">
        <v>2.0</v>
      </c>
      <c r="F152" t="n" s="8">
        <v>1264.0</v>
      </c>
      <c r="G152" t="s" s="8">
        <v>53</v>
      </c>
      <c r="H152" t="s" s="8">
        <v>283</v>
      </c>
      <c r="I152" t="s" s="8">
        <v>287</v>
      </c>
    </row>
    <row r="153" ht="16.0" customHeight="true">
      <c r="A153" t="n" s="7">
        <v>5.0440529E7</v>
      </c>
      <c r="B153" t="s" s="8">
        <v>54</v>
      </c>
      <c r="C153" t="n" s="8">
        <f>IF(false,"01-003884", "01-003884")</f>
      </c>
      <c r="D153" t="s" s="8">
        <v>56</v>
      </c>
      <c r="E153" t="n" s="8">
        <v>1.0</v>
      </c>
      <c r="F153" t="n" s="8">
        <v>899.0</v>
      </c>
      <c r="G153" t="s" s="8">
        <v>53</v>
      </c>
      <c r="H153" t="s" s="8">
        <v>283</v>
      </c>
      <c r="I153" t="s" s="8">
        <v>288</v>
      </c>
    </row>
    <row r="154" ht="16.0" customHeight="true">
      <c r="A154" t="n" s="7">
        <v>5.0445089E7</v>
      </c>
      <c r="B154" t="s" s="8">
        <v>54</v>
      </c>
      <c r="C154" t="n" s="8">
        <f>IF(false,"005-1512", "005-1512")</f>
      </c>
      <c r="D154" t="s" s="8">
        <v>78</v>
      </c>
      <c r="E154" t="n" s="8">
        <v>1.0</v>
      </c>
      <c r="F154" t="n" s="8">
        <v>739.0</v>
      </c>
      <c r="G154" t="s" s="8">
        <v>53</v>
      </c>
      <c r="H154" t="s" s="8">
        <v>283</v>
      </c>
      <c r="I154" t="s" s="8">
        <v>289</v>
      </c>
    </row>
    <row r="155" ht="16.0" customHeight="true">
      <c r="A155" t="n" s="7">
        <v>5.0414694E7</v>
      </c>
      <c r="B155" t="s" s="8">
        <v>54</v>
      </c>
      <c r="C155" t="n" s="8">
        <f>IF(false,"005-1380", "005-1380")</f>
      </c>
      <c r="D155" t="s" s="8">
        <v>290</v>
      </c>
      <c r="E155" t="n" s="8">
        <v>1.0</v>
      </c>
      <c r="F155" t="n" s="8">
        <v>615.0</v>
      </c>
      <c r="G155" t="s" s="8">
        <v>53</v>
      </c>
      <c r="H155" t="s" s="8">
        <v>283</v>
      </c>
      <c r="I155" t="s" s="8">
        <v>291</v>
      </c>
    </row>
    <row r="156" ht="16.0" customHeight="true">
      <c r="A156" t="n" s="7">
        <v>5.0421462E7</v>
      </c>
      <c r="B156" t="s" s="8">
        <v>54</v>
      </c>
      <c r="C156" t="n" s="8">
        <f>IF(false,"120922947", "120922947")</f>
      </c>
      <c r="D156" t="s" s="8">
        <v>140</v>
      </c>
      <c r="E156" t="n" s="8">
        <v>1.0</v>
      </c>
      <c r="F156" t="n" s="8">
        <v>1849.0</v>
      </c>
      <c r="G156" t="s" s="8">
        <v>53</v>
      </c>
      <c r="H156" t="s" s="8">
        <v>283</v>
      </c>
      <c r="I156" t="s" s="8">
        <v>292</v>
      </c>
    </row>
    <row r="157" ht="16.0" customHeight="true">
      <c r="A157" t="n" s="7">
        <v>5.0379727E7</v>
      </c>
      <c r="B157" t="s" s="8">
        <v>54</v>
      </c>
      <c r="C157" t="n" s="8">
        <f>IF(false,"005-1357", "005-1357")</f>
      </c>
      <c r="D157" t="s" s="8">
        <v>293</v>
      </c>
      <c r="E157" t="n" s="8">
        <v>1.0</v>
      </c>
      <c r="F157" t="n" s="8">
        <v>695.0</v>
      </c>
      <c r="G157" t="s" s="8">
        <v>53</v>
      </c>
      <c r="H157" t="s" s="8">
        <v>283</v>
      </c>
      <c r="I157" t="s" s="8">
        <v>294</v>
      </c>
    </row>
    <row r="158" ht="16.0" customHeight="true">
      <c r="A158" t="n" s="7">
        <v>5.0416758E7</v>
      </c>
      <c r="B158" t="s" s="8">
        <v>54</v>
      </c>
      <c r="C158" t="n" s="8">
        <f>IF(false,"120922947", "120922947")</f>
      </c>
      <c r="D158" t="s" s="8">
        <v>140</v>
      </c>
      <c r="E158" t="n" s="8">
        <v>1.0</v>
      </c>
      <c r="F158" t="n" s="8">
        <v>1666.0</v>
      </c>
      <c r="G158" t="s" s="8">
        <v>53</v>
      </c>
      <c r="H158" t="s" s="8">
        <v>283</v>
      </c>
      <c r="I158" t="s" s="8">
        <v>295</v>
      </c>
    </row>
    <row r="159" ht="16.0" customHeight="true">
      <c r="A159" t="n" s="7">
        <v>5.0457707E7</v>
      </c>
      <c r="B159" t="s" s="8">
        <v>159</v>
      </c>
      <c r="C159" t="n" s="8">
        <f>IF(false,"120922481", "120922481")</f>
      </c>
      <c r="D159" t="s" s="8">
        <v>224</v>
      </c>
      <c r="E159" t="n" s="8">
        <v>1.0</v>
      </c>
      <c r="F159" t="n" s="8">
        <v>278.0</v>
      </c>
      <c r="G159" t="s" s="8">
        <v>53</v>
      </c>
      <c r="H159" t="s" s="8">
        <v>283</v>
      </c>
      <c r="I159" t="s" s="8">
        <v>296</v>
      </c>
    </row>
    <row r="160" ht="16.0" customHeight="true">
      <c r="A160" t="n" s="7">
        <v>5.0464859E7</v>
      </c>
      <c r="B160" t="s" s="8">
        <v>159</v>
      </c>
      <c r="C160" t="n" s="8">
        <f>IF(false,"005-1517", "005-1517")</f>
      </c>
      <c r="D160" t="s" s="8">
        <v>168</v>
      </c>
      <c r="E160" t="n" s="8">
        <v>4.0</v>
      </c>
      <c r="F160" t="n" s="8">
        <v>2888.0</v>
      </c>
      <c r="G160" t="s" s="8">
        <v>53</v>
      </c>
      <c r="H160" t="s" s="8">
        <v>283</v>
      </c>
      <c r="I160" t="s" s="8">
        <v>297</v>
      </c>
    </row>
    <row r="161" ht="16.0" customHeight="true">
      <c r="A161" t="n" s="7">
        <v>5.0413536E7</v>
      </c>
      <c r="B161" t="s" s="8">
        <v>54</v>
      </c>
      <c r="C161" t="n" s="8">
        <f>IF(false,"120922947", "120922947")</f>
      </c>
      <c r="D161" t="s" s="8">
        <v>140</v>
      </c>
      <c r="E161" t="n" s="8">
        <v>1.0</v>
      </c>
      <c r="F161" t="n" s="8">
        <v>1849.0</v>
      </c>
      <c r="G161" t="s" s="8">
        <v>53</v>
      </c>
      <c r="H161" t="s" s="8">
        <v>283</v>
      </c>
      <c r="I161" t="s" s="8">
        <v>298</v>
      </c>
    </row>
    <row r="162" ht="16.0" customHeight="true">
      <c r="A162" t="n" s="7">
        <v>5.0460151E7</v>
      </c>
      <c r="B162" t="s" s="8">
        <v>159</v>
      </c>
      <c r="C162" t="n" s="8">
        <f>IF(false,"120922877", "120922877")</f>
      </c>
      <c r="D162" t="s" s="8">
        <v>299</v>
      </c>
      <c r="E162" t="n" s="8">
        <v>1.0</v>
      </c>
      <c r="F162" t="n" s="8">
        <v>580.0</v>
      </c>
      <c r="G162" t="s" s="8">
        <v>53</v>
      </c>
      <c r="H162" t="s" s="8">
        <v>283</v>
      </c>
      <c r="I162" t="s" s="8">
        <v>300</v>
      </c>
    </row>
    <row r="163" ht="16.0" customHeight="true">
      <c r="A163" t="n" s="7">
        <v>5.0453344E7</v>
      </c>
      <c r="B163" t="s" s="8">
        <v>159</v>
      </c>
      <c r="C163" t="n" s="8">
        <f>IF(false,"120922769", "120922769")</f>
      </c>
      <c r="D163" t="s" s="8">
        <v>301</v>
      </c>
      <c r="E163" t="n" s="8">
        <v>1.0</v>
      </c>
      <c r="F163" t="n" s="8">
        <v>699.0</v>
      </c>
      <c r="G163" t="s" s="8">
        <v>53</v>
      </c>
      <c r="H163" t="s" s="8">
        <v>283</v>
      </c>
      <c r="I163" t="s" s="8">
        <v>302</v>
      </c>
    </row>
    <row r="164" ht="16.0" customHeight="true">
      <c r="A164" t="n" s="7">
        <v>5.045031E7</v>
      </c>
      <c r="B164" t="s" s="8">
        <v>159</v>
      </c>
      <c r="C164" t="n" s="8">
        <f>IF(false,"120922957", "120922957")</f>
      </c>
      <c r="D164" t="s" s="8">
        <v>282</v>
      </c>
      <c r="E164" t="n" s="8">
        <v>1.0</v>
      </c>
      <c r="F164" t="n" s="8">
        <v>1549.0</v>
      </c>
      <c r="G164" t="s" s="8">
        <v>53</v>
      </c>
      <c r="H164" t="s" s="8">
        <v>283</v>
      </c>
      <c r="I164" t="s" s="8">
        <v>303</v>
      </c>
    </row>
    <row r="165" ht="16.0" customHeight="true">
      <c r="A165" t="n" s="7">
        <v>5.0442939E7</v>
      </c>
      <c r="B165" t="s" s="8">
        <v>54</v>
      </c>
      <c r="C165" t="n" s="8">
        <f>IF(false,"120922947", "120922947")</f>
      </c>
      <c r="D165" t="s" s="8">
        <v>140</v>
      </c>
      <c r="E165" t="n" s="8">
        <v>1.0</v>
      </c>
      <c r="F165" t="n" s="8">
        <v>1849.0</v>
      </c>
      <c r="G165" t="s" s="8">
        <v>53</v>
      </c>
      <c r="H165" t="s" s="8">
        <v>283</v>
      </c>
      <c r="I165" t="s" s="8">
        <v>304</v>
      </c>
    </row>
    <row r="166" ht="16.0" customHeight="true">
      <c r="A166" t="n" s="7">
        <v>5.0417925E7</v>
      </c>
      <c r="B166" t="s" s="8">
        <v>54</v>
      </c>
      <c r="C166" t="n" s="8">
        <f>IF(false,"005-1514", "005-1514")</f>
      </c>
      <c r="D166" t="s" s="8">
        <v>121</v>
      </c>
      <c r="E166" t="n" s="8">
        <v>1.0</v>
      </c>
      <c r="F166" t="n" s="8">
        <v>849.0</v>
      </c>
      <c r="G166" t="s" s="8">
        <v>53</v>
      </c>
      <c r="H166" t="s" s="8">
        <v>283</v>
      </c>
      <c r="I166" t="s" s="8">
        <v>305</v>
      </c>
    </row>
    <row r="167" ht="16.0" customHeight="true">
      <c r="A167" t="n" s="7">
        <v>5.0372805E7</v>
      </c>
      <c r="B167" t="s" s="8">
        <v>54</v>
      </c>
      <c r="C167" t="n" s="8">
        <f>IF(false,"120922947", "120922947")</f>
      </c>
      <c r="D167" t="s" s="8">
        <v>140</v>
      </c>
      <c r="E167" t="n" s="8">
        <v>1.0</v>
      </c>
      <c r="F167" t="n" s="8">
        <v>715.0</v>
      </c>
      <c r="G167" t="s" s="8">
        <v>53</v>
      </c>
      <c r="H167" t="s" s="8">
        <v>283</v>
      </c>
      <c r="I167" t="s" s="8">
        <v>306</v>
      </c>
    </row>
    <row r="168" ht="16.0" customHeight="true">
      <c r="A168" t="n" s="7">
        <v>5.04234E7</v>
      </c>
      <c r="B168" t="s" s="8">
        <v>54</v>
      </c>
      <c r="C168" t="n" s="8">
        <f>IF(false,"120922460", "120922460")</f>
      </c>
      <c r="D168" t="s" s="8">
        <v>114</v>
      </c>
      <c r="E168" t="n" s="8">
        <v>1.0</v>
      </c>
      <c r="F168" t="n" s="8">
        <v>2449.0</v>
      </c>
      <c r="G168" t="s" s="8">
        <v>53</v>
      </c>
      <c r="H168" t="s" s="8">
        <v>283</v>
      </c>
      <c r="I168" t="s" s="8">
        <v>307</v>
      </c>
    </row>
    <row r="169" ht="16.0" customHeight="true">
      <c r="A169" t="n" s="7">
        <v>5.04105E7</v>
      </c>
      <c r="B169" t="s" s="8">
        <v>54</v>
      </c>
      <c r="C169" t="n" s="8">
        <f>IF(false,"120922769", "120922769")</f>
      </c>
      <c r="D169" t="s" s="8">
        <v>301</v>
      </c>
      <c r="E169" t="n" s="8">
        <v>1.0</v>
      </c>
      <c r="F169" t="n" s="8">
        <v>609.0</v>
      </c>
      <c r="G169" t="s" s="8">
        <v>53</v>
      </c>
      <c r="H169" t="s" s="8">
        <v>283</v>
      </c>
      <c r="I169" t="s" s="8">
        <v>308</v>
      </c>
    </row>
    <row r="170" ht="16.0" customHeight="true">
      <c r="A170" t="n" s="7">
        <v>5.0542867E7</v>
      </c>
      <c r="B170" t="s" s="8">
        <v>159</v>
      </c>
      <c r="C170" t="n" s="8">
        <f>IF(false,"120922947", "120922947")</f>
      </c>
      <c r="D170" t="s" s="8">
        <v>140</v>
      </c>
      <c r="E170" t="n" s="8">
        <v>1.0</v>
      </c>
      <c r="F170" t="n" s="8">
        <v>1999.0</v>
      </c>
      <c r="G170" t="s" s="8">
        <v>53</v>
      </c>
      <c r="H170" t="s" s="8">
        <v>283</v>
      </c>
      <c r="I170" t="s" s="8">
        <v>309</v>
      </c>
    </row>
    <row r="171" ht="16.0" customHeight="true">
      <c r="A171" t="n" s="7">
        <v>5.0445384E7</v>
      </c>
      <c r="B171" t="s" s="8">
        <v>159</v>
      </c>
      <c r="C171" t="n" s="8">
        <f>IF(false,"120922570", "120922570")</f>
      </c>
      <c r="D171" t="s" s="8">
        <v>310</v>
      </c>
      <c r="E171" t="n" s="8">
        <v>1.0</v>
      </c>
      <c r="F171" t="n" s="8">
        <v>237.0</v>
      </c>
      <c r="G171" t="s" s="8">
        <v>53</v>
      </c>
      <c r="H171" t="s" s="8">
        <v>283</v>
      </c>
      <c r="I171" t="s" s="8">
        <v>311</v>
      </c>
    </row>
    <row r="172" ht="16.0" customHeight="true">
      <c r="A172" t="n" s="7">
        <v>5.0442341E7</v>
      </c>
      <c r="B172" t="s" s="8">
        <v>54</v>
      </c>
      <c r="C172" t="n" s="8">
        <f>IF(false,"005-1513", "005-1513")</f>
      </c>
      <c r="D172" t="s" s="8">
        <v>275</v>
      </c>
      <c r="E172" t="n" s="8">
        <v>1.0</v>
      </c>
      <c r="F172" t="n" s="8">
        <v>709.0</v>
      </c>
      <c r="G172" t="s" s="8">
        <v>53</v>
      </c>
      <c r="H172" t="s" s="8">
        <v>283</v>
      </c>
      <c r="I172" t="s" s="8">
        <v>312</v>
      </c>
    </row>
    <row r="173" ht="16.0" customHeight="true">
      <c r="A173" t="n" s="7">
        <v>5.0426878E7</v>
      </c>
      <c r="B173" t="s" s="8">
        <v>54</v>
      </c>
      <c r="C173" t="n" s="8">
        <f>IF(false,"120922782", "120922782")</f>
      </c>
      <c r="D173" t="s" s="8">
        <v>313</v>
      </c>
      <c r="E173" t="n" s="8">
        <v>1.0</v>
      </c>
      <c r="F173" t="n" s="8">
        <v>499.0</v>
      </c>
      <c r="G173" t="s" s="8">
        <v>53</v>
      </c>
      <c r="H173" t="s" s="8">
        <v>283</v>
      </c>
      <c r="I173" t="s" s="8">
        <v>314</v>
      </c>
    </row>
    <row r="174" ht="16.0" customHeight="true">
      <c r="A174" t="n" s="7">
        <v>5.0425545E7</v>
      </c>
      <c r="B174" t="s" s="8">
        <v>54</v>
      </c>
      <c r="C174" t="n" s="8">
        <f>IF(false,"005-1261", "005-1261")</f>
      </c>
      <c r="D174" t="s" s="8">
        <v>315</v>
      </c>
      <c r="E174" t="n" s="8">
        <v>1.0</v>
      </c>
      <c r="F174" t="n" s="8">
        <v>540.0</v>
      </c>
      <c r="G174" t="s" s="8">
        <v>53</v>
      </c>
      <c r="H174" t="s" s="8">
        <v>283</v>
      </c>
      <c r="I174" t="s" s="8">
        <v>316</v>
      </c>
    </row>
    <row r="175" ht="16.0" customHeight="true">
      <c r="A175" t="n" s="7">
        <v>5.0420822E7</v>
      </c>
      <c r="B175" t="s" s="8">
        <v>54</v>
      </c>
      <c r="C175" t="n" s="8">
        <f>IF(false,"120922947", "120922947")</f>
      </c>
      <c r="D175" t="s" s="8">
        <v>140</v>
      </c>
      <c r="E175" t="n" s="8">
        <v>1.0</v>
      </c>
      <c r="F175" t="n" s="8">
        <v>1.0</v>
      </c>
      <c r="G175" t="s" s="8">
        <v>53</v>
      </c>
      <c r="H175" t="s" s="8">
        <v>283</v>
      </c>
      <c r="I175" t="s" s="8">
        <v>317</v>
      </c>
    </row>
    <row r="176" ht="16.0" customHeight="true">
      <c r="A176" t="n" s="7">
        <v>5.0368293E7</v>
      </c>
      <c r="B176" t="s" s="8">
        <v>54</v>
      </c>
      <c r="C176" t="n" s="8">
        <f>IF(false,"120921439", "120921439")</f>
      </c>
      <c r="D176" t="s" s="8">
        <v>65</v>
      </c>
      <c r="E176" t="n" s="8">
        <v>1.0</v>
      </c>
      <c r="F176" t="n" s="8">
        <v>510.0</v>
      </c>
      <c r="G176" t="s" s="8">
        <v>53</v>
      </c>
      <c r="H176" t="s" s="8">
        <v>283</v>
      </c>
      <c r="I176" t="s" s="8">
        <v>318</v>
      </c>
    </row>
    <row r="177" ht="16.0" customHeight="true">
      <c r="A177" t="n" s="7">
        <v>5.0367375E7</v>
      </c>
      <c r="B177" t="s" s="8">
        <v>54</v>
      </c>
      <c r="C177" t="n" s="8">
        <f>IF(false,"120921937", "120921937")</f>
      </c>
      <c r="D177" t="s" s="8">
        <v>116</v>
      </c>
      <c r="E177" t="n" s="8">
        <v>1.0</v>
      </c>
      <c r="F177" t="n" s="8">
        <v>981.0</v>
      </c>
      <c r="G177" t="s" s="8">
        <v>53</v>
      </c>
      <c r="H177" t="s" s="8">
        <v>283</v>
      </c>
      <c r="I177" t="s" s="8">
        <v>319</v>
      </c>
    </row>
    <row r="178" ht="16.0" customHeight="true">
      <c r="A178" t="n" s="7">
        <v>5.0366988E7</v>
      </c>
      <c r="B178" t="s" s="8">
        <v>54</v>
      </c>
      <c r="C178" t="n" s="8">
        <f>IF(false,"120922947", "120922947")</f>
      </c>
      <c r="D178" t="s" s="8">
        <v>140</v>
      </c>
      <c r="E178" t="n" s="8">
        <v>1.0</v>
      </c>
      <c r="F178" t="n" s="8">
        <v>1899.0</v>
      </c>
      <c r="G178" t="s" s="8">
        <v>53</v>
      </c>
      <c r="H178" t="s" s="8">
        <v>283</v>
      </c>
      <c r="I178" t="s" s="8">
        <v>320</v>
      </c>
    </row>
    <row r="179" ht="16.0" customHeight="true">
      <c r="A179" t="n" s="7">
        <v>5.0364768E7</v>
      </c>
      <c r="B179" t="s" s="8">
        <v>54</v>
      </c>
      <c r="C179" t="n" s="8">
        <f>IF(false,"120921544", "120921544")</f>
      </c>
      <c r="D179" t="s" s="8">
        <v>181</v>
      </c>
      <c r="E179" t="n" s="8">
        <v>2.0</v>
      </c>
      <c r="F179" t="n" s="8">
        <v>1798.0</v>
      </c>
      <c r="G179" t="s" s="8">
        <v>53</v>
      </c>
      <c r="H179" t="s" s="8">
        <v>283</v>
      </c>
      <c r="I179" t="s" s="8">
        <v>321</v>
      </c>
    </row>
    <row r="180" ht="16.0" customHeight="true">
      <c r="A180" t="n" s="7">
        <v>5.0360502E7</v>
      </c>
      <c r="B180" t="s" s="8">
        <v>54</v>
      </c>
      <c r="C180" t="n" s="8">
        <f>IF(false,"01-004188", "01-004188")</f>
      </c>
      <c r="D180" t="s" s="8">
        <v>322</v>
      </c>
      <c r="E180" t="n" s="8">
        <v>1.0</v>
      </c>
      <c r="F180" t="n" s="8">
        <v>382.0</v>
      </c>
      <c r="G180" t="s" s="8">
        <v>53</v>
      </c>
      <c r="H180" t="s" s="8">
        <v>283</v>
      </c>
      <c r="I180" t="s" s="8">
        <v>323</v>
      </c>
    </row>
    <row r="181" ht="16.0" customHeight="true">
      <c r="A181" t="n" s="7">
        <v>5.0367104E7</v>
      </c>
      <c r="B181" t="s" s="8">
        <v>54</v>
      </c>
      <c r="C181" t="n" s="8">
        <f>IF(false,"120922948", "120922948")</f>
      </c>
      <c r="D181" t="s" s="8">
        <v>147</v>
      </c>
      <c r="E181" t="n" s="8">
        <v>1.0</v>
      </c>
      <c r="F181" t="n" s="8">
        <v>1949.0</v>
      </c>
      <c r="G181" t="s" s="8">
        <v>53</v>
      </c>
      <c r="H181" t="s" s="8">
        <v>283</v>
      </c>
      <c r="I181" t="s" s="8">
        <v>324</v>
      </c>
    </row>
    <row r="182" ht="16.0" customHeight="true">
      <c r="A182" t="n" s="7">
        <v>5.0475157E7</v>
      </c>
      <c r="B182" t="s" s="8">
        <v>159</v>
      </c>
      <c r="C182" t="n" s="8">
        <f>IF(false,"120921833", "120921833")</f>
      </c>
      <c r="D182" t="s" s="8">
        <v>111</v>
      </c>
      <c r="E182" t="n" s="8">
        <v>1.0</v>
      </c>
      <c r="F182" t="n" s="8">
        <v>1.0</v>
      </c>
      <c r="G182" t="s" s="8">
        <v>53</v>
      </c>
      <c r="H182" t="s" s="8">
        <v>283</v>
      </c>
      <c r="I182" t="s" s="8">
        <v>325</v>
      </c>
    </row>
    <row r="183" ht="16.0" customHeight="true">
      <c r="A183" t="n" s="7">
        <v>5.0437136E7</v>
      </c>
      <c r="B183" t="s" s="8">
        <v>54</v>
      </c>
      <c r="C183" t="n" s="8">
        <f>IF(false,"120921202", "120921202")</f>
      </c>
      <c r="D183" t="s" s="8">
        <v>326</v>
      </c>
      <c r="E183" t="n" s="8">
        <v>1.0</v>
      </c>
      <c r="F183" t="n" s="8">
        <v>1799.0</v>
      </c>
      <c r="G183" t="s" s="8">
        <v>53</v>
      </c>
      <c r="H183" t="s" s="8">
        <v>283</v>
      </c>
      <c r="I183" t="s" s="8">
        <v>327</v>
      </c>
    </row>
    <row r="184" ht="16.0" customHeight="true">
      <c r="A184" t="n" s="7">
        <v>5.0345846E7</v>
      </c>
      <c r="B184" t="s" s="8">
        <v>54</v>
      </c>
      <c r="C184" t="n" s="8">
        <f>IF(false,"120921370", "120921370")</f>
      </c>
      <c r="D184" t="s" s="8">
        <v>124</v>
      </c>
      <c r="E184" t="n" s="8">
        <v>1.0</v>
      </c>
      <c r="F184" t="n" s="8">
        <v>360.0</v>
      </c>
      <c r="G184" t="s" s="8">
        <v>53</v>
      </c>
      <c r="H184" t="s" s="8">
        <v>283</v>
      </c>
      <c r="I184" t="s" s="8">
        <v>328</v>
      </c>
    </row>
    <row r="185" ht="16.0" customHeight="true">
      <c r="A185" t="n" s="7">
        <v>5.0441849E7</v>
      </c>
      <c r="B185" t="s" s="8">
        <v>54</v>
      </c>
      <c r="C185" t="n" s="8">
        <f>IF(false,"120922903", "120922903")</f>
      </c>
      <c r="D185" t="s" s="8">
        <v>329</v>
      </c>
      <c r="E185" t="n" s="8">
        <v>1.0</v>
      </c>
      <c r="F185" t="n" s="8">
        <v>322.0</v>
      </c>
      <c r="G185" t="s" s="8">
        <v>53</v>
      </c>
      <c r="H185" t="s" s="8">
        <v>283</v>
      </c>
      <c r="I185" t="s" s="8">
        <v>330</v>
      </c>
    </row>
    <row r="186" ht="16.0" customHeight="true">
      <c r="A186" t="n" s="7">
        <v>5.034211E7</v>
      </c>
      <c r="B186" t="s" s="8">
        <v>54</v>
      </c>
      <c r="C186" t="n" s="8">
        <f>IF(false,"120921853", "120921853")</f>
      </c>
      <c r="D186" t="s" s="8">
        <v>110</v>
      </c>
      <c r="E186" t="n" s="8">
        <v>1.0</v>
      </c>
      <c r="F186" t="n" s="8">
        <v>1.0</v>
      </c>
      <c r="G186" t="s" s="8">
        <v>53</v>
      </c>
      <c r="H186" t="s" s="8">
        <v>283</v>
      </c>
      <c r="I186" t="s" s="8">
        <v>331</v>
      </c>
    </row>
    <row r="187" ht="16.0" customHeight="true">
      <c r="A187" t="n" s="7">
        <v>5.0437987E7</v>
      </c>
      <c r="B187" t="s" s="8">
        <v>54</v>
      </c>
      <c r="C187" t="n" s="8">
        <f>IF(false,"005-1514", "005-1514")</f>
      </c>
      <c r="D187" t="s" s="8">
        <v>121</v>
      </c>
      <c r="E187" t="n" s="8">
        <v>1.0</v>
      </c>
      <c r="F187" t="n" s="8">
        <v>949.0</v>
      </c>
      <c r="G187" t="s" s="8">
        <v>53</v>
      </c>
      <c r="H187" t="s" s="8">
        <v>283</v>
      </c>
      <c r="I187" t="s" s="8">
        <v>332</v>
      </c>
    </row>
    <row r="188" ht="16.0" customHeight="true">
      <c r="A188" t="n" s="7">
        <v>5.0440312E7</v>
      </c>
      <c r="B188" t="s" s="8">
        <v>54</v>
      </c>
      <c r="C188" t="n" s="8">
        <f>IF(false,"120922947", "120922947")</f>
      </c>
      <c r="D188" t="s" s="8">
        <v>140</v>
      </c>
      <c r="E188" t="n" s="8">
        <v>1.0</v>
      </c>
      <c r="F188" t="n" s="8">
        <v>1708.0</v>
      </c>
      <c r="G188" t="s" s="8">
        <v>53</v>
      </c>
      <c r="H188" t="s" s="8">
        <v>283</v>
      </c>
      <c r="I188" t="s" s="8">
        <v>333</v>
      </c>
    </row>
    <row r="189" ht="16.0" customHeight="true">
      <c r="A189" t="n" s="7">
        <v>5.0450586E7</v>
      </c>
      <c r="B189" t="s" s="8">
        <v>159</v>
      </c>
      <c r="C189" t="n" s="8">
        <f>IF(false,"120921439", "120921439")</f>
      </c>
      <c r="D189" t="s" s="8">
        <v>65</v>
      </c>
      <c r="E189" t="n" s="8">
        <v>1.0</v>
      </c>
      <c r="F189" t="n" s="8">
        <v>13.0</v>
      </c>
      <c r="G189" t="s" s="8">
        <v>53</v>
      </c>
      <c r="H189" t="s" s="8">
        <v>283</v>
      </c>
      <c r="I189" t="s" s="8">
        <v>334</v>
      </c>
    </row>
    <row r="190" ht="16.0" customHeight="true">
      <c r="A190" t="n" s="7">
        <v>5.0556423E7</v>
      </c>
      <c r="B190" t="s" s="8">
        <v>159</v>
      </c>
      <c r="C190" t="n" s="8">
        <f>IF(false,"005-1514", "005-1514")</f>
      </c>
      <c r="D190" t="s" s="8">
        <v>121</v>
      </c>
      <c r="E190" t="n" s="8">
        <v>1.0</v>
      </c>
      <c r="F190" t="n" s="8">
        <v>773.0</v>
      </c>
      <c r="G190" t="s" s="8">
        <v>53</v>
      </c>
      <c r="H190" t="s" s="8">
        <v>283</v>
      </c>
      <c r="I190" t="s" s="8">
        <v>335</v>
      </c>
    </row>
    <row r="191" ht="16.0" customHeight="true">
      <c r="A191" t="n" s="7">
        <v>5.044476E7</v>
      </c>
      <c r="B191" t="s" s="8">
        <v>54</v>
      </c>
      <c r="C191" t="n" s="8">
        <f>IF(false,"01-003884", "01-003884")</f>
      </c>
      <c r="D191" t="s" s="8">
        <v>56</v>
      </c>
      <c r="E191" t="n" s="8">
        <v>1.0</v>
      </c>
      <c r="F191" t="n" s="8">
        <v>745.0</v>
      </c>
      <c r="G191" t="s" s="8">
        <v>53</v>
      </c>
      <c r="H191" t="s" s="8">
        <v>283</v>
      </c>
      <c r="I191" t="s" s="8">
        <v>336</v>
      </c>
    </row>
    <row r="192" ht="16.0" customHeight="true">
      <c r="A192" t="n" s="7">
        <v>5.0526846E7</v>
      </c>
      <c r="B192" t="s" s="8">
        <v>159</v>
      </c>
      <c r="C192" t="n" s="8">
        <f>IF(false,"120922318", "120922318")</f>
      </c>
      <c r="D192" t="s" s="8">
        <v>337</v>
      </c>
      <c r="E192" t="n" s="8">
        <v>1.0</v>
      </c>
      <c r="F192" t="n" s="8">
        <v>312.0</v>
      </c>
      <c r="G192" t="s" s="8">
        <v>53</v>
      </c>
      <c r="H192" t="s" s="8">
        <v>283</v>
      </c>
      <c r="I192" t="s" s="8">
        <v>338</v>
      </c>
    </row>
    <row r="193" ht="16.0" customHeight="true">
      <c r="A193" t="n" s="7">
        <v>5.0554515E7</v>
      </c>
      <c r="B193" t="s" s="8">
        <v>159</v>
      </c>
      <c r="C193" t="n" s="8">
        <f>IF(false,"120922903", "120922903")</f>
      </c>
      <c r="D193" t="s" s="8">
        <v>329</v>
      </c>
      <c r="E193" t="n" s="8">
        <v>1.0</v>
      </c>
      <c r="F193" t="n" s="8">
        <v>347.0</v>
      </c>
      <c r="G193" t="s" s="8">
        <v>53</v>
      </c>
      <c r="H193" t="s" s="8">
        <v>283</v>
      </c>
      <c r="I193" t="s" s="8">
        <v>339</v>
      </c>
    </row>
    <row r="194" ht="16.0" customHeight="true">
      <c r="A194" t="n" s="7">
        <v>5.0454983E7</v>
      </c>
      <c r="B194" t="s" s="8">
        <v>159</v>
      </c>
      <c r="C194" t="n" s="8">
        <f>IF(false,"005-1255", "005-1255")</f>
      </c>
      <c r="D194" t="s" s="8">
        <v>263</v>
      </c>
      <c r="E194" t="n" s="8">
        <v>4.0</v>
      </c>
      <c r="F194" t="n" s="8">
        <v>833.0</v>
      </c>
      <c r="G194" t="s" s="8">
        <v>53</v>
      </c>
      <c r="H194" t="s" s="8">
        <v>283</v>
      </c>
      <c r="I194" t="s" s="8">
        <v>340</v>
      </c>
    </row>
    <row r="195" ht="16.0" customHeight="true">
      <c r="A195" t="n" s="7">
        <v>5.0459734E7</v>
      </c>
      <c r="B195" t="s" s="8">
        <v>159</v>
      </c>
      <c r="C195" t="n" s="8">
        <f>IF(false,"120922761", "120922761")</f>
      </c>
      <c r="D195" t="s" s="8">
        <v>222</v>
      </c>
      <c r="E195" t="n" s="8">
        <v>1.0</v>
      </c>
      <c r="F195" t="n" s="8">
        <v>2489.0</v>
      </c>
      <c r="G195" t="s" s="8">
        <v>53</v>
      </c>
      <c r="H195" t="s" s="8">
        <v>283</v>
      </c>
      <c r="I195" t="s" s="8">
        <v>341</v>
      </c>
    </row>
    <row r="196" ht="16.0" customHeight="true">
      <c r="A196" t="n" s="7">
        <v>5.0342431E7</v>
      </c>
      <c r="B196" t="s" s="8">
        <v>54</v>
      </c>
      <c r="C196" t="n" s="8">
        <f>IF(false,"120922947", "120922947")</f>
      </c>
      <c r="D196" t="s" s="8">
        <v>140</v>
      </c>
      <c r="E196" t="n" s="8">
        <v>1.0</v>
      </c>
      <c r="F196" t="n" s="8">
        <v>1.0</v>
      </c>
      <c r="G196" t="s" s="8">
        <v>53</v>
      </c>
      <c r="H196" t="s" s="8">
        <v>283</v>
      </c>
      <c r="I196" t="s" s="8">
        <v>342</v>
      </c>
    </row>
    <row r="197" ht="16.0" customHeight="true">
      <c r="A197" t="n" s="7">
        <v>5.0458838E7</v>
      </c>
      <c r="B197" t="s" s="8">
        <v>159</v>
      </c>
      <c r="C197" t="n" s="8">
        <f>IF(false,"120921898", "120921898")</f>
      </c>
      <c r="D197" t="s" s="8">
        <v>343</v>
      </c>
      <c r="E197" t="n" s="8">
        <v>1.0</v>
      </c>
      <c r="F197" t="n" s="8">
        <v>808.0</v>
      </c>
      <c r="G197" t="s" s="8">
        <v>53</v>
      </c>
      <c r="H197" t="s" s="8">
        <v>283</v>
      </c>
      <c r="I197" t="s" s="8">
        <v>344</v>
      </c>
    </row>
    <row r="198" ht="16.0" customHeight="true">
      <c r="A198" t="n" s="7">
        <v>5.0316895E7</v>
      </c>
      <c r="B198" t="s" s="8">
        <v>54</v>
      </c>
      <c r="C198" t="n" s="8">
        <f>IF(false,"120922724", "120922724")</f>
      </c>
      <c r="D198" t="s" s="8">
        <v>345</v>
      </c>
      <c r="E198" t="n" s="8">
        <v>1.0</v>
      </c>
      <c r="F198" t="n" s="8">
        <v>60.0</v>
      </c>
      <c r="G198" t="s" s="8">
        <v>53</v>
      </c>
      <c r="H198" t="s" s="8">
        <v>283</v>
      </c>
      <c r="I198" t="s" s="8">
        <v>346</v>
      </c>
    </row>
    <row r="199" ht="16.0" customHeight="true">
      <c r="A199" t="n" s="7">
        <v>5.0302568E7</v>
      </c>
      <c r="B199" t="s" s="8">
        <v>120</v>
      </c>
      <c r="C199" t="n" s="8">
        <f>IF(false,"120923170", "120923170")</f>
      </c>
      <c r="D199" t="s" s="8">
        <v>347</v>
      </c>
      <c r="E199" t="n" s="8">
        <v>1.0</v>
      </c>
      <c r="F199" t="n" s="8">
        <v>1079.0</v>
      </c>
      <c r="G199" t="s" s="8">
        <v>53</v>
      </c>
      <c r="H199" t="s" s="8">
        <v>283</v>
      </c>
      <c r="I199" t="s" s="8">
        <v>348</v>
      </c>
    </row>
    <row r="200" ht="16.0" customHeight="true">
      <c r="A200" t="n" s="7">
        <v>5.0303274E7</v>
      </c>
      <c r="B200" t="s" s="8">
        <v>120</v>
      </c>
      <c r="C200" t="n" s="8">
        <f>IF(false,"120922353", "120922353")</f>
      </c>
      <c r="D200" t="s" s="8">
        <v>104</v>
      </c>
      <c r="E200" t="n" s="8">
        <v>1.0</v>
      </c>
      <c r="F200" t="n" s="8">
        <v>829.0</v>
      </c>
      <c r="G200" t="s" s="8">
        <v>53</v>
      </c>
      <c r="H200" t="s" s="8">
        <v>283</v>
      </c>
      <c r="I200" t="s" s="8">
        <v>349</v>
      </c>
    </row>
    <row r="201" ht="16.0" customHeight="true">
      <c r="A201" t="n" s="7">
        <v>5.0388835E7</v>
      </c>
      <c r="B201" t="s" s="8">
        <v>54</v>
      </c>
      <c r="C201" t="n" s="8">
        <f>IF(false,"120922947", "120922947")</f>
      </c>
      <c r="D201" t="s" s="8">
        <v>140</v>
      </c>
      <c r="E201" t="n" s="8">
        <v>1.0</v>
      </c>
      <c r="F201" t="n" s="8">
        <v>1899.0</v>
      </c>
      <c r="G201" t="s" s="8">
        <v>53</v>
      </c>
      <c r="H201" t="s" s="8">
        <v>283</v>
      </c>
      <c r="I201" t="s" s="8">
        <v>350</v>
      </c>
    </row>
    <row r="202" ht="16.0" customHeight="true">
      <c r="A202" t="n" s="7">
        <v>4.9815777E7</v>
      </c>
      <c r="B202" t="s" s="8">
        <v>102</v>
      </c>
      <c r="C202" t="n" s="8">
        <f>IF(false,"120923154", "120923154")</f>
      </c>
      <c r="D202" t="s" s="8">
        <v>351</v>
      </c>
      <c r="E202" t="n" s="8">
        <v>1.0</v>
      </c>
      <c r="F202" t="n" s="8">
        <v>2579.0</v>
      </c>
      <c r="G202" t="s" s="8">
        <v>53</v>
      </c>
      <c r="H202" t="s" s="8">
        <v>283</v>
      </c>
      <c r="I202" t="s" s="8">
        <v>352</v>
      </c>
    </row>
    <row r="203" ht="16.0" customHeight="true">
      <c r="A203" t="n" s="7">
        <v>5.0467831E7</v>
      </c>
      <c r="B203" t="s" s="8">
        <v>159</v>
      </c>
      <c r="C203" t="n" s="8">
        <f>IF(false,"01-003884", "01-003884")</f>
      </c>
      <c r="D203" t="s" s="8">
        <v>56</v>
      </c>
      <c r="E203" t="n" s="8">
        <v>2.0</v>
      </c>
      <c r="F203" t="n" s="8">
        <v>737.0</v>
      </c>
      <c r="G203" t="s" s="8">
        <v>53</v>
      </c>
      <c r="H203" t="s" s="8">
        <v>283</v>
      </c>
      <c r="I203" t="s" s="8">
        <v>353</v>
      </c>
    </row>
    <row r="204" ht="16.0" customHeight="true">
      <c r="A204" t="n" s="7">
        <v>5.0285434E7</v>
      </c>
      <c r="B204" t="s" s="8">
        <v>120</v>
      </c>
      <c r="C204" t="n" s="8">
        <f>IF(false,"120923015", "120923015")</f>
      </c>
      <c r="D204" t="s" s="8">
        <v>354</v>
      </c>
      <c r="E204" t="n" s="8">
        <v>1.0</v>
      </c>
      <c r="F204" t="n" s="8">
        <v>211.0</v>
      </c>
      <c r="G204" t="s" s="8">
        <v>53</v>
      </c>
      <c r="H204" t="s" s="8">
        <v>283</v>
      </c>
      <c r="I204" t="s" s="8">
        <v>355</v>
      </c>
    </row>
    <row r="205" ht="16.0" customHeight="true">
      <c r="A205" t="n" s="7">
        <v>5.0283588E7</v>
      </c>
      <c r="B205" t="s" s="8">
        <v>120</v>
      </c>
      <c r="C205" t="n" s="8">
        <f>IF(false,"120921853", "120921853")</f>
      </c>
      <c r="D205" t="s" s="8">
        <v>110</v>
      </c>
      <c r="E205" t="n" s="8">
        <v>2.0</v>
      </c>
      <c r="F205" t="n" s="8">
        <v>1780.0</v>
      </c>
      <c r="G205" t="s" s="8">
        <v>53</v>
      </c>
      <c r="H205" t="s" s="8">
        <v>283</v>
      </c>
      <c r="I205" t="s" s="8">
        <v>356</v>
      </c>
    </row>
    <row r="206" ht="16.0" customHeight="true">
      <c r="A206" t="n" s="7">
        <v>5.0461418E7</v>
      </c>
      <c r="B206" t="s" s="8">
        <v>159</v>
      </c>
      <c r="C206" t="n" s="8">
        <f>IF(false,"002-098", "002-098")</f>
      </c>
      <c r="D206" t="s" s="8">
        <v>248</v>
      </c>
      <c r="E206" t="n" s="8">
        <v>1.0</v>
      </c>
      <c r="F206" t="n" s="8">
        <v>1389.0</v>
      </c>
      <c r="G206" t="s" s="8">
        <v>53</v>
      </c>
      <c r="H206" t="s" s="8">
        <v>283</v>
      </c>
      <c r="I206" t="s" s="8">
        <v>357</v>
      </c>
    </row>
    <row r="207" ht="16.0" customHeight="true">
      <c r="A207" t="n" s="7">
        <v>5.0280793E7</v>
      </c>
      <c r="B207" t="s" s="8">
        <v>120</v>
      </c>
      <c r="C207" t="n" s="8">
        <f>IF(false,"120922953", "120922953")</f>
      </c>
      <c r="D207" t="s" s="8">
        <v>358</v>
      </c>
      <c r="E207" t="n" s="8">
        <v>1.0</v>
      </c>
      <c r="F207" t="n" s="8">
        <v>1599.0</v>
      </c>
      <c r="G207" t="s" s="8">
        <v>53</v>
      </c>
      <c r="H207" t="s" s="8">
        <v>283</v>
      </c>
      <c r="I207" t="s" s="8">
        <v>359</v>
      </c>
    </row>
    <row r="208" ht="16.0" customHeight="true">
      <c r="A208" t="n" s="7">
        <v>5.0280254E7</v>
      </c>
      <c r="B208" t="s" s="8">
        <v>120</v>
      </c>
      <c r="C208" t="n" s="8">
        <f>IF(false,"120923138", "120923138")</f>
      </c>
      <c r="D208" t="s" s="8">
        <v>360</v>
      </c>
      <c r="E208" t="n" s="8">
        <v>1.0</v>
      </c>
      <c r="F208" t="n" s="8">
        <v>4779.0</v>
      </c>
      <c r="G208" t="s" s="8">
        <v>53</v>
      </c>
      <c r="H208" t="s" s="8">
        <v>283</v>
      </c>
      <c r="I208" t="s" s="8">
        <v>361</v>
      </c>
    </row>
    <row r="209" ht="16.0" customHeight="true">
      <c r="A209" t="n" s="7">
        <v>5.0273679E7</v>
      </c>
      <c r="B209" t="s" s="8">
        <v>120</v>
      </c>
      <c r="C209" t="n" s="8">
        <f>IF(false,"120922481", "120922481")</f>
      </c>
      <c r="D209" t="s" s="8">
        <v>224</v>
      </c>
      <c r="E209" t="n" s="8">
        <v>1.0</v>
      </c>
      <c r="F209" t="n" s="8">
        <v>1.0</v>
      </c>
      <c r="G209" t="s" s="8">
        <v>53</v>
      </c>
      <c r="H209" t="s" s="8">
        <v>283</v>
      </c>
      <c r="I209" t="s" s="8">
        <v>362</v>
      </c>
    </row>
    <row r="210" ht="16.0" customHeight="true">
      <c r="A210" t="n" s="7">
        <v>5.0273679E7</v>
      </c>
      <c r="B210" t="s" s="8">
        <v>120</v>
      </c>
      <c r="C210" t="n" s="8">
        <f>IF(false,"01-004188", "01-004188")</f>
      </c>
      <c r="D210" t="s" s="8">
        <v>322</v>
      </c>
      <c r="E210" t="n" s="8">
        <v>1.0</v>
      </c>
      <c r="F210" t="n" s="8">
        <v>1.0</v>
      </c>
      <c r="G210" t="s" s="8">
        <v>53</v>
      </c>
      <c r="H210" t="s" s="8">
        <v>283</v>
      </c>
      <c r="I210" t="s" s="8">
        <v>362</v>
      </c>
    </row>
    <row r="211" ht="16.0" customHeight="true">
      <c r="A211" t="n" s="7">
        <v>5.0259549E7</v>
      </c>
      <c r="B211" t="s" s="8">
        <v>120</v>
      </c>
      <c r="C211" t="n" s="8">
        <f>IF(false,"120922871", "120922871")</f>
      </c>
      <c r="D211" t="s" s="8">
        <v>206</v>
      </c>
      <c r="E211" t="n" s="8">
        <v>1.0</v>
      </c>
      <c r="F211" t="n" s="8">
        <v>4624.0</v>
      </c>
      <c r="G211" t="s" s="8">
        <v>53</v>
      </c>
      <c r="H211" t="s" s="8">
        <v>283</v>
      </c>
      <c r="I211" t="s" s="8">
        <v>363</v>
      </c>
    </row>
    <row r="212" ht="16.0" customHeight="true">
      <c r="A212" t="n" s="7">
        <v>5.0258027E7</v>
      </c>
      <c r="B212" t="s" s="8">
        <v>120</v>
      </c>
      <c r="C212" t="n" s="8">
        <f>IF(false,"120921548", "120921548")</f>
      </c>
      <c r="D212" t="s" s="8">
        <v>364</v>
      </c>
      <c r="E212" t="n" s="8">
        <v>5.0</v>
      </c>
      <c r="F212" t="n" s="8">
        <v>3520.0</v>
      </c>
      <c r="G212" t="s" s="8">
        <v>53</v>
      </c>
      <c r="H212" t="s" s="8">
        <v>283</v>
      </c>
      <c r="I212" t="s" s="8">
        <v>365</v>
      </c>
    </row>
    <row r="213" ht="16.0" customHeight="true">
      <c r="A213" t="n" s="7">
        <v>5.0224642E7</v>
      </c>
      <c r="B213" t="s" s="8">
        <v>120</v>
      </c>
      <c r="C213" t="n" s="8">
        <f>IF(false,"120922353", "120922353")</f>
      </c>
      <c r="D213" t="s" s="8">
        <v>104</v>
      </c>
      <c r="E213" t="n" s="8">
        <v>1.0</v>
      </c>
      <c r="F213" t="n" s="8">
        <v>829.0</v>
      </c>
      <c r="G213" t="s" s="8">
        <v>53</v>
      </c>
      <c r="H213" t="s" s="8">
        <v>283</v>
      </c>
      <c r="I213" t="s" s="8">
        <v>366</v>
      </c>
    </row>
    <row r="214" ht="16.0" customHeight="true">
      <c r="A214" t="n" s="7">
        <v>4.9607434E7</v>
      </c>
      <c r="B214" t="s" s="8">
        <v>279</v>
      </c>
      <c r="C214" t="n" s="8">
        <f>IF(false,"120922941", "120922941")</f>
      </c>
      <c r="D214" t="s" s="8">
        <v>367</v>
      </c>
      <c r="E214" t="n" s="8">
        <v>1.0</v>
      </c>
      <c r="F214" t="n" s="8">
        <v>2239.0</v>
      </c>
      <c r="G214" t="s" s="8">
        <v>53</v>
      </c>
      <c r="H214" t="s" s="8">
        <v>283</v>
      </c>
      <c r="I214" t="s" s="8">
        <v>368</v>
      </c>
    </row>
    <row r="215" ht="16.0" customHeight="true">
      <c r="A215" t="n" s="7">
        <v>5.0448466E7</v>
      </c>
      <c r="B215" t="s" s="8">
        <v>159</v>
      </c>
      <c r="C215" t="n" s="8">
        <f>IF(false,"01-003884", "01-003884")</f>
      </c>
      <c r="D215" t="s" s="8">
        <v>56</v>
      </c>
      <c r="E215" t="n" s="8">
        <v>1.0</v>
      </c>
      <c r="F215" t="n" s="8">
        <v>899.0</v>
      </c>
      <c r="G215" t="s" s="8">
        <v>53</v>
      </c>
      <c r="H215" t="s" s="8">
        <v>283</v>
      </c>
      <c r="I215" t="s" s="8">
        <v>369</v>
      </c>
    </row>
    <row r="216" ht="16.0" customHeight="true">
      <c r="A216" t="n" s="7">
        <v>5.0190504E7</v>
      </c>
      <c r="B216" t="s" s="8">
        <v>120</v>
      </c>
      <c r="C216" t="n" s="8">
        <f>IF(false,"005-1080", "005-1080")</f>
      </c>
      <c r="D216" t="s" s="8">
        <v>67</v>
      </c>
      <c r="E216" t="n" s="8">
        <v>2.0</v>
      </c>
      <c r="F216" t="n" s="8">
        <v>1878.0</v>
      </c>
      <c r="G216" t="s" s="8">
        <v>53</v>
      </c>
      <c r="H216" t="s" s="8">
        <v>283</v>
      </c>
      <c r="I216" t="s" s="8">
        <v>370</v>
      </c>
    </row>
    <row r="217" ht="16.0" customHeight="true">
      <c r="A217" t="n" s="7">
        <v>5.0173983E7</v>
      </c>
      <c r="B217" t="s" s="8">
        <v>120</v>
      </c>
      <c r="C217" t="n" s="8">
        <f>IF(false,"120921816", "120921816")</f>
      </c>
      <c r="D217" t="s" s="8">
        <v>371</v>
      </c>
      <c r="E217" t="n" s="8">
        <v>1.0</v>
      </c>
      <c r="F217" t="n" s="8">
        <v>353.0</v>
      </c>
      <c r="G217" t="s" s="8">
        <v>53</v>
      </c>
      <c r="H217" t="s" s="8">
        <v>283</v>
      </c>
      <c r="I217" t="s" s="8">
        <v>372</v>
      </c>
    </row>
    <row r="218" ht="16.0" customHeight="true">
      <c r="A218" t="n" s="7">
        <v>5.0446094E7</v>
      </c>
      <c r="B218" t="s" s="8">
        <v>159</v>
      </c>
      <c r="C218" t="n" s="8">
        <f>IF(false,"120923128", "120923128")</f>
      </c>
      <c r="D218" t="s" s="8">
        <v>242</v>
      </c>
      <c r="E218" t="n" s="8">
        <v>1.0</v>
      </c>
      <c r="F218" t="n" s="8">
        <v>4089.0</v>
      </c>
      <c r="G218" t="s" s="8">
        <v>53</v>
      </c>
      <c r="H218" t="s" s="8">
        <v>283</v>
      </c>
      <c r="I218" t="s" s="8">
        <v>373</v>
      </c>
    </row>
    <row r="219" ht="16.0" customHeight="true">
      <c r="A219" t="n" s="7">
        <v>5.0164098E7</v>
      </c>
      <c r="B219" t="s" s="8">
        <v>51</v>
      </c>
      <c r="C219" t="n" s="8">
        <f>IF(false,"120922947", "120922947")</f>
      </c>
      <c r="D219" t="s" s="8">
        <v>140</v>
      </c>
      <c r="E219" t="n" s="8">
        <v>1.0</v>
      </c>
      <c r="F219" t="n" s="8">
        <v>1949.0</v>
      </c>
      <c r="G219" t="s" s="8">
        <v>53</v>
      </c>
      <c r="H219" t="s" s="8">
        <v>283</v>
      </c>
      <c r="I219" t="s" s="8">
        <v>374</v>
      </c>
    </row>
    <row r="220" ht="16.0" customHeight="true">
      <c r="A220" t="n" s="7">
        <v>5.0155046E7</v>
      </c>
      <c r="B220" t="s" s="8">
        <v>51</v>
      </c>
      <c r="C220" t="n" s="8">
        <f>IF(false,"120921743", "120921743")</f>
      </c>
      <c r="D220" t="s" s="8">
        <v>134</v>
      </c>
      <c r="E220" t="n" s="8">
        <v>2.0</v>
      </c>
      <c r="F220" t="n" s="8">
        <v>1978.0</v>
      </c>
      <c r="G220" t="s" s="8">
        <v>53</v>
      </c>
      <c r="H220" t="s" s="8">
        <v>283</v>
      </c>
      <c r="I220" t="s" s="8">
        <v>375</v>
      </c>
    </row>
    <row r="221" ht="16.0" customHeight="true">
      <c r="A221" t="n" s="7">
        <v>5.0153606E7</v>
      </c>
      <c r="B221" t="s" s="8">
        <v>51</v>
      </c>
      <c r="C221" t="n" s="8">
        <f>IF(false,"01-003884", "01-003884")</f>
      </c>
      <c r="D221" t="s" s="8">
        <v>56</v>
      </c>
      <c r="E221" t="n" s="8">
        <v>1.0</v>
      </c>
      <c r="F221" t="n" s="8">
        <v>899.0</v>
      </c>
      <c r="G221" t="s" s="8">
        <v>53</v>
      </c>
      <c r="H221" t="s" s="8">
        <v>283</v>
      </c>
      <c r="I221" t="s" s="8">
        <v>376</v>
      </c>
    </row>
    <row r="222" ht="16.0" customHeight="true">
      <c r="A222" t="n" s="7">
        <v>5.0152433E7</v>
      </c>
      <c r="B222" t="s" s="8">
        <v>51</v>
      </c>
      <c r="C222" t="n" s="8">
        <f>IF(false,"005-1273", "005-1273")</f>
      </c>
      <c r="D222" t="s" s="8">
        <v>377</v>
      </c>
      <c r="E222" t="n" s="8">
        <v>1.0</v>
      </c>
      <c r="F222" t="n" s="8">
        <v>1.0</v>
      </c>
      <c r="G222" t="s" s="8">
        <v>53</v>
      </c>
      <c r="H222" t="s" s="8">
        <v>283</v>
      </c>
      <c r="I222" t="s" s="8">
        <v>378</v>
      </c>
    </row>
    <row r="223" ht="16.0" customHeight="true">
      <c r="A223" t="n" s="7">
        <v>5.0377375E7</v>
      </c>
      <c r="B223" t="s" s="8">
        <v>54</v>
      </c>
      <c r="C223" t="n" s="8">
        <f>IF(false,"120923124", "120923124")</f>
      </c>
      <c r="D223" t="s" s="8">
        <v>379</v>
      </c>
      <c r="E223" t="n" s="8">
        <v>1.0</v>
      </c>
      <c r="F223" t="n" s="8">
        <v>4969.0</v>
      </c>
      <c r="G223" t="s" s="8">
        <v>53</v>
      </c>
      <c r="H223" t="s" s="8">
        <v>283</v>
      </c>
      <c r="I223" t="s" s="8">
        <v>380</v>
      </c>
    </row>
    <row r="224" ht="16.0" customHeight="true">
      <c r="A224" t="n" s="7">
        <v>5.0440539E7</v>
      </c>
      <c r="B224" t="s" s="8">
        <v>54</v>
      </c>
      <c r="C224" t="n" s="8">
        <f>IF(false,"120922870", "120922870")</f>
      </c>
      <c r="D224" t="s" s="8">
        <v>209</v>
      </c>
      <c r="E224" t="n" s="8">
        <v>1.0</v>
      </c>
      <c r="F224" t="n" s="8">
        <v>4999.0</v>
      </c>
      <c r="G224" t="s" s="8">
        <v>53</v>
      </c>
      <c r="H224" t="s" s="8">
        <v>283</v>
      </c>
      <c r="I224" t="s" s="8">
        <v>381</v>
      </c>
    </row>
    <row r="225" ht="16.0" customHeight="true">
      <c r="A225" t="n" s="7">
        <v>5.0111648E7</v>
      </c>
      <c r="B225" t="s" s="8">
        <v>51</v>
      </c>
      <c r="C225" t="n" s="8">
        <f>IF(false,"120921544", "120921544")</f>
      </c>
      <c r="D225" t="s" s="8">
        <v>181</v>
      </c>
      <c r="E225" t="n" s="8">
        <v>2.0</v>
      </c>
      <c r="F225" t="n" s="8">
        <v>1496.0</v>
      </c>
      <c r="G225" t="s" s="8">
        <v>53</v>
      </c>
      <c r="H225" t="s" s="8">
        <v>283</v>
      </c>
      <c r="I225" t="s" s="8">
        <v>382</v>
      </c>
    </row>
    <row r="226" ht="16.0" customHeight="true">
      <c r="A226" t="n" s="7">
        <v>5.0109431E7</v>
      </c>
      <c r="B226" t="s" s="8">
        <v>51</v>
      </c>
      <c r="C226" t="n" s="8">
        <f>IF(false,"120922353", "120922353")</f>
      </c>
      <c r="D226" t="s" s="8">
        <v>104</v>
      </c>
      <c r="E226" t="n" s="8">
        <v>1.0</v>
      </c>
      <c r="F226" t="n" s="8">
        <v>899.0</v>
      </c>
      <c r="G226" t="s" s="8">
        <v>53</v>
      </c>
      <c r="H226" t="s" s="8">
        <v>283</v>
      </c>
      <c r="I226" t="s" s="8">
        <v>383</v>
      </c>
    </row>
    <row r="227" ht="16.0" customHeight="true">
      <c r="A227" t="n" s="7">
        <v>5.01024E7</v>
      </c>
      <c r="B227" t="s" s="8">
        <v>51</v>
      </c>
      <c r="C227" t="n" s="8">
        <f>IF(false,"005-1514", "005-1514")</f>
      </c>
      <c r="D227" t="s" s="8">
        <v>121</v>
      </c>
      <c r="E227" t="n" s="8">
        <v>1.0</v>
      </c>
      <c r="F227" t="n" s="8">
        <v>605.0</v>
      </c>
      <c r="G227" t="s" s="8">
        <v>53</v>
      </c>
      <c r="H227" t="s" s="8">
        <v>283</v>
      </c>
      <c r="I227" t="s" s="8">
        <v>384</v>
      </c>
    </row>
    <row r="228" ht="16.0" customHeight="true">
      <c r="A228" t="n" s="7">
        <v>4.9695069E7</v>
      </c>
      <c r="B228" t="s" s="8">
        <v>102</v>
      </c>
      <c r="C228" t="n" s="8">
        <f>IF(false,"005-1255", "005-1255")</f>
      </c>
      <c r="D228" t="s" s="8">
        <v>263</v>
      </c>
      <c r="E228" t="n" s="8">
        <v>1.0</v>
      </c>
      <c r="F228" t="n" s="8">
        <v>519.0</v>
      </c>
      <c r="G228" t="s" s="8">
        <v>53</v>
      </c>
      <c r="H228" t="s" s="8">
        <v>283</v>
      </c>
      <c r="I228" t="s" s="8">
        <v>385</v>
      </c>
    </row>
    <row r="229" ht="16.0" customHeight="true">
      <c r="A229" t="n" s="7">
        <v>5.0087613E7</v>
      </c>
      <c r="B229" t="s" s="8">
        <v>51</v>
      </c>
      <c r="C229" t="n" s="8">
        <f>IF(false,"005-1273", "005-1273")</f>
      </c>
      <c r="D229" t="s" s="8">
        <v>377</v>
      </c>
      <c r="E229" t="n" s="8">
        <v>1.0</v>
      </c>
      <c r="F229" t="n" s="8">
        <v>137.0</v>
      </c>
      <c r="G229" t="s" s="8">
        <v>53</v>
      </c>
      <c r="H229" t="s" s="8">
        <v>283</v>
      </c>
      <c r="I229" t="s" s="8">
        <v>386</v>
      </c>
    </row>
    <row r="230" ht="16.0" customHeight="true">
      <c r="A230" t="n" s="7">
        <v>5.0304205E7</v>
      </c>
      <c r="B230" t="s" s="8">
        <v>120</v>
      </c>
      <c r="C230" t="n" s="8">
        <f>IF(false,"002-937", "002-937")</f>
      </c>
      <c r="D230" t="s" s="8">
        <v>217</v>
      </c>
      <c r="E230" t="n" s="8">
        <v>1.0</v>
      </c>
      <c r="F230" t="n" s="8">
        <v>379.0</v>
      </c>
      <c r="G230" t="s" s="8">
        <v>53</v>
      </c>
      <c r="H230" t="s" s="8">
        <v>283</v>
      </c>
      <c r="I230" t="s" s="8">
        <v>387</v>
      </c>
    </row>
    <row r="231" ht="16.0" customHeight="true">
      <c r="A231" t="n" s="7">
        <v>5.0058877E7</v>
      </c>
      <c r="B231" t="s" s="8">
        <v>51</v>
      </c>
      <c r="C231" t="n" s="8">
        <f>IF(false,"120922891", "120922891")</f>
      </c>
      <c r="D231" t="s" s="8">
        <v>388</v>
      </c>
      <c r="E231" t="n" s="8">
        <v>2.0</v>
      </c>
      <c r="F231" t="n" s="8">
        <v>702.0</v>
      </c>
      <c r="G231" t="s" s="8">
        <v>53</v>
      </c>
      <c r="H231" t="s" s="8">
        <v>283</v>
      </c>
      <c r="I231" t="s" s="8">
        <v>389</v>
      </c>
    </row>
    <row r="232" ht="16.0" customHeight="true">
      <c r="A232" t="n" s="7">
        <v>5.043015E7</v>
      </c>
      <c r="B232" t="s" s="8">
        <v>54</v>
      </c>
      <c r="C232" t="n" s="8">
        <f>IF(false,"005-1261", "005-1261")</f>
      </c>
      <c r="D232" t="s" s="8">
        <v>315</v>
      </c>
      <c r="E232" t="n" s="8">
        <v>1.0</v>
      </c>
      <c r="F232" t="n" s="8">
        <v>539.0</v>
      </c>
      <c r="G232" t="s" s="8">
        <v>53</v>
      </c>
      <c r="H232" t="s" s="8">
        <v>283</v>
      </c>
      <c r="I232" t="s" s="8">
        <v>390</v>
      </c>
    </row>
    <row r="233" ht="16.0" customHeight="true">
      <c r="A233" t="n" s="7">
        <v>5.039196E7</v>
      </c>
      <c r="B233" t="s" s="8">
        <v>54</v>
      </c>
      <c r="C233" t="n" s="8">
        <f>IF(false,"120921202", "120921202")</f>
      </c>
      <c r="D233" t="s" s="8">
        <v>326</v>
      </c>
      <c r="E233" t="n" s="8">
        <v>3.0</v>
      </c>
      <c r="F233" t="n" s="8">
        <v>3931.0</v>
      </c>
      <c r="G233" t="s" s="8">
        <v>53</v>
      </c>
      <c r="H233" t="s" s="8">
        <v>283</v>
      </c>
      <c r="I233" t="s" s="8">
        <v>391</v>
      </c>
    </row>
    <row r="234" ht="16.0" customHeight="true">
      <c r="A234" t="n" s="7">
        <v>5.0437829E7</v>
      </c>
      <c r="B234" t="s" s="8">
        <v>54</v>
      </c>
      <c r="C234" t="n" s="8">
        <f>IF(false,"120922947", "120922947")</f>
      </c>
      <c r="D234" t="s" s="8">
        <v>140</v>
      </c>
      <c r="E234" t="n" s="8">
        <v>1.0</v>
      </c>
      <c r="F234" t="n" s="8">
        <v>1618.0</v>
      </c>
      <c r="G234" t="s" s="8">
        <v>53</v>
      </c>
      <c r="H234" t="s" s="8">
        <v>283</v>
      </c>
      <c r="I234" t="s" s="8">
        <v>392</v>
      </c>
    </row>
    <row r="235" ht="16.0" customHeight="true">
      <c r="A235" t="n" s="7">
        <v>5.0464826E7</v>
      </c>
      <c r="B235" t="s" s="8">
        <v>159</v>
      </c>
      <c r="C235" t="n" s="8">
        <f>IF(false,"005-1255", "005-1255")</f>
      </c>
      <c r="D235" t="s" s="8">
        <v>263</v>
      </c>
      <c r="E235" t="n" s="8">
        <v>1.0</v>
      </c>
      <c r="F235" t="n" s="8">
        <v>519.0</v>
      </c>
      <c r="G235" t="s" s="8">
        <v>53</v>
      </c>
      <c r="H235" t="s" s="8">
        <v>283</v>
      </c>
      <c r="I235" t="s" s="8">
        <v>393</v>
      </c>
    </row>
    <row r="236" ht="16.0" customHeight="true">
      <c r="A236" t="n" s="7">
        <v>5.0451789E7</v>
      </c>
      <c r="B236" t="s" s="8">
        <v>159</v>
      </c>
      <c r="C236" t="n" s="8">
        <f>IF(false,"005-1273", "005-1273")</f>
      </c>
      <c r="D236" t="s" s="8">
        <v>377</v>
      </c>
      <c r="E236" t="n" s="8">
        <v>1.0</v>
      </c>
      <c r="F236" t="n" s="8">
        <v>868.0</v>
      </c>
      <c r="G236" t="s" s="8">
        <v>53</v>
      </c>
      <c r="H236" t="s" s="8">
        <v>283</v>
      </c>
      <c r="I236" t="s" s="8">
        <v>394</v>
      </c>
    </row>
    <row r="237" ht="16.0" customHeight="true">
      <c r="A237" t="n" s="7">
        <v>5.054108E7</v>
      </c>
      <c r="B237" t="s" s="8">
        <v>159</v>
      </c>
      <c r="C237" t="n" s="8">
        <f>IF(false,"120921506", "120921506")</f>
      </c>
      <c r="D237" t="s" s="8">
        <v>395</v>
      </c>
      <c r="E237" t="n" s="8">
        <v>2.0</v>
      </c>
      <c r="F237" t="n" s="8">
        <v>1727.0</v>
      </c>
      <c r="G237" t="s" s="8">
        <v>53</v>
      </c>
      <c r="H237" t="s" s="8">
        <v>283</v>
      </c>
      <c r="I237" t="s" s="8">
        <v>396</v>
      </c>
    </row>
    <row r="238" ht="16.0" customHeight="true">
      <c r="A238" t="n" s="7">
        <v>5.0292187E7</v>
      </c>
      <c r="B238" t="s" s="8">
        <v>120</v>
      </c>
      <c r="C238" t="n" s="8">
        <f>IF(false,"120922640", "120922640")</f>
      </c>
      <c r="D238" t="s" s="8">
        <v>397</v>
      </c>
      <c r="E238" t="n" s="8">
        <v>2.0</v>
      </c>
      <c r="F238" t="n" s="8">
        <v>672.0</v>
      </c>
      <c r="G238" t="s" s="8">
        <v>53</v>
      </c>
      <c r="H238" t="s" s="8">
        <v>283</v>
      </c>
      <c r="I238" t="s" s="8">
        <v>398</v>
      </c>
    </row>
    <row r="239" ht="16.0" customHeight="true">
      <c r="A239" t="n" s="7">
        <v>5.0292187E7</v>
      </c>
      <c r="B239" t="s" s="8">
        <v>120</v>
      </c>
      <c r="C239" t="n" s="8">
        <f>IF(false,"120922641", "120922641")</f>
      </c>
      <c r="D239" t="s" s="8">
        <v>99</v>
      </c>
      <c r="E239" t="n" s="8">
        <v>1.0</v>
      </c>
      <c r="F239" t="n" s="8">
        <v>336.0</v>
      </c>
      <c r="G239" t="s" s="8">
        <v>53</v>
      </c>
      <c r="H239" t="s" s="8">
        <v>283</v>
      </c>
      <c r="I239" t="s" s="8">
        <v>398</v>
      </c>
    </row>
    <row r="240" ht="16.0" customHeight="true">
      <c r="A240" t="n" s="7">
        <v>5.0292187E7</v>
      </c>
      <c r="B240" t="s" s="8">
        <v>120</v>
      </c>
      <c r="C240" t="n" s="8">
        <f>IF(false,"120922621", "120922621")</f>
      </c>
      <c r="D240" t="s" s="8">
        <v>399</v>
      </c>
      <c r="E240" t="n" s="8">
        <v>1.0</v>
      </c>
      <c r="F240" t="n" s="8">
        <v>307.0</v>
      </c>
      <c r="G240" t="s" s="8">
        <v>53</v>
      </c>
      <c r="H240" t="s" s="8">
        <v>283</v>
      </c>
      <c r="I240" t="s" s="8">
        <v>398</v>
      </c>
    </row>
    <row r="241" ht="16.0" customHeight="true">
      <c r="A241" t="n" s="7">
        <v>5.0495291E7</v>
      </c>
      <c r="B241" t="s" s="8">
        <v>159</v>
      </c>
      <c r="C241" t="n" s="8">
        <f>IF(false,"120922393", "120922393")</f>
      </c>
      <c r="D241" t="s" s="8">
        <v>400</v>
      </c>
      <c r="E241" t="n" s="8">
        <v>1.0</v>
      </c>
      <c r="F241" t="n" s="8">
        <v>317.0</v>
      </c>
      <c r="G241" t="s" s="8">
        <v>53</v>
      </c>
      <c r="H241" t="s" s="8">
        <v>401</v>
      </c>
      <c r="I241" t="s" s="8">
        <v>402</v>
      </c>
    </row>
    <row r="242" ht="16.0" customHeight="true">
      <c r="A242" t="n" s="7">
        <v>5.0444125E7</v>
      </c>
      <c r="B242" t="s" s="8">
        <v>54</v>
      </c>
      <c r="C242" t="n" s="8">
        <f>IF(false,"005-1515", "005-1515")</f>
      </c>
      <c r="D242" t="s" s="8">
        <v>84</v>
      </c>
      <c r="E242" t="n" s="8">
        <v>1.0</v>
      </c>
      <c r="F242" t="n" s="8">
        <v>785.0</v>
      </c>
      <c r="G242" t="s" s="8">
        <v>53</v>
      </c>
      <c r="H242" t="s" s="8">
        <v>401</v>
      </c>
      <c r="I242" t="s" s="8">
        <v>403</v>
      </c>
    </row>
    <row r="243" ht="16.0" customHeight="true">
      <c r="A243" t="n" s="7">
        <v>5.0513925E7</v>
      </c>
      <c r="B243" t="s" s="8">
        <v>159</v>
      </c>
      <c r="C243" t="n" s="8">
        <f>IF(false,"120921901", "120921901")</f>
      </c>
      <c r="D243" t="s" s="8">
        <v>118</v>
      </c>
      <c r="E243" t="n" s="8">
        <v>3.0</v>
      </c>
      <c r="F243" t="n" s="8">
        <v>2364.0</v>
      </c>
      <c r="G243" t="s" s="8">
        <v>53</v>
      </c>
      <c r="H243" t="s" s="8">
        <v>401</v>
      </c>
      <c r="I243" t="s" s="8">
        <v>404</v>
      </c>
    </row>
    <row r="244" ht="16.0" customHeight="true">
      <c r="A244" t="n" s="7">
        <v>5.0554008E7</v>
      </c>
      <c r="B244" t="s" s="8">
        <v>159</v>
      </c>
      <c r="C244" t="n" s="8">
        <f>IF(false,"120921947", "120921947")</f>
      </c>
      <c r="D244" t="s" s="8">
        <v>77</v>
      </c>
      <c r="E244" t="n" s="8">
        <v>1.0</v>
      </c>
      <c r="F244" t="n" s="8">
        <v>389.0</v>
      </c>
      <c r="G244" t="s" s="8">
        <v>53</v>
      </c>
      <c r="H244" t="s" s="8">
        <v>401</v>
      </c>
      <c r="I244" t="s" s="8">
        <v>405</v>
      </c>
    </row>
    <row r="245" ht="16.0" customHeight="true">
      <c r="A245" t="n" s="7">
        <v>5.0579933E7</v>
      </c>
      <c r="B245" t="s" s="8">
        <v>283</v>
      </c>
      <c r="C245" t="n" s="8">
        <f>IF(false,"002-937", "002-937")</f>
      </c>
      <c r="D245" t="s" s="8">
        <v>217</v>
      </c>
      <c r="E245" t="n" s="8">
        <v>2.0</v>
      </c>
      <c r="F245" t="n" s="8">
        <v>501.0</v>
      </c>
      <c r="G245" t="s" s="8">
        <v>53</v>
      </c>
      <c r="H245" t="s" s="8">
        <v>401</v>
      </c>
      <c r="I245" t="s" s="8">
        <v>406</v>
      </c>
    </row>
    <row r="246" ht="16.0" customHeight="true">
      <c r="A246" t="n" s="7">
        <v>5.0522335E7</v>
      </c>
      <c r="B246" t="s" s="8">
        <v>159</v>
      </c>
      <c r="C246" t="n" s="8">
        <f>IF(false,"005-1261", "005-1261")</f>
      </c>
      <c r="D246" t="s" s="8">
        <v>315</v>
      </c>
      <c r="E246" t="n" s="8">
        <v>1.0</v>
      </c>
      <c r="F246" t="n" s="8">
        <v>540.0</v>
      </c>
      <c r="G246" t="s" s="8">
        <v>53</v>
      </c>
      <c r="H246" t="s" s="8">
        <v>401</v>
      </c>
      <c r="I246" t="s" s="8">
        <v>407</v>
      </c>
    </row>
    <row r="247" ht="16.0" customHeight="true">
      <c r="A247" t="n" s="7">
        <v>5.0492847E7</v>
      </c>
      <c r="B247" t="s" s="8">
        <v>159</v>
      </c>
      <c r="C247" t="n" s="8">
        <f>IF(false,"120922767", "120922767")</f>
      </c>
      <c r="D247" t="s" s="8">
        <v>271</v>
      </c>
      <c r="E247" t="n" s="8">
        <v>1.0</v>
      </c>
      <c r="F247" t="n" s="8">
        <v>1582.0</v>
      </c>
      <c r="G247" t="s" s="8">
        <v>53</v>
      </c>
      <c r="H247" t="s" s="8">
        <v>401</v>
      </c>
      <c r="I247" t="s" s="8">
        <v>408</v>
      </c>
    </row>
    <row r="248" ht="16.0" customHeight="true">
      <c r="A248" t="n" s="7">
        <v>5.0559702E7</v>
      </c>
      <c r="B248" t="s" s="8">
        <v>159</v>
      </c>
      <c r="C248" t="n" s="8">
        <f>IF(false,"120922953", "120922953")</f>
      </c>
      <c r="D248" t="s" s="8">
        <v>358</v>
      </c>
      <c r="E248" t="n" s="8">
        <v>1.0</v>
      </c>
      <c r="F248" t="n" s="8">
        <v>1.0</v>
      </c>
      <c r="G248" t="s" s="8">
        <v>53</v>
      </c>
      <c r="H248" t="s" s="8">
        <v>401</v>
      </c>
      <c r="I248" t="s" s="8">
        <v>409</v>
      </c>
    </row>
    <row r="249" ht="16.0" customHeight="true">
      <c r="A249" t="n" s="7">
        <v>5.0577314E7</v>
      </c>
      <c r="B249" t="s" s="8">
        <v>283</v>
      </c>
      <c r="C249" t="n" s="8">
        <f>IF(false,"000-631", "000-631")</f>
      </c>
      <c r="D249" t="s" s="8">
        <v>80</v>
      </c>
      <c r="E249" t="n" s="8">
        <v>2.0</v>
      </c>
      <c r="F249" t="n" s="8">
        <v>1010.0</v>
      </c>
      <c r="G249" t="s" s="8">
        <v>53</v>
      </c>
      <c r="H249" t="s" s="8">
        <v>401</v>
      </c>
      <c r="I249" t="s" s="8">
        <v>410</v>
      </c>
    </row>
    <row r="250" ht="16.0" customHeight="true">
      <c r="A250" t="n" s="7">
        <v>5.0556333E7</v>
      </c>
      <c r="B250" t="s" s="8">
        <v>159</v>
      </c>
      <c r="C250" t="n" s="8">
        <f>IF(false,"120921202", "120921202")</f>
      </c>
      <c r="D250" t="s" s="8">
        <v>326</v>
      </c>
      <c r="E250" t="n" s="8">
        <v>1.0</v>
      </c>
      <c r="F250" t="n" s="8">
        <v>1799.0</v>
      </c>
      <c r="G250" t="s" s="8">
        <v>53</v>
      </c>
      <c r="H250" t="s" s="8">
        <v>401</v>
      </c>
      <c r="I250" t="s" s="8">
        <v>411</v>
      </c>
    </row>
    <row r="251" ht="16.0" customHeight="true">
      <c r="A251" t="n" s="7">
        <v>5.0496119E7</v>
      </c>
      <c r="B251" t="s" s="8">
        <v>159</v>
      </c>
      <c r="C251" t="n" s="8">
        <f>IF(false,"120922791", "120922791")</f>
      </c>
      <c r="D251" t="s" s="8">
        <v>412</v>
      </c>
      <c r="E251" t="n" s="8">
        <v>1.0</v>
      </c>
      <c r="F251" t="n" s="8">
        <v>341.0</v>
      </c>
      <c r="G251" t="s" s="8">
        <v>53</v>
      </c>
      <c r="H251" t="s" s="8">
        <v>401</v>
      </c>
      <c r="I251" t="s" s="8">
        <v>413</v>
      </c>
    </row>
    <row r="252" ht="16.0" customHeight="true">
      <c r="A252" t="n" s="7">
        <v>5.0521386E7</v>
      </c>
      <c r="B252" t="s" s="8">
        <v>159</v>
      </c>
      <c r="C252" t="n" s="8">
        <f>IF(false,"120921202", "120921202")</f>
      </c>
      <c r="D252" t="s" s="8">
        <v>326</v>
      </c>
      <c r="E252" t="n" s="8">
        <v>2.0</v>
      </c>
      <c r="F252" t="n" s="8">
        <v>3598.0</v>
      </c>
      <c r="G252" t="s" s="8">
        <v>53</v>
      </c>
      <c r="H252" t="s" s="8">
        <v>401</v>
      </c>
      <c r="I252" t="s" s="8">
        <v>414</v>
      </c>
    </row>
    <row r="253" ht="16.0" customHeight="true">
      <c r="A253" t="n" s="7">
        <v>5.0560883E7</v>
      </c>
      <c r="B253" t="s" s="8">
        <v>159</v>
      </c>
      <c r="C253" t="n" s="8">
        <f>IF(false,"120921544", "120921544")</f>
      </c>
      <c r="D253" t="s" s="8">
        <v>181</v>
      </c>
      <c r="E253" t="n" s="8">
        <v>1.0</v>
      </c>
      <c r="F253" t="n" s="8">
        <v>899.0</v>
      </c>
      <c r="G253" t="s" s="8">
        <v>53</v>
      </c>
      <c r="H253" t="s" s="8">
        <v>401</v>
      </c>
      <c r="I253" t="s" s="8">
        <v>415</v>
      </c>
    </row>
    <row r="254" ht="16.0" customHeight="true">
      <c r="A254" t="n" s="7">
        <v>5.0613824E7</v>
      </c>
      <c r="B254" t="s" s="8">
        <v>283</v>
      </c>
      <c r="C254" t="n" s="8">
        <f>IF(false,"120922005", "120922005")</f>
      </c>
      <c r="D254" t="s" s="8">
        <v>175</v>
      </c>
      <c r="E254" t="n" s="8">
        <v>1.0</v>
      </c>
      <c r="F254" t="n" s="8">
        <v>1679.0</v>
      </c>
      <c r="G254" t="s" s="8">
        <v>53</v>
      </c>
      <c r="H254" t="s" s="8">
        <v>401</v>
      </c>
      <c r="I254" t="s" s="8">
        <v>416</v>
      </c>
    </row>
    <row r="255" ht="16.0" customHeight="true">
      <c r="A255" t="n" s="7">
        <v>5.0652643E7</v>
      </c>
      <c r="B255" t="s" s="8">
        <v>283</v>
      </c>
      <c r="C255" t="n" s="8">
        <f>IF(false,"120921901", "120921901")</f>
      </c>
      <c r="D255" t="s" s="8">
        <v>118</v>
      </c>
      <c r="E255" t="n" s="8">
        <v>2.0</v>
      </c>
      <c r="F255" t="n" s="8">
        <v>1942.0</v>
      </c>
      <c r="G255" t="s" s="8">
        <v>53</v>
      </c>
      <c r="H255" t="s" s="8">
        <v>401</v>
      </c>
      <c r="I255" t="s" s="8">
        <v>417</v>
      </c>
    </row>
    <row r="256" ht="16.0" customHeight="true">
      <c r="A256" t="n" s="7">
        <v>5.0562127E7</v>
      </c>
      <c r="B256" t="s" s="8">
        <v>159</v>
      </c>
      <c r="C256" t="n" s="8">
        <f>IF(false,"120923157", "120923157")</f>
      </c>
      <c r="D256" t="s" s="8">
        <v>418</v>
      </c>
      <c r="E256" t="n" s="8">
        <v>1.0</v>
      </c>
      <c r="F256" t="n" s="8">
        <v>8899.0</v>
      </c>
      <c r="G256" t="s" s="8">
        <v>53</v>
      </c>
      <c r="H256" t="s" s="8">
        <v>401</v>
      </c>
      <c r="I256" t="s" s="8">
        <v>419</v>
      </c>
    </row>
    <row r="257" ht="16.0" customHeight="true">
      <c r="A257" t="n" s="7">
        <v>5.0555384E7</v>
      </c>
      <c r="B257" t="s" s="8">
        <v>159</v>
      </c>
      <c r="C257" t="n" s="8">
        <f>IF(false,"120922947", "120922947")</f>
      </c>
      <c r="D257" t="s" s="8">
        <v>140</v>
      </c>
      <c r="E257" t="n" s="8">
        <v>1.0</v>
      </c>
      <c r="F257" t="n" s="8">
        <v>1999.0</v>
      </c>
      <c r="G257" t="s" s="8">
        <v>53</v>
      </c>
      <c r="H257" t="s" s="8">
        <v>401</v>
      </c>
      <c r="I257" t="s" s="8">
        <v>420</v>
      </c>
    </row>
    <row r="258" ht="16.0" customHeight="true">
      <c r="A258" t="n" s="7">
        <v>5.0653504E7</v>
      </c>
      <c r="B258" t="s" s="8">
        <v>283</v>
      </c>
      <c r="C258" t="n" s="8">
        <f>IF(false,"005-1515", "005-1515")</f>
      </c>
      <c r="D258" t="s" s="8">
        <v>84</v>
      </c>
      <c r="E258" t="n" s="8">
        <v>2.0</v>
      </c>
      <c r="F258" t="n" s="8">
        <v>1708.0</v>
      </c>
      <c r="G258" t="s" s="8">
        <v>53</v>
      </c>
      <c r="H258" t="s" s="8">
        <v>401</v>
      </c>
      <c r="I258" t="s" s="8">
        <v>421</v>
      </c>
    </row>
    <row r="259" ht="16.0" customHeight="true">
      <c r="A259" t="n" s="7">
        <v>5.0614618E7</v>
      </c>
      <c r="B259" t="s" s="8">
        <v>283</v>
      </c>
      <c r="C259" t="n" s="8">
        <f>IF(false,"005-1264", "005-1264")</f>
      </c>
      <c r="D259" t="s" s="8">
        <v>422</v>
      </c>
      <c r="E259" t="n" s="8">
        <v>1.0</v>
      </c>
      <c r="F259" t="n" s="8">
        <v>601.0</v>
      </c>
      <c r="G259" t="s" s="8">
        <v>53</v>
      </c>
      <c r="H259" t="s" s="8">
        <v>401</v>
      </c>
      <c r="I259" t="s" s="8">
        <v>423</v>
      </c>
    </row>
    <row r="260" ht="16.0" customHeight="true">
      <c r="A260" t="n" s="7">
        <v>5.0584065E7</v>
      </c>
      <c r="B260" t="s" s="8">
        <v>283</v>
      </c>
      <c r="C260" t="n" s="8">
        <f>IF(false,"005-1273", "005-1273")</f>
      </c>
      <c r="D260" t="s" s="8">
        <v>377</v>
      </c>
      <c r="E260" t="n" s="8">
        <v>1.0</v>
      </c>
      <c r="F260" t="n" s="8">
        <v>639.0</v>
      </c>
      <c r="G260" t="s" s="8">
        <v>53</v>
      </c>
      <c r="H260" t="s" s="8">
        <v>401</v>
      </c>
      <c r="I260" t="s" s="8">
        <v>424</v>
      </c>
    </row>
    <row r="261" ht="16.0" customHeight="true">
      <c r="A261" t="n" s="7">
        <v>5.05878E7</v>
      </c>
      <c r="B261" t="s" s="8">
        <v>283</v>
      </c>
      <c r="C261" t="n" s="8">
        <f>IF(false,"120921747", "120921747")</f>
      </c>
      <c r="D261" t="s" s="8">
        <v>425</v>
      </c>
      <c r="E261" t="n" s="8">
        <v>1.0</v>
      </c>
      <c r="F261" t="n" s="8">
        <v>606.0</v>
      </c>
      <c r="G261" t="s" s="8">
        <v>53</v>
      </c>
      <c r="H261" t="s" s="8">
        <v>401</v>
      </c>
      <c r="I261" t="s" s="8">
        <v>426</v>
      </c>
    </row>
    <row r="262" ht="16.0" customHeight="true">
      <c r="A262" t="n" s="7">
        <v>5.0584292E7</v>
      </c>
      <c r="B262" t="s" s="8">
        <v>283</v>
      </c>
      <c r="C262" t="n" s="8">
        <f>IF(false,"005-1273", "005-1273")</f>
      </c>
      <c r="D262" t="s" s="8">
        <v>377</v>
      </c>
      <c r="E262" t="n" s="8">
        <v>1.0</v>
      </c>
      <c r="F262" t="n" s="8">
        <v>639.0</v>
      </c>
      <c r="G262" t="s" s="8">
        <v>53</v>
      </c>
      <c r="H262" t="s" s="8">
        <v>401</v>
      </c>
      <c r="I262" t="s" s="8">
        <v>427</v>
      </c>
    </row>
    <row r="263" ht="16.0" customHeight="true">
      <c r="A263" t="n" s="7">
        <v>5.057012E7</v>
      </c>
      <c r="B263" t="s" s="8">
        <v>283</v>
      </c>
      <c r="C263" t="n" s="8">
        <f>IF(false,"000-631", "000-631")</f>
      </c>
      <c r="D263" t="s" s="8">
        <v>80</v>
      </c>
      <c r="E263" t="n" s="8">
        <v>3.0</v>
      </c>
      <c r="F263" t="n" s="8">
        <v>1515.0</v>
      </c>
      <c r="G263" t="s" s="8">
        <v>53</v>
      </c>
      <c r="H263" t="s" s="8">
        <v>401</v>
      </c>
      <c r="I263" t="s" s="8">
        <v>428</v>
      </c>
    </row>
    <row r="264" ht="16.0" customHeight="true">
      <c r="A264" t="n" s="7">
        <v>5.0568933E7</v>
      </c>
      <c r="B264" t="s" s="8">
        <v>283</v>
      </c>
      <c r="C264" t="n" s="8">
        <f>IF(false,"120921202", "120921202")</f>
      </c>
      <c r="D264" t="s" s="8">
        <v>326</v>
      </c>
      <c r="E264" t="n" s="8">
        <v>3.0</v>
      </c>
      <c r="F264" t="n" s="8">
        <v>4849.0</v>
      </c>
      <c r="G264" t="s" s="8">
        <v>53</v>
      </c>
      <c r="H264" t="s" s="8">
        <v>401</v>
      </c>
      <c r="I264" t="s" s="8">
        <v>429</v>
      </c>
    </row>
    <row r="265" ht="16.0" customHeight="true">
      <c r="A265" t="n" s="7">
        <v>5.0554575E7</v>
      </c>
      <c r="B265" t="s" s="8">
        <v>159</v>
      </c>
      <c r="C265" t="n" s="8">
        <f>IF(false,"120923123", "120923123")</f>
      </c>
      <c r="D265" t="s" s="8">
        <v>430</v>
      </c>
      <c r="E265" t="n" s="8">
        <v>1.0</v>
      </c>
      <c r="F265" t="n" s="8">
        <v>4492.0</v>
      </c>
      <c r="G265" t="s" s="8">
        <v>53</v>
      </c>
      <c r="H265" t="s" s="8">
        <v>401</v>
      </c>
      <c r="I265" t="s" s="8">
        <v>431</v>
      </c>
    </row>
    <row r="266" ht="16.0" customHeight="true">
      <c r="A266" t="n" s="7">
        <v>5.0610199E7</v>
      </c>
      <c r="B266" t="s" s="8">
        <v>283</v>
      </c>
      <c r="C266" t="n" s="8">
        <f>IF(false,"005-1377", "005-1377")</f>
      </c>
      <c r="D266" t="s" s="8">
        <v>432</v>
      </c>
      <c r="E266" t="n" s="8">
        <v>1.0</v>
      </c>
      <c r="F266" t="n" s="8">
        <v>628.0</v>
      </c>
      <c r="G266" t="s" s="8">
        <v>53</v>
      </c>
      <c r="H266" t="s" s="8">
        <v>401</v>
      </c>
      <c r="I266" t="s" s="8">
        <v>433</v>
      </c>
    </row>
    <row r="267" ht="16.0" customHeight="true">
      <c r="A267" t="n" s="7">
        <v>5.0661199E7</v>
      </c>
      <c r="B267" t="s" s="8">
        <v>283</v>
      </c>
      <c r="C267" t="n" s="8">
        <f>IF(false,"005-1513", "005-1513")</f>
      </c>
      <c r="D267" t="s" s="8">
        <v>275</v>
      </c>
      <c r="E267" t="n" s="8">
        <v>2.0</v>
      </c>
      <c r="F267" t="n" s="8">
        <v>1780.0</v>
      </c>
      <c r="G267" t="s" s="8">
        <v>53</v>
      </c>
      <c r="H267" t="s" s="8">
        <v>401</v>
      </c>
      <c r="I267" t="s" s="8">
        <v>434</v>
      </c>
    </row>
    <row r="268" ht="16.0" customHeight="true">
      <c r="A268" t="n" s="7">
        <v>5.0595485E7</v>
      </c>
      <c r="B268" t="s" s="8">
        <v>283</v>
      </c>
      <c r="C268" t="n" s="8">
        <f>IF(false,"120923152", "120923152")</f>
      </c>
      <c r="D268" t="s" s="8">
        <v>435</v>
      </c>
      <c r="E268" t="n" s="8">
        <v>1.0</v>
      </c>
      <c r="F268" t="n" s="8">
        <v>2362.0</v>
      </c>
      <c r="G268" t="s" s="8">
        <v>53</v>
      </c>
      <c r="H268" t="s" s="8">
        <v>401</v>
      </c>
      <c r="I268" t="s" s="8">
        <v>436</v>
      </c>
    </row>
    <row r="269" ht="16.0" customHeight="true">
      <c r="A269" t="n" s="7">
        <v>5.0579214E7</v>
      </c>
      <c r="B269" t="s" s="8">
        <v>283</v>
      </c>
      <c r="C269" t="n" s="8">
        <f>IF(false,"120921370", "120921370")</f>
      </c>
      <c r="D269" t="s" s="8">
        <v>124</v>
      </c>
      <c r="E269" t="n" s="8">
        <v>1.0</v>
      </c>
      <c r="F269" t="n" s="8">
        <v>1328.0</v>
      </c>
      <c r="G269" t="s" s="8">
        <v>53</v>
      </c>
      <c r="H269" t="s" s="8">
        <v>401</v>
      </c>
      <c r="I269" t="s" s="8">
        <v>437</v>
      </c>
    </row>
    <row r="270" ht="16.0" customHeight="true">
      <c r="A270" t="n" s="7">
        <v>5.0548732E7</v>
      </c>
      <c r="B270" t="s" s="8">
        <v>159</v>
      </c>
      <c r="C270" t="n" s="8">
        <f>IF(false,"120922947", "120922947")</f>
      </c>
      <c r="D270" t="s" s="8">
        <v>140</v>
      </c>
      <c r="E270" t="n" s="8">
        <v>1.0</v>
      </c>
      <c r="F270" t="n" s="8">
        <v>362.0</v>
      </c>
      <c r="G270" t="s" s="8">
        <v>53</v>
      </c>
      <c r="H270" t="s" s="8">
        <v>401</v>
      </c>
      <c r="I270" t="s" s="8">
        <v>438</v>
      </c>
    </row>
    <row r="271" ht="16.0" customHeight="true">
      <c r="A271" t="n" s="7">
        <v>5.0545905E7</v>
      </c>
      <c r="B271" t="s" s="8">
        <v>159</v>
      </c>
      <c r="C271" t="n" s="8">
        <f>IF(false,"120921370", "120921370")</f>
      </c>
      <c r="D271" t="s" s="8">
        <v>124</v>
      </c>
      <c r="E271" t="n" s="8">
        <v>2.0</v>
      </c>
      <c r="F271" t="n" s="8">
        <v>3158.0</v>
      </c>
      <c r="G271" t="s" s="8">
        <v>53</v>
      </c>
      <c r="H271" t="s" s="8">
        <v>401</v>
      </c>
      <c r="I271" t="s" s="8">
        <v>439</v>
      </c>
    </row>
    <row r="272" ht="16.0" customHeight="true">
      <c r="A272" t="n" s="7">
        <v>5.0653401E7</v>
      </c>
      <c r="B272" t="s" s="8">
        <v>283</v>
      </c>
      <c r="C272" t="n" s="8">
        <f>IF(false,"120921712", "120921712")</f>
      </c>
      <c r="D272" t="s" s="8">
        <v>440</v>
      </c>
      <c r="E272" t="n" s="8">
        <v>1.0</v>
      </c>
      <c r="F272" t="n" s="8">
        <v>398.0</v>
      </c>
      <c r="G272" t="s" s="8">
        <v>53</v>
      </c>
      <c r="H272" t="s" s="8">
        <v>401</v>
      </c>
      <c r="I272" t="s" s="8">
        <v>441</v>
      </c>
    </row>
    <row r="273" ht="16.0" customHeight="true">
      <c r="A273" t="n" s="7">
        <v>5.0543337E7</v>
      </c>
      <c r="B273" t="s" s="8">
        <v>159</v>
      </c>
      <c r="C273" t="n" s="8">
        <f>IF(false,"120921370", "120921370")</f>
      </c>
      <c r="D273" t="s" s="8">
        <v>124</v>
      </c>
      <c r="E273" t="n" s="8">
        <v>4.0</v>
      </c>
      <c r="F273" t="n" s="8">
        <v>5994.0</v>
      </c>
      <c r="G273" t="s" s="8">
        <v>53</v>
      </c>
      <c r="H273" t="s" s="8">
        <v>401</v>
      </c>
      <c r="I273" t="s" s="8">
        <v>442</v>
      </c>
    </row>
    <row r="274" ht="16.0" customHeight="true">
      <c r="A274" t="n" s="7">
        <v>5.0536739E7</v>
      </c>
      <c r="B274" t="s" s="8">
        <v>159</v>
      </c>
      <c r="C274" t="n" s="8">
        <f>IF(false,"01-003884", "01-003884")</f>
      </c>
      <c r="D274" t="s" s="8">
        <v>56</v>
      </c>
      <c r="E274" t="n" s="8">
        <v>2.0</v>
      </c>
      <c r="F274" t="n" s="8">
        <v>967.0</v>
      </c>
      <c r="G274" t="s" s="8">
        <v>53</v>
      </c>
      <c r="H274" t="s" s="8">
        <v>401</v>
      </c>
      <c r="I274" t="s" s="8">
        <v>443</v>
      </c>
    </row>
    <row r="275" ht="16.0" customHeight="true">
      <c r="A275" t="n" s="7">
        <v>5.0534301E7</v>
      </c>
      <c r="B275" t="s" s="8">
        <v>159</v>
      </c>
      <c r="C275" t="n" s="8">
        <f>IF(false,"120921957", "120921957")</f>
      </c>
      <c r="D275" t="s" s="8">
        <v>444</v>
      </c>
      <c r="E275" t="n" s="8">
        <v>1.0</v>
      </c>
      <c r="F275" t="n" s="8">
        <v>969.0</v>
      </c>
      <c r="G275" t="s" s="8">
        <v>53</v>
      </c>
      <c r="H275" t="s" s="8">
        <v>401</v>
      </c>
      <c r="I275" t="s" s="8">
        <v>445</v>
      </c>
    </row>
    <row r="276" ht="16.0" customHeight="true">
      <c r="A276" t="n" s="7">
        <v>5.0532601E7</v>
      </c>
      <c r="B276" t="s" s="8">
        <v>159</v>
      </c>
      <c r="C276" t="n" s="8">
        <f>IF(false,"120922947", "120922947")</f>
      </c>
      <c r="D276" t="s" s="8">
        <v>140</v>
      </c>
      <c r="E276" t="n" s="8">
        <v>1.0</v>
      </c>
      <c r="F276" t="n" s="8">
        <v>1999.0</v>
      </c>
      <c r="G276" t="s" s="8">
        <v>53</v>
      </c>
      <c r="H276" t="s" s="8">
        <v>401</v>
      </c>
      <c r="I276" t="s" s="8">
        <v>446</v>
      </c>
    </row>
    <row r="277" ht="16.0" customHeight="true">
      <c r="A277" t="n" s="7">
        <v>5.0557207E7</v>
      </c>
      <c r="B277" t="s" s="8">
        <v>159</v>
      </c>
      <c r="C277" t="n" s="8">
        <f>IF(false,"120922960", "120922960")</f>
      </c>
      <c r="D277" t="s" s="8">
        <v>447</v>
      </c>
      <c r="E277" t="n" s="8">
        <v>1.0</v>
      </c>
      <c r="F277" t="n" s="8">
        <v>20.0</v>
      </c>
      <c r="G277" t="s" s="8">
        <v>53</v>
      </c>
      <c r="H277" t="s" s="8">
        <v>401</v>
      </c>
      <c r="I277" t="s" s="8">
        <v>448</v>
      </c>
    </row>
    <row r="278" ht="16.0" customHeight="true">
      <c r="A278" t="n" s="7">
        <v>5.0561241E7</v>
      </c>
      <c r="B278" t="s" s="8">
        <v>159</v>
      </c>
      <c r="C278" t="n" s="8">
        <f>IF(false,"120922947", "120922947")</f>
      </c>
      <c r="D278" t="s" s="8">
        <v>140</v>
      </c>
      <c r="E278" t="n" s="8">
        <v>1.0</v>
      </c>
      <c r="F278" t="n" s="8">
        <v>1999.0</v>
      </c>
      <c r="G278" t="s" s="8">
        <v>53</v>
      </c>
      <c r="H278" t="s" s="8">
        <v>401</v>
      </c>
      <c r="I278" t="s" s="8">
        <v>449</v>
      </c>
    </row>
    <row r="279" ht="16.0" customHeight="true">
      <c r="A279" t="n" s="7">
        <v>5.0531267E7</v>
      </c>
      <c r="B279" t="s" s="8">
        <v>159</v>
      </c>
      <c r="C279" t="n" s="8">
        <f>IF(false,"005-1377", "005-1377")</f>
      </c>
      <c r="D279" t="s" s="8">
        <v>432</v>
      </c>
      <c r="E279" t="n" s="8">
        <v>1.0</v>
      </c>
      <c r="F279" t="n" s="8">
        <v>469.0</v>
      </c>
      <c r="G279" t="s" s="8">
        <v>53</v>
      </c>
      <c r="H279" t="s" s="8">
        <v>401</v>
      </c>
      <c r="I279" t="s" s="8">
        <v>450</v>
      </c>
    </row>
    <row r="280" ht="16.0" customHeight="true">
      <c r="A280" t="n" s="7">
        <v>5.0555162E7</v>
      </c>
      <c r="B280" t="s" s="8">
        <v>159</v>
      </c>
      <c r="C280" t="n" s="8">
        <f>IF(false,"01-003884", "01-003884")</f>
      </c>
      <c r="D280" t="s" s="8">
        <v>56</v>
      </c>
      <c r="E280" t="n" s="8">
        <v>1.0</v>
      </c>
      <c r="F280" t="n" s="8">
        <v>288.0</v>
      </c>
      <c r="G280" t="s" s="8">
        <v>53</v>
      </c>
      <c r="H280" t="s" s="8">
        <v>401</v>
      </c>
      <c r="I280" t="s" s="8">
        <v>451</v>
      </c>
    </row>
    <row r="281" ht="16.0" customHeight="true">
      <c r="A281" t="n" s="7">
        <v>5.0551032E7</v>
      </c>
      <c r="B281" t="s" s="8">
        <v>159</v>
      </c>
      <c r="C281" t="n" s="8">
        <f>IF(false,"120922393", "120922393")</f>
      </c>
      <c r="D281" t="s" s="8">
        <v>400</v>
      </c>
      <c r="E281" t="n" s="8">
        <v>1.0</v>
      </c>
      <c r="F281" t="n" s="8">
        <v>22.0</v>
      </c>
      <c r="G281" t="s" s="8">
        <v>53</v>
      </c>
      <c r="H281" t="s" s="8">
        <v>401</v>
      </c>
      <c r="I281" t="s" s="8">
        <v>452</v>
      </c>
    </row>
    <row r="282" ht="16.0" customHeight="true">
      <c r="A282" t="n" s="7">
        <v>5.0526645E7</v>
      </c>
      <c r="B282" t="s" s="8">
        <v>159</v>
      </c>
      <c r="C282" t="n" s="8">
        <f>IF(false,"120923128", "120923128")</f>
      </c>
      <c r="D282" t="s" s="8">
        <v>242</v>
      </c>
      <c r="E282" t="n" s="8">
        <v>1.0</v>
      </c>
      <c r="F282" t="n" s="8">
        <v>4089.0</v>
      </c>
      <c r="G282" t="s" s="8">
        <v>53</v>
      </c>
      <c r="H282" t="s" s="8">
        <v>401</v>
      </c>
      <c r="I282" t="s" s="8">
        <v>453</v>
      </c>
    </row>
    <row r="283" ht="16.0" customHeight="true">
      <c r="A283" t="n" s="7">
        <v>5.0551598E7</v>
      </c>
      <c r="B283" t="s" s="8">
        <v>159</v>
      </c>
      <c r="C283" t="n" s="8">
        <f>IF(false,"005-1514", "005-1514")</f>
      </c>
      <c r="D283" t="s" s="8">
        <v>121</v>
      </c>
      <c r="E283" t="n" s="8">
        <v>1.0</v>
      </c>
      <c r="F283" t="n" s="8">
        <v>742.0</v>
      </c>
      <c r="G283" t="s" s="8">
        <v>53</v>
      </c>
      <c r="H283" t="s" s="8">
        <v>401</v>
      </c>
      <c r="I283" t="s" s="8">
        <v>454</v>
      </c>
    </row>
    <row r="284" ht="16.0" customHeight="true">
      <c r="A284" t="n" s="7">
        <v>5.0522083E7</v>
      </c>
      <c r="B284" t="s" s="8">
        <v>159</v>
      </c>
      <c r="C284" t="n" s="8">
        <f>IF(false,"120921871", "120921871")</f>
      </c>
      <c r="D284" t="s" s="8">
        <v>455</v>
      </c>
      <c r="E284" t="n" s="8">
        <v>1.0</v>
      </c>
      <c r="F284" t="n" s="8">
        <v>415.0</v>
      </c>
      <c r="G284" t="s" s="8">
        <v>53</v>
      </c>
      <c r="H284" t="s" s="8">
        <v>401</v>
      </c>
      <c r="I284" t="s" s="8">
        <v>456</v>
      </c>
    </row>
    <row r="285" ht="16.0" customHeight="true">
      <c r="A285" t="n" s="7">
        <v>5.0526193E7</v>
      </c>
      <c r="B285" t="s" s="8">
        <v>159</v>
      </c>
      <c r="C285" t="n" s="8">
        <f>IF(false,"120921543", "120921543")</f>
      </c>
      <c r="D285" t="s" s="8">
        <v>107</v>
      </c>
      <c r="E285" t="n" s="8">
        <v>1.0</v>
      </c>
      <c r="F285" t="n" s="8">
        <v>765.0</v>
      </c>
      <c r="G285" t="s" s="8">
        <v>53</v>
      </c>
      <c r="H285" t="s" s="8">
        <v>401</v>
      </c>
      <c r="I285" t="s" s="8">
        <v>457</v>
      </c>
    </row>
    <row r="286" ht="16.0" customHeight="true">
      <c r="A286" t="n" s="7">
        <v>5.0517559E7</v>
      </c>
      <c r="B286" t="s" s="8">
        <v>159</v>
      </c>
      <c r="C286" t="n" s="8">
        <f>IF(false,"120922947", "120922947")</f>
      </c>
      <c r="D286" t="s" s="8">
        <v>140</v>
      </c>
      <c r="E286" t="n" s="8">
        <v>1.0</v>
      </c>
      <c r="F286" t="n" s="8">
        <v>1999.0</v>
      </c>
      <c r="G286" t="s" s="8">
        <v>53</v>
      </c>
      <c r="H286" t="s" s="8">
        <v>401</v>
      </c>
      <c r="I286" t="s" s="8">
        <v>458</v>
      </c>
    </row>
    <row r="287" ht="16.0" customHeight="true">
      <c r="A287" t="n" s="7">
        <v>5.0511113E7</v>
      </c>
      <c r="B287" t="s" s="8">
        <v>159</v>
      </c>
      <c r="C287" t="n" s="8">
        <f>IF(false,"120923126", "120923126")</f>
      </c>
      <c r="D287" t="s" s="8">
        <v>459</v>
      </c>
      <c r="E287" t="n" s="8">
        <v>1.0</v>
      </c>
      <c r="F287" t="n" s="8">
        <v>4617.0</v>
      </c>
      <c r="G287" t="s" s="8">
        <v>53</v>
      </c>
      <c r="H287" t="s" s="8">
        <v>401</v>
      </c>
      <c r="I287" t="s" s="8">
        <v>460</v>
      </c>
    </row>
    <row r="288" ht="16.0" customHeight="true">
      <c r="A288" t="n" s="7">
        <v>5.0509399E7</v>
      </c>
      <c r="B288" t="s" s="8">
        <v>159</v>
      </c>
      <c r="C288" t="n" s="8">
        <f>IF(false,"120922742", "120922742")</f>
      </c>
      <c r="D288" t="s" s="8">
        <v>461</v>
      </c>
      <c r="E288" t="n" s="8">
        <v>1.0</v>
      </c>
      <c r="F288" t="n" s="8">
        <v>251.0</v>
      </c>
      <c r="G288" t="s" s="8">
        <v>53</v>
      </c>
      <c r="H288" t="s" s="8">
        <v>401</v>
      </c>
      <c r="I288" t="s" s="8">
        <v>462</v>
      </c>
    </row>
    <row r="289" ht="16.0" customHeight="true">
      <c r="A289" t="n" s="7">
        <v>5.0650728E7</v>
      </c>
      <c r="B289" t="s" s="8">
        <v>283</v>
      </c>
      <c r="C289" t="n" s="8">
        <f>IF(false,"120921816", "120921816")</f>
      </c>
      <c r="D289" t="s" s="8">
        <v>371</v>
      </c>
      <c r="E289" t="n" s="8">
        <v>1.0</v>
      </c>
      <c r="F289" t="n" s="8">
        <v>555.0</v>
      </c>
      <c r="G289" t="s" s="8">
        <v>53</v>
      </c>
      <c r="H289" t="s" s="8">
        <v>401</v>
      </c>
      <c r="I289" t="s" s="8">
        <v>463</v>
      </c>
    </row>
    <row r="290" ht="16.0" customHeight="true">
      <c r="A290" t="n" s="7">
        <v>5.0659501E7</v>
      </c>
      <c r="B290" t="s" s="8">
        <v>283</v>
      </c>
      <c r="C290" t="n" s="8">
        <f>IF(false,"01-003884", "01-003884")</f>
      </c>
      <c r="D290" t="s" s="8">
        <v>56</v>
      </c>
      <c r="E290" t="n" s="8">
        <v>1.0</v>
      </c>
      <c r="F290" t="n" s="8">
        <v>774.0</v>
      </c>
      <c r="G290" t="s" s="8">
        <v>53</v>
      </c>
      <c r="H290" t="s" s="8">
        <v>401</v>
      </c>
      <c r="I290" t="s" s="8">
        <v>464</v>
      </c>
    </row>
    <row r="291" ht="16.0" customHeight="true">
      <c r="A291" t="n" s="7">
        <v>5.0502927E7</v>
      </c>
      <c r="B291" t="s" s="8">
        <v>159</v>
      </c>
      <c r="C291" t="n" s="8">
        <f>IF(false,"005-1514", "005-1514")</f>
      </c>
      <c r="D291" t="s" s="8">
        <v>121</v>
      </c>
      <c r="E291" t="n" s="8">
        <v>1.0</v>
      </c>
      <c r="F291" t="n" s="8">
        <v>748.0</v>
      </c>
      <c r="G291" t="s" s="8">
        <v>53</v>
      </c>
      <c r="H291" t="s" s="8">
        <v>401</v>
      </c>
      <c r="I291" t="s" s="8">
        <v>465</v>
      </c>
    </row>
    <row r="292" ht="16.0" customHeight="true">
      <c r="A292" t="n" s="7">
        <v>5.0499123E7</v>
      </c>
      <c r="B292" t="s" s="8">
        <v>159</v>
      </c>
      <c r="C292" t="n" s="8">
        <f>IF(false,"01-003884", "01-003884")</f>
      </c>
      <c r="D292" t="s" s="8">
        <v>56</v>
      </c>
      <c r="E292" t="n" s="8">
        <v>1.0</v>
      </c>
      <c r="F292" t="n" s="8">
        <v>708.0</v>
      </c>
      <c r="G292" t="s" s="8">
        <v>53</v>
      </c>
      <c r="H292" t="s" s="8">
        <v>401</v>
      </c>
      <c r="I292" t="s" s="8">
        <v>466</v>
      </c>
    </row>
    <row r="293" ht="16.0" customHeight="true">
      <c r="A293" t="n" s="7">
        <v>5.0495727E7</v>
      </c>
      <c r="B293" t="s" s="8">
        <v>159</v>
      </c>
      <c r="C293" t="n" s="8">
        <f>IF(false,"005-1558", "005-1558")</f>
      </c>
      <c r="D293" t="s" s="8">
        <v>153</v>
      </c>
      <c r="E293" t="n" s="8">
        <v>1.0</v>
      </c>
      <c r="F293" t="n" s="8">
        <v>709.0</v>
      </c>
      <c r="G293" t="s" s="8">
        <v>53</v>
      </c>
      <c r="H293" t="s" s="8">
        <v>401</v>
      </c>
      <c r="I293" t="s" s="8">
        <v>467</v>
      </c>
    </row>
    <row r="294" ht="16.0" customHeight="true">
      <c r="A294" t="n" s="7">
        <v>5.0495602E7</v>
      </c>
      <c r="B294" t="s" s="8">
        <v>159</v>
      </c>
      <c r="C294" t="n" s="8">
        <f>IF(false,"005-1273", "005-1273")</f>
      </c>
      <c r="D294" t="s" s="8">
        <v>377</v>
      </c>
      <c r="E294" t="n" s="8">
        <v>1.0</v>
      </c>
      <c r="F294" t="n" s="8">
        <v>868.0</v>
      </c>
      <c r="G294" t="s" s="8">
        <v>53</v>
      </c>
      <c r="H294" t="s" s="8">
        <v>401</v>
      </c>
      <c r="I294" t="s" s="8">
        <v>468</v>
      </c>
    </row>
    <row r="295" ht="16.0" customHeight="true">
      <c r="A295" t="n" s="7">
        <v>5.0494511E7</v>
      </c>
      <c r="B295" t="s" s="8">
        <v>159</v>
      </c>
      <c r="C295" t="n" s="8">
        <f>IF(false,"005-1246", "005-1246")</f>
      </c>
      <c r="D295" t="s" s="8">
        <v>73</v>
      </c>
      <c r="E295" t="n" s="8">
        <v>1.0</v>
      </c>
      <c r="F295" t="n" s="8">
        <v>1.0</v>
      </c>
      <c r="G295" t="s" s="8">
        <v>53</v>
      </c>
      <c r="H295" t="s" s="8">
        <v>401</v>
      </c>
      <c r="I295" t="s" s="8">
        <v>469</v>
      </c>
    </row>
    <row r="296" ht="16.0" customHeight="true">
      <c r="A296" t="n" s="7">
        <v>5.0493761E7</v>
      </c>
      <c r="B296" t="s" s="8">
        <v>159</v>
      </c>
      <c r="C296" t="n" s="8">
        <f>IF(false,"120922779", "120922779")</f>
      </c>
      <c r="D296" t="s" s="8">
        <v>470</v>
      </c>
      <c r="E296" t="n" s="8">
        <v>2.0</v>
      </c>
      <c r="F296" t="n" s="8">
        <v>978.0</v>
      </c>
      <c r="G296" t="s" s="8">
        <v>53</v>
      </c>
      <c r="H296" t="s" s="8">
        <v>401</v>
      </c>
      <c r="I296" t="s" s="8">
        <v>471</v>
      </c>
    </row>
    <row r="297" ht="16.0" customHeight="true">
      <c r="A297" t="n" s="7">
        <v>5.049272E7</v>
      </c>
      <c r="B297" t="s" s="8">
        <v>159</v>
      </c>
      <c r="C297" t="n" s="8">
        <f>IF(false,"120922903", "120922903")</f>
      </c>
      <c r="D297" t="s" s="8">
        <v>329</v>
      </c>
      <c r="E297" t="n" s="8">
        <v>2.0</v>
      </c>
      <c r="F297" t="n" s="8">
        <v>590.0</v>
      </c>
      <c r="G297" t="s" s="8">
        <v>53</v>
      </c>
      <c r="H297" t="s" s="8">
        <v>401</v>
      </c>
      <c r="I297" t="s" s="8">
        <v>472</v>
      </c>
    </row>
    <row r="298" ht="16.0" customHeight="true">
      <c r="A298" t="n" s="7">
        <v>5.0547312E7</v>
      </c>
      <c r="B298" t="s" s="8">
        <v>159</v>
      </c>
      <c r="C298" t="n" s="8">
        <f>IF(false,"120921202", "120921202")</f>
      </c>
      <c r="D298" t="s" s="8">
        <v>326</v>
      </c>
      <c r="E298" t="n" s="8">
        <v>2.0</v>
      </c>
      <c r="F298" t="n" s="8">
        <v>3324.0</v>
      </c>
      <c r="G298" t="s" s="8">
        <v>53</v>
      </c>
      <c r="H298" t="s" s="8">
        <v>401</v>
      </c>
      <c r="I298" t="s" s="8">
        <v>473</v>
      </c>
    </row>
    <row r="299" ht="16.0" customHeight="true">
      <c r="A299" t="n" s="7">
        <v>5.0479696E7</v>
      </c>
      <c r="B299" t="s" s="8">
        <v>159</v>
      </c>
      <c r="C299" t="n" s="8">
        <f>IF(false,"005-1119", "005-1119")</f>
      </c>
      <c r="D299" t="s" s="8">
        <v>234</v>
      </c>
      <c r="E299" t="n" s="8">
        <v>1.0</v>
      </c>
      <c r="F299" t="n" s="8">
        <v>1699.0</v>
      </c>
      <c r="G299" t="s" s="8">
        <v>53</v>
      </c>
      <c r="H299" t="s" s="8">
        <v>401</v>
      </c>
      <c r="I299" t="s" s="8">
        <v>474</v>
      </c>
    </row>
    <row r="300" ht="16.0" customHeight="true">
      <c r="A300" t="n" s="7">
        <v>5.0478995E7</v>
      </c>
      <c r="B300" t="s" s="8">
        <v>159</v>
      </c>
      <c r="C300" t="n" s="8">
        <f>IF(false,"120922391", "120922391")</f>
      </c>
      <c r="D300" t="s" s="8">
        <v>475</v>
      </c>
      <c r="E300" t="n" s="8">
        <v>1.0</v>
      </c>
      <c r="F300" t="n" s="8">
        <v>1.0</v>
      </c>
      <c r="G300" t="s" s="8">
        <v>53</v>
      </c>
      <c r="H300" t="s" s="8">
        <v>401</v>
      </c>
      <c r="I300" t="s" s="8">
        <v>476</v>
      </c>
    </row>
    <row r="301" ht="16.0" customHeight="true">
      <c r="A301" t="n" s="7">
        <v>5.0478995E7</v>
      </c>
      <c r="B301" t="s" s="8">
        <v>159</v>
      </c>
      <c r="C301" t="n" s="8">
        <f>IF(false,"120922396", "120922396")</f>
      </c>
      <c r="D301" t="s" s="8">
        <v>477</v>
      </c>
      <c r="E301" t="n" s="8">
        <v>1.0</v>
      </c>
      <c r="F301" t="n" s="8">
        <v>1.0</v>
      </c>
      <c r="G301" t="s" s="8">
        <v>53</v>
      </c>
      <c r="H301" t="s" s="8">
        <v>401</v>
      </c>
      <c r="I301" t="s" s="8">
        <v>476</v>
      </c>
    </row>
    <row r="302" ht="16.0" customHeight="true">
      <c r="A302" t="n" s="7">
        <v>5.0453393E7</v>
      </c>
      <c r="B302" t="s" s="8">
        <v>159</v>
      </c>
      <c r="C302" t="n" s="8">
        <f>IF(false,"120922903", "120922903")</f>
      </c>
      <c r="D302" t="s" s="8">
        <v>329</v>
      </c>
      <c r="E302" t="n" s="8">
        <v>3.0</v>
      </c>
      <c r="F302" t="n" s="8">
        <v>261.0</v>
      </c>
      <c r="G302" t="s" s="8">
        <v>53</v>
      </c>
      <c r="H302" t="s" s="8">
        <v>401</v>
      </c>
      <c r="I302" t="s" s="8">
        <v>478</v>
      </c>
    </row>
    <row r="303" ht="16.0" customHeight="true">
      <c r="A303" t="n" s="7">
        <v>5.0451177E7</v>
      </c>
      <c r="B303" t="s" s="8">
        <v>159</v>
      </c>
      <c r="C303" t="n" s="8">
        <f>IF(false,"120922947", "120922947")</f>
      </c>
      <c r="D303" t="s" s="8">
        <v>140</v>
      </c>
      <c r="E303" t="n" s="8">
        <v>1.0</v>
      </c>
      <c r="F303" t="n" s="8">
        <v>1849.0</v>
      </c>
      <c r="G303" t="s" s="8">
        <v>53</v>
      </c>
      <c r="H303" t="s" s="8">
        <v>401</v>
      </c>
      <c r="I303" t="s" s="8">
        <v>479</v>
      </c>
    </row>
    <row r="304" ht="16.0" customHeight="true">
      <c r="A304" t="n" s="7">
        <v>5.045012E7</v>
      </c>
      <c r="B304" t="s" s="8">
        <v>159</v>
      </c>
      <c r="C304" t="n" s="8">
        <f>IF(false,"005-1379", "005-1379")</f>
      </c>
      <c r="D304" t="s" s="8">
        <v>88</v>
      </c>
      <c r="E304" t="n" s="8">
        <v>1.0</v>
      </c>
      <c r="F304" t="n" s="8">
        <v>653.0</v>
      </c>
      <c r="G304" t="s" s="8">
        <v>53</v>
      </c>
      <c r="H304" t="s" s="8">
        <v>401</v>
      </c>
      <c r="I304" t="s" s="8">
        <v>480</v>
      </c>
    </row>
    <row r="305" ht="16.0" customHeight="true">
      <c r="A305" t="n" s="7">
        <v>5.0448951E7</v>
      </c>
      <c r="B305" t="s" s="8">
        <v>159</v>
      </c>
      <c r="C305" t="n" s="8">
        <f>IF(false,"120922652", "120922652")</f>
      </c>
      <c r="D305" t="s" s="8">
        <v>481</v>
      </c>
      <c r="E305" t="n" s="8">
        <v>1.0</v>
      </c>
      <c r="F305" t="n" s="8">
        <v>558.0</v>
      </c>
      <c r="G305" t="s" s="8">
        <v>53</v>
      </c>
      <c r="H305" t="s" s="8">
        <v>401</v>
      </c>
      <c r="I305" t="s" s="8">
        <v>482</v>
      </c>
    </row>
    <row r="306" ht="16.0" customHeight="true">
      <c r="A306" t="n" s="7">
        <v>4.9210326E7</v>
      </c>
      <c r="B306" t="s" s="8">
        <v>92</v>
      </c>
      <c r="C306" t="n" s="8">
        <f>IF(false,"120922352", "120922352")</f>
      </c>
      <c r="D306" t="s" s="8">
        <v>483</v>
      </c>
      <c r="E306" t="n" s="8">
        <v>1.0</v>
      </c>
      <c r="F306" t="n" s="8">
        <v>677.0</v>
      </c>
      <c r="G306" t="s" s="8">
        <v>53</v>
      </c>
      <c r="H306" t="s" s="8">
        <v>401</v>
      </c>
      <c r="I306" t="s" s="8">
        <v>484</v>
      </c>
    </row>
    <row r="307" ht="16.0" customHeight="true">
      <c r="A307" t="n" s="7">
        <v>5.043945E7</v>
      </c>
      <c r="B307" t="s" s="8">
        <v>54</v>
      </c>
      <c r="C307" t="n" s="8">
        <f>IF(false,"120922947", "120922947")</f>
      </c>
      <c r="D307" t="s" s="8">
        <v>140</v>
      </c>
      <c r="E307" t="n" s="8">
        <v>1.0</v>
      </c>
      <c r="F307" t="n" s="8">
        <v>1421.0</v>
      </c>
      <c r="G307" t="s" s="8">
        <v>53</v>
      </c>
      <c r="H307" t="s" s="8">
        <v>401</v>
      </c>
      <c r="I307" t="s" s="8">
        <v>485</v>
      </c>
    </row>
    <row r="308" ht="16.0" customHeight="true">
      <c r="A308" t="n" s="7">
        <v>5.0438763E7</v>
      </c>
      <c r="B308" t="s" s="8">
        <v>54</v>
      </c>
      <c r="C308" t="n" s="8">
        <f>IF(false,"120922947", "120922947")</f>
      </c>
      <c r="D308" t="s" s="8">
        <v>140</v>
      </c>
      <c r="E308" t="n" s="8">
        <v>1.0</v>
      </c>
      <c r="F308" t="n" s="8">
        <v>1849.0</v>
      </c>
      <c r="G308" t="s" s="8">
        <v>53</v>
      </c>
      <c r="H308" t="s" s="8">
        <v>401</v>
      </c>
      <c r="I308" t="s" s="8">
        <v>486</v>
      </c>
    </row>
    <row r="309" ht="16.0" customHeight="true">
      <c r="A309" t="n" s="7">
        <v>5.0435668E7</v>
      </c>
      <c r="B309" t="s" s="8">
        <v>54</v>
      </c>
      <c r="C309" t="n" s="8">
        <f>IF(false,"120922947", "120922947")</f>
      </c>
      <c r="D309" t="s" s="8">
        <v>140</v>
      </c>
      <c r="E309" t="n" s="8">
        <v>1.0</v>
      </c>
      <c r="F309" t="n" s="8">
        <v>1849.0</v>
      </c>
      <c r="G309" t="s" s="8">
        <v>53</v>
      </c>
      <c r="H309" t="s" s="8">
        <v>401</v>
      </c>
      <c r="I309" t="s" s="8">
        <v>487</v>
      </c>
    </row>
    <row r="310" ht="16.0" customHeight="true">
      <c r="A310" t="n" s="7">
        <v>4.8972343E7</v>
      </c>
      <c r="B310" t="s" s="8">
        <v>106</v>
      </c>
      <c r="C310" t="n" s="8">
        <f>IF(false,"120922498", "120922498")</f>
      </c>
      <c r="D310" t="s" s="8">
        <v>488</v>
      </c>
      <c r="E310" t="n" s="8">
        <v>1.0</v>
      </c>
      <c r="F310" t="n" s="8">
        <v>1546.0</v>
      </c>
      <c r="G310" t="s" s="8">
        <v>53</v>
      </c>
      <c r="H310" t="s" s="8">
        <v>401</v>
      </c>
      <c r="I310" t="s" s="8">
        <v>489</v>
      </c>
    </row>
    <row r="311" ht="16.0" customHeight="true">
      <c r="A311" t="n" s="7">
        <v>5.0431282E7</v>
      </c>
      <c r="B311" t="s" s="8">
        <v>54</v>
      </c>
      <c r="C311" t="n" s="8">
        <f>IF(false,"01-003884", "01-003884")</f>
      </c>
      <c r="D311" t="s" s="8">
        <v>56</v>
      </c>
      <c r="E311" t="n" s="8">
        <v>1.0</v>
      </c>
      <c r="F311" t="n" s="8">
        <v>578.0</v>
      </c>
      <c r="G311" t="s" s="8">
        <v>53</v>
      </c>
      <c r="H311" t="s" s="8">
        <v>401</v>
      </c>
      <c r="I311" t="s" s="8">
        <v>490</v>
      </c>
    </row>
    <row r="312" ht="16.0" customHeight="true">
      <c r="A312" t="n" s="7">
        <v>5.0430613E7</v>
      </c>
      <c r="B312" t="s" s="8">
        <v>54</v>
      </c>
      <c r="C312" t="n" s="8">
        <f>IF(false,"120922947", "120922947")</f>
      </c>
      <c r="D312" t="s" s="8">
        <v>140</v>
      </c>
      <c r="E312" t="n" s="8">
        <v>1.0</v>
      </c>
      <c r="F312" t="n" s="8">
        <v>1849.0</v>
      </c>
      <c r="G312" t="s" s="8">
        <v>53</v>
      </c>
      <c r="H312" t="s" s="8">
        <v>401</v>
      </c>
      <c r="I312" t="s" s="8">
        <v>491</v>
      </c>
    </row>
    <row r="313" ht="16.0" customHeight="true">
      <c r="A313" t="n" s="7">
        <v>5.0413098E7</v>
      </c>
      <c r="B313" t="s" s="8">
        <v>54</v>
      </c>
      <c r="C313" t="n" s="8">
        <f>IF(false,"01-003884", "01-003884")</f>
      </c>
      <c r="D313" t="s" s="8">
        <v>56</v>
      </c>
      <c r="E313" t="n" s="8">
        <v>1.0</v>
      </c>
      <c r="F313" t="n" s="8">
        <v>940.0</v>
      </c>
      <c r="G313" t="s" s="8">
        <v>53</v>
      </c>
      <c r="H313" t="s" s="8">
        <v>401</v>
      </c>
      <c r="I313" t="s" s="8">
        <v>492</v>
      </c>
    </row>
    <row r="314" ht="16.0" customHeight="true">
      <c r="A314" t="n" s="7">
        <v>5.0255252E7</v>
      </c>
      <c r="B314" t="s" s="8">
        <v>120</v>
      </c>
      <c r="C314" t="n" s="8">
        <f>IF(false,"120922769", "120922769")</f>
      </c>
      <c r="D314" t="s" s="8">
        <v>301</v>
      </c>
      <c r="E314" t="n" s="8">
        <v>1.0</v>
      </c>
      <c r="F314" t="n" s="8">
        <v>607.0</v>
      </c>
      <c r="G314" t="s" s="8">
        <v>53</v>
      </c>
      <c r="H314" t="s" s="8">
        <v>401</v>
      </c>
      <c r="I314" t="s" s="8">
        <v>493</v>
      </c>
    </row>
    <row r="315" ht="16.0" customHeight="true">
      <c r="A315" t="n" s="7">
        <v>5.0406576E7</v>
      </c>
      <c r="B315" t="s" s="8">
        <v>54</v>
      </c>
      <c r="C315" t="n" s="8">
        <f>IF(false,"120922947", "120922947")</f>
      </c>
      <c r="D315" t="s" s="8">
        <v>140</v>
      </c>
      <c r="E315" t="n" s="8">
        <v>1.0</v>
      </c>
      <c r="F315" t="n" s="8">
        <v>1849.0</v>
      </c>
      <c r="G315" t="s" s="8">
        <v>53</v>
      </c>
      <c r="H315" t="s" s="8">
        <v>401</v>
      </c>
      <c r="I315" t="s" s="8">
        <v>494</v>
      </c>
    </row>
    <row r="316" ht="16.0" customHeight="true">
      <c r="A316" t="n" s="7">
        <v>4.9608151E7</v>
      </c>
      <c r="B316" t="s" s="8">
        <v>279</v>
      </c>
      <c r="C316" t="n" s="8">
        <f>IF(false,"120921743", "120921743")</f>
      </c>
      <c r="D316" t="s" s="8">
        <v>134</v>
      </c>
      <c r="E316" t="n" s="8">
        <v>1.0</v>
      </c>
      <c r="F316" t="n" s="8">
        <v>989.0</v>
      </c>
      <c r="G316" t="s" s="8">
        <v>53</v>
      </c>
      <c r="H316" t="s" s="8">
        <v>401</v>
      </c>
      <c r="I316" t="s" s="8">
        <v>495</v>
      </c>
    </row>
    <row r="317" ht="16.0" customHeight="true">
      <c r="A317" t="n" s="7">
        <v>4.9608151E7</v>
      </c>
      <c r="B317" t="s" s="8">
        <v>279</v>
      </c>
      <c r="C317" t="n" s="8">
        <f>IF(false,"120921744", "120921744")</f>
      </c>
      <c r="D317" t="s" s="8">
        <v>496</v>
      </c>
      <c r="E317" t="n" s="8">
        <v>1.0</v>
      </c>
      <c r="F317" t="n" s="8">
        <v>989.0</v>
      </c>
      <c r="G317" t="s" s="8">
        <v>53</v>
      </c>
      <c r="H317" t="s" s="8">
        <v>401</v>
      </c>
      <c r="I317" t="s" s="8">
        <v>495</v>
      </c>
    </row>
    <row r="318" ht="16.0" customHeight="true">
      <c r="A318" t="n" s="7">
        <v>5.009006E7</v>
      </c>
      <c r="B318" t="s" s="8">
        <v>51</v>
      </c>
      <c r="C318" t="n" s="8">
        <f>IF(false,"120921939", "120921939")</f>
      </c>
      <c r="D318" t="s" s="8">
        <v>165</v>
      </c>
      <c r="E318" t="n" s="8">
        <v>2.0</v>
      </c>
      <c r="F318" t="n" s="8">
        <v>1782.0</v>
      </c>
      <c r="G318" t="s" s="8">
        <v>53</v>
      </c>
      <c r="H318" t="s" s="8">
        <v>401</v>
      </c>
      <c r="I318" t="s" s="8">
        <v>497</v>
      </c>
    </row>
    <row r="319" ht="16.0" customHeight="true">
      <c r="A319" t="n" s="7">
        <v>5.0364043E7</v>
      </c>
      <c r="B319" t="s" s="8">
        <v>54</v>
      </c>
      <c r="C319" t="n" s="8">
        <f>IF(false,"120923175", "120923175")</f>
      </c>
      <c r="D319" t="s" s="8">
        <v>498</v>
      </c>
      <c r="E319" t="n" s="8">
        <v>1.0</v>
      </c>
      <c r="F319" t="n" s="8">
        <v>658.0</v>
      </c>
      <c r="G319" t="s" s="8">
        <v>53</v>
      </c>
      <c r="H319" t="s" s="8">
        <v>401</v>
      </c>
      <c r="I319" t="s" s="8">
        <v>499</v>
      </c>
    </row>
    <row r="320" ht="16.0" customHeight="true">
      <c r="A320" t="n" s="7">
        <v>5.0295519E7</v>
      </c>
      <c r="B320" t="s" s="8">
        <v>120</v>
      </c>
      <c r="C320" t="n" s="8">
        <f>IF(false,"120921900", "120921900")</f>
      </c>
      <c r="D320" t="s" s="8">
        <v>267</v>
      </c>
      <c r="E320" t="n" s="8">
        <v>4.0</v>
      </c>
      <c r="F320" t="n" s="8">
        <v>4036.0</v>
      </c>
      <c r="G320" t="s" s="8">
        <v>53</v>
      </c>
      <c r="H320" t="s" s="8">
        <v>401</v>
      </c>
      <c r="I320" t="s" s="8">
        <v>500</v>
      </c>
    </row>
    <row r="321" ht="16.0" customHeight="true">
      <c r="A321" t="n" s="7">
        <v>5.0446827E7</v>
      </c>
      <c r="B321" t="s" s="8">
        <v>159</v>
      </c>
      <c r="C321" t="n" s="8">
        <f>IF(false,"005-1255", "005-1255")</f>
      </c>
      <c r="D321" t="s" s="8">
        <v>263</v>
      </c>
      <c r="E321" t="n" s="8">
        <v>1.0</v>
      </c>
      <c r="F321" t="n" s="8">
        <v>1.0</v>
      </c>
      <c r="G321" t="s" s="8">
        <v>53</v>
      </c>
      <c r="H321" t="s" s="8">
        <v>401</v>
      </c>
      <c r="I321" t="s" s="8">
        <v>501</v>
      </c>
    </row>
    <row r="322" ht="16.0" customHeight="true">
      <c r="A322" t="n" s="7">
        <v>5.0532646E7</v>
      </c>
      <c r="B322" t="s" s="8">
        <v>159</v>
      </c>
      <c r="C322" t="n" s="8">
        <f>IF(false,"120921875", "120921875")</f>
      </c>
      <c r="D322" t="s" s="8">
        <v>502</v>
      </c>
      <c r="E322" t="n" s="8">
        <v>1.0</v>
      </c>
      <c r="F322" t="n" s="8">
        <v>465.0</v>
      </c>
      <c r="G322" t="s" s="8">
        <v>53</v>
      </c>
      <c r="H322" t="s" s="8">
        <v>401</v>
      </c>
      <c r="I322" t="s" s="8">
        <v>503</v>
      </c>
    </row>
    <row r="323" ht="16.0" customHeight="true">
      <c r="A323" t="n" s="7">
        <v>5.0405707E7</v>
      </c>
      <c r="B323" t="s" s="8">
        <v>54</v>
      </c>
      <c r="C323" t="n" s="8">
        <f>IF(false,"120922947", "120922947")</f>
      </c>
      <c r="D323" t="s" s="8">
        <v>140</v>
      </c>
      <c r="E323" t="n" s="8">
        <v>1.0</v>
      </c>
      <c r="F323" t="n" s="8">
        <v>1849.0</v>
      </c>
      <c r="G323" t="s" s="8">
        <v>53</v>
      </c>
      <c r="H323" t="s" s="8">
        <v>401</v>
      </c>
      <c r="I323" t="s" s="8">
        <v>504</v>
      </c>
    </row>
    <row r="324" ht="16.0" customHeight="true">
      <c r="A324" t="n" s="7">
        <v>5.0303372E7</v>
      </c>
      <c r="B324" t="s" s="8">
        <v>120</v>
      </c>
      <c r="C324" t="n" s="8">
        <f>IF(false,"120923127", "120923127")</f>
      </c>
      <c r="D324" t="s" s="8">
        <v>505</v>
      </c>
      <c r="E324" t="n" s="8">
        <v>1.0</v>
      </c>
      <c r="F324" t="n" s="8">
        <v>1149.0</v>
      </c>
      <c r="G324" t="s" s="8">
        <v>53</v>
      </c>
      <c r="H324" t="s" s="8">
        <v>401</v>
      </c>
      <c r="I324" t="s" s="8">
        <v>506</v>
      </c>
    </row>
    <row r="325" ht="16.0" customHeight="true">
      <c r="A325" t="n" s="7">
        <v>5.0301631E7</v>
      </c>
      <c r="B325" t="s" s="8">
        <v>120</v>
      </c>
      <c r="C325" t="n" s="8">
        <f>IF(false,"01-003884", "01-003884")</f>
      </c>
      <c r="D325" t="s" s="8">
        <v>56</v>
      </c>
      <c r="E325" t="n" s="8">
        <v>2.0</v>
      </c>
      <c r="F325" t="n" s="8">
        <v>1877.0</v>
      </c>
      <c r="G325" t="s" s="8">
        <v>53</v>
      </c>
      <c r="H325" t="s" s="8">
        <v>401</v>
      </c>
      <c r="I325" t="s" s="8">
        <v>507</v>
      </c>
    </row>
    <row r="326" ht="16.0" customHeight="true">
      <c r="A326" t="n" s="7">
        <v>5.0185041E7</v>
      </c>
      <c r="B326" t="s" s="8">
        <v>120</v>
      </c>
      <c r="C326" t="n" s="8">
        <f>IF(false,"120923034", "120923034")</f>
      </c>
      <c r="D326" t="s" s="8">
        <v>157</v>
      </c>
      <c r="E326" t="n" s="8">
        <v>1.0</v>
      </c>
      <c r="F326" t="n" s="8">
        <v>246.0</v>
      </c>
      <c r="G326" t="s" s="8">
        <v>53</v>
      </c>
      <c r="H326" t="s" s="8">
        <v>401</v>
      </c>
      <c r="I326" t="s" s="8">
        <v>508</v>
      </c>
    </row>
    <row r="327" ht="16.0" customHeight="true">
      <c r="A327" t="n" s="7">
        <v>5.0428295E7</v>
      </c>
      <c r="B327" t="s" s="8">
        <v>54</v>
      </c>
      <c r="C327" t="n" s="8">
        <f>IF(false,"120921871", "120921871")</f>
      </c>
      <c r="D327" t="s" s="8">
        <v>455</v>
      </c>
      <c r="E327" t="n" s="8">
        <v>1.0</v>
      </c>
      <c r="F327" t="n" s="8">
        <v>415.0</v>
      </c>
      <c r="G327" t="s" s="8">
        <v>53</v>
      </c>
      <c r="H327" t="s" s="8">
        <v>401</v>
      </c>
      <c r="I327" t="s" s="8">
        <v>509</v>
      </c>
    </row>
    <row r="328" ht="16.0" customHeight="true">
      <c r="A328" t="n" s="7">
        <v>5.0286976E7</v>
      </c>
      <c r="B328" t="s" s="8">
        <v>120</v>
      </c>
      <c r="C328" t="n" s="8">
        <f>IF(false,"120921727", "120921727")</f>
      </c>
      <c r="D328" t="s" s="8">
        <v>63</v>
      </c>
      <c r="E328" t="n" s="8">
        <v>1.0</v>
      </c>
      <c r="F328" t="n" s="8">
        <v>185.0</v>
      </c>
      <c r="G328" t="s" s="8">
        <v>53</v>
      </c>
      <c r="H328" t="s" s="8">
        <v>401</v>
      </c>
      <c r="I328" t="s" s="8">
        <v>510</v>
      </c>
    </row>
    <row r="329" ht="16.0" customHeight="true">
      <c r="A329" t="n" s="7">
        <v>5.0778982E7</v>
      </c>
      <c r="B329" t="s" s="8">
        <v>401</v>
      </c>
      <c r="C329" t="n" s="8">
        <f>IF(false,"120923165", "120923165")</f>
      </c>
      <c r="D329" t="s" s="8">
        <v>511</v>
      </c>
      <c r="E329" t="n" s="8">
        <v>1.0</v>
      </c>
      <c r="F329" t="n" s="8">
        <v>3287.0</v>
      </c>
      <c r="G329" t="s" s="8">
        <v>53</v>
      </c>
      <c r="H329" t="s" s="8">
        <v>401</v>
      </c>
      <c r="I329" t="s" s="8">
        <v>512</v>
      </c>
    </row>
    <row r="330" ht="16.0" customHeight="true">
      <c r="A330" t="n" s="7">
        <v>5.0564188E7</v>
      </c>
      <c r="B330" t="s" s="8">
        <v>283</v>
      </c>
      <c r="C330" t="n" s="8">
        <f>IF(false,"120922874", "120922874")</f>
      </c>
      <c r="D330" t="s" s="8">
        <v>513</v>
      </c>
      <c r="E330" t="n" s="8">
        <v>1.0</v>
      </c>
      <c r="F330" t="n" s="8">
        <v>2429.0</v>
      </c>
      <c r="G330" t="s" s="8">
        <v>53</v>
      </c>
      <c r="H330" t="s" s="8">
        <v>401</v>
      </c>
      <c r="I330" t="s" s="8">
        <v>514</v>
      </c>
    </row>
    <row r="331" ht="16.0" customHeight="true">
      <c r="A331" t="n" s="7">
        <v>5.0544569E7</v>
      </c>
      <c r="B331" t="s" s="8">
        <v>159</v>
      </c>
      <c r="C331" t="n" s="8">
        <f>IF(false,"01-003884", "01-003884")</f>
      </c>
      <c r="D331" t="s" s="8">
        <v>56</v>
      </c>
      <c r="E331" t="n" s="8">
        <v>2.0</v>
      </c>
      <c r="F331" t="n" s="8">
        <v>1798.0</v>
      </c>
      <c r="G331" t="s" s="8">
        <v>53</v>
      </c>
      <c r="H331" t="s" s="8">
        <v>401</v>
      </c>
      <c r="I331" t="s" s="8">
        <v>515</v>
      </c>
    </row>
    <row r="332" ht="16.0" customHeight="true">
      <c r="A332" t="n" s="7">
        <v>5.0467034E7</v>
      </c>
      <c r="B332" t="s" s="8">
        <v>159</v>
      </c>
      <c r="C332" t="n" s="8">
        <f>IF(false,"003-315", "003-315")</f>
      </c>
      <c r="D332" t="s" s="8">
        <v>265</v>
      </c>
      <c r="E332" t="n" s="8">
        <v>1.0</v>
      </c>
      <c r="F332" t="n" s="8">
        <v>1349.0</v>
      </c>
      <c r="G332" t="s" s="8">
        <v>53</v>
      </c>
      <c r="H332" t="s" s="8">
        <v>401</v>
      </c>
      <c r="I332" t="s" s="8">
        <v>516</v>
      </c>
    </row>
    <row r="333" ht="16.0" customHeight="true">
      <c r="A333" t="n" s="7">
        <v>5.0250153E7</v>
      </c>
      <c r="B333" t="s" s="8">
        <v>120</v>
      </c>
      <c r="C333" t="n" s="8">
        <f>IF(false,"120922391", "120922391")</f>
      </c>
      <c r="D333" t="s" s="8">
        <v>475</v>
      </c>
      <c r="E333" t="n" s="8">
        <v>1.0</v>
      </c>
      <c r="F333" t="n" s="8">
        <v>269.0</v>
      </c>
      <c r="G333" t="s" s="8">
        <v>53</v>
      </c>
      <c r="H333" t="s" s="8">
        <v>401</v>
      </c>
      <c r="I333" t="s" s="8">
        <v>517</v>
      </c>
    </row>
    <row r="334" ht="16.0" customHeight="true">
      <c r="A334" t="n" s="7">
        <v>4.9920933E7</v>
      </c>
      <c r="B334" t="s" s="8">
        <v>60</v>
      </c>
      <c r="C334" t="n" s="8">
        <f>IF(false,"004-346", "004-346")</f>
      </c>
      <c r="D334" t="s" s="8">
        <v>518</v>
      </c>
      <c r="E334" t="n" s="8">
        <v>1.0</v>
      </c>
      <c r="F334" t="n" s="8">
        <v>250.0</v>
      </c>
      <c r="G334" t="s" s="8">
        <v>53</v>
      </c>
      <c r="H334" t="s" s="8">
        <v>401</v>
      </c>
      <c r="I334" t="s" s="8">
        <v>519</v>
      </c>
    </row>
    <row r="335" ht="16.0" customHeight="true">
      <c r="A335" t="n" s="7">
        <v>5.0464685E7</v>
      </c>
      <c r="B335" t="s" s="8">
        <v>159</v>
      </c>
      <c r="C335" t="n" s="8">
        <f>IF(false,"120921544", "120921544")</f>
      </c>
      <c r="D335" t="s" s="8">
        <v>181</v>
      </c>
      <c r="E335" t="n" s="8">
        <v>2.0</v>
      </c>
      <c r="F335" t="n" s="8">
        <v>1798.0</v>
      </c>
      <c r="G335" t="s" s="8">
        <v>53</v>
      </c>
      <c r="H335" t="s" s="8">
        <v>401</v>
      </c>
      <c r="I335" t="s" s="8">
        <v>520</v>
      </c>
    </row>
    <row r="336" ht="16.0" customHeight="true">
      <c r="A336" t="n" s="7">
        <v>5.0567666E7</v>
      </c>
      <c r="B336" t="s" s="8">
        <v>283</v>
      </c>
      <c r="C336" t="n" s="8">
        <f>IF(false,"01-003884", "01-003884")</f>
      </c>
      <c r="D336" t="s" s="8">
        <v>56</v>
      </c>
      <c r="E336" t="n" s="8">
        <v>1.0</v>
      </c>
      <c r="F336" t="n" s="8">
        <v>790.0</v>
      </c>
      <c r="G336" t="s" s="8">
        <v>53</v>
      </c>
      <c r="H336" t="s" s="8">
        <v>401</v>
      </c>
      <c r="I336" t="s" s="8">
        <v>521</v>
      </c>
    </row>
    <row r="337" ht="16.0" customHeight="true">
      <c r="A337" t="n" s="7">
        <v>5.0289814E7</v>
      </c>
      <c r="B337" t="s" s="8">
        <v>120</v>
      </c>
      <c r="C337" t="n" s="8">
        <f>IF(false,"120921370", "120921370")</f>
      </c>
      <c r="D337" t="s" s="8">
        <v>124</v>
      </c>
      <c r="E337" t="n" s="8">
        <v>3.0</v>
      </c>
      <c r="F337" t="n" s="8">
        <v>4587.0</v>
      </c>
      <c r="G337" t="s" s="8">
        <v>53</v>
      </c>
      <c r="H337" t="s" s="8">
        <v>401</v>
      </c>
      <c r="I337" t="s" s="8">
        <v>522</v>
      </c>
    </row>
    <row r="338" ht="16.0" customHeight="true">
      <c r="A338" t="n" s="7">
        <v>5.0538513E7</v>
      </c>
      <c r="B338" t="s" s="8">
        <v>159</v>
      </c>
      <c r="C338" t="n" s="8">
        <f>IF(false,"120921370", "120921370")</f>
      </c>
      <c r="D338" t="s" s="8">
        <v>124</v>
      </c>
      <c r="E338" t="n" s="8">
        <v>2.0</v>
      </c>
      <c r="F338" t="n" s="8">
        <v>3032.0</v>
      </c>
      <c r="G338" t="s" s="8">
        <v>53</v>
      </c>
      <c r="H338" t="s" s="8">
        <v>401</v>
      </c>
      <c r="I338" t="s" s="8">
        <v>523</v>
      </c>
    </row>
    <row r="339" ht="16.0" customHeight="true">
      <c r="A339" t="n" s="7">
        <v>5.0293594E7</v>
      </c>
      <c r="B339" t="s" s="8">
        <v>120</v>
      </c>
      <c r="C339" t="n" s="8">
        <f>IF(false,"120922353", "120922353")</f>
      </c>
      <c r="D339" t="s" s="8">
        <v>104</v>
      </c>
      <c r="E339" t="n" s="8">
        <v>1.0</v>
      </c>
      <c r="F339" t="n" s="8">
        <v>600.0</v>
      </c>
      <c r="G339" t="s" s="8">
        <v>53</v>
      </c>
      <c r="H339" t="s" s="8">
        <v>401</v>
      </c>
      <c r="I339" t="s" s="8">
        <v>524</v>
      </c>
    </row>
    <row r="340" ht="16.0" customHeight="true">
      <c r="A340" t="n" s="7">
        <v>5.0199151E7</v>
      </c>
      <c r="B340" t="s" s="8">
        <v>120</v>
      </c>
      <c r="C340" t="n" s="8">
        <f>IF(false,"120922353", "120922353")</f>
      </c>
      <c r="D340" t="s" s="8">
        <v>104</v>
      </c>
      <c r="E340" t="n" s="8">
        <v>2.0</v>
      </c>
      <c r="F340" t="n" s="8">
        <v>1658.0</v>
      </c>
      <c r="G340" t="s" s="8">
        <v>53</v>
      </c>
      <c r="H340" t="s" s="8">
        <v>401</v>
      </c>
      <c r="I340" t="s" s="8">
        <v>525</v>
      </c>
    </row>
    <row r="341" ht="16.0" customHeight="true">
      <c r="A341" t="n" s="7">
        <v>4.970176E7</v>
      </c>
      <c r="B341" t="s" s="8">
        <v>102</v>
      </c>
      <c r="C341" t="n" s="8">
        <f>IF(false,"120923034", "120923034")</f>
      </c>
      <c r="D341" t="s" s="8">
        <v>157</v>
      </c>
      <c r="E341" t="n" s="8">
        <v>1.0</v>
      </c>
      <c r="F341" t="n" s="8">
        <v>246.0</v>
      </c>
      <c r="G341" t="s" s="8">
        <v>53</v>
      </c>
      <c r="H341" t="s" s="8">
        <v>401</v>
      </c>
      <c r="I341" t="s" s="8">
        <v>526</v>
      </c>
    </row>
    <row r="342" ht="16.0" customHeight="true">
      <c r="A342" t="n" s="7">
        <v>5.0167387E7</v>
      </c>
      <c r="B342" t="s" s="8">
        <v>51</v>
      </c>
      <c r="C342" t="n" s="8">
        <f>IF(false,"005-1273", "005-1273")</f>
      </c>
      <c r="D342" t="s" s="8">
        <v>377</v>
      </c>
      <c r="E342" t="n" s="8">
        <v>1.0</v>
      </c>
      <c r="F342" t="n" s="8">
        <v>868.0</v>
      </c>
      <c r="G342" t="s" s="8">
        <v>53</v>
      </c>
      <c r="H342" t="s" s="8">
        <v>401</v>
      </c>
      <c r="I342" t="s" s="8">
        <v>527</v>
      </c>
    </row>
    <row r="343" ht="16.0" customHeight="true">
      <c r="A343" t="n" s="7">
        <v>5.0670112E7</v>
      </c>
      <c r="B343" t="s" s="8">
        <v>283</v>
      </c>
      <c r="C343" t="n" s="8">
        <f>IF(false,"120923136", "120923136")</f>
      </c>
      <c r="D343" t="s" s="8">
        <v>71</v>
      </c>
      <c r="E343" t="n" s="8">
        <v>1.0</v>
      </c>
      <c r="F343" t="n" s="8">
        <v>3349.0</v>
      </c>
      <c r="G343" t="s" s="8">
        <v>53</v>
      </c>
      <c r="H343" t="s" s="8">
        <v>50</v>
      </c>
      <c r="I343" t="s" s="8">
        <v>528</v>
      </c>
    </row>
    <row r="344" ht="16.0" customHeight="true">
      <c r="A344" t="n" s="7">
        <v>5.0662745E7</v>
      </c>
      <c r="B344" t="s" s="8">
        <v>283</v>
      </c>
      <c r="C344" t="n" s="8">
        <f>IF(false,"120922947", "120922947")</f>
      </c>
      <c r="D344" t="s" s="8">
        <v>140</v>
      </c>
      <c r="E344" t="n" s="8">
        <v>1.0</v>
      </c>
      <c r="F344" t="n" s="8">
        <v>1999.0</v>
      </c>
      <c r="G344" t="s" s="8">
        <v>53</v>
      </c>
      <c r="H344" t="s" s="8">
        <v>50</v>
      </c>
      <c r="I344" t="s" s="8">
        <v>529</v>
      </c>
    </row>
    <row r="345" ht="16.0" customHeight="true">
      <c r="A345" t="n" s="7">
        <v>5.0611528E7</v>
      </c>
      <c r="B345" t="s" s="8">
        <v>283</v>
      </c>
      <c r="C345" t="n" s="8">
        <f>IF(false,"005-1416", "005-1416")</f>
      </c>
      <c r="D345" t="s" s="8">
        <v>530</v>
      </c>
      <c r="E345" t="n" s="8">
        <v>1.0</v>
      </c>
      <c r="F345" t="n" s="8">
        <v>594.0</v>
      </c>
      <c r="G345" t="s" s="8">
        <v>53</v>
      </c>
      <c r="H345" t="s" s="8">
        <v>50</v>
      </c>
      <c r="I345" t="s" s="8">
        <v>531</v>
      </c>
    </row>
    <row r="346" ht="16.0" customHeight="true">
      <c r="A346" t="n" s="7">
        <v>5.0685062E7</v>
      </c>
      <c r="B346" t="s" s="8">
        <v>401</v>
      </c>
      <c r="C346" t="n" s="8">
        <f>IF(false,"120921815", "120921815")</f>
      </c>
      <c r="D346" t="s" s="8">
        <v>532</v>
      </c>
      <c r="E346" t="n" s="8">
        <v>1.0</v>
      </c>
      <c r="F346" t="n" s="8">
        <v>549.0</v>
      </c>
      <c r="G346" t="s" s="8">
        <v>53</v>
      </c>
      <c r="H346" t="s" s="8">
        <v>50</v>
      </c>
      <c r="I346" t="s" s="8">
        <v>533</v>
      </c>
    </row>
    <row r="347" ht="16.0" customHeight="true">
      <c r="A347" t="n" s="7">
        <v>5.0676161E7</v>
      </c>
      <c r="B347" t="s" s="8">
        <v>283</v>
      </c>
      <c r="C347" t="n" s="8">
        <f>IF(false,"120921815", "120921815")</f>
      </c>
      <c r="D347" t="s" s="8">
        <v>532</v>
      </c>
      <c r="E347" t="n" s="8">
        <v>1.0</v>
      </c>
      <c r="F347" t="n" s="8">
        <v>228.0</v>
      </c>
      <c r="G347" t="s" s="8">
        <v>53</v>
      </c>
      <c r="H347" t="s" s="8">
        <v>50</v>
      </c>
      <c r="I347" t="s" s="8">
        <v>534</v>
      </c>
    </row>
    <row r="348" ht="16.0" customHeight="true">
      <c r="A348" t="n" s="7">
        <v>5.067268E7</v>
      </c>
      <c r="B348" t="s" s="8">
        <v>283</v>
      </c>
      <c r="C348" t="n" s="8">
        <f>IF(false,"120921816", "120921816")</f>
      </c>
      <c r="D348" t="s" s="8">
        <v>371</v>
      </c>
      <c r="E348" t="n" s="8">
        <v>1.0</v>
      </c>
      <c r="F348" t="n" s="8">
        <v>424.0</v>
      </c>
      <c r="G348" t="s" s="8">
        <v>53</v>
      </c>
      <c r="H348" t="s" s="8">
        <v>50</v>
      </c>
      <c r="I348" t="s" s="8">
        <v>535</v>
      </c>
    </row>
    <row r="349" ht="16.0" customHeight="true">
      <c r="A349" t="n" s="7">
        <v>5.0673774E7</v>
      </c>
      <c r="B349" t="s" s="8">
        <v>283</v>
      </c>
      <c r="C349" t="n" s="8">
        <f>IF(false,"120922769", "120922769")</f>
      </c>
      <c r="D349" t="s" s="8">
        <v>301</v>
      </c>
      <c r="E349" t="n" s="8">
        <v>1.0</v>
      </c>
      <c r="F349" t="n" s="8">
        <v>699.0</v>
      </c>
      <c r="G349" t="s" s="8">
        <v>53</v>
      </c>
      <c r="H349" t="s" s="8">
        <v>50</v>
      </c>
      <c r="I349" t="s" s="8">
        <v>536</v>
      </c>
    </row>
    <row r="350" ht="16.0" customHeight="true">
      <c r="A350" t="n" s="7">
        <v>5.0685325E7</v>
      </c>
      <c r="B350" t="s" s="8">
        <v>401</v>
      </c>
      <c r="C350" t="n" s="8">
        <f>IF(false,"120922954", "120922954")</f>
      </c>
      <c r="D350" t="s" s="8">
        <v>199</v>
      </c>
      <c r="E350" t="n" s="8">
        <v>1.0</v>
      </c>
      <c r="F350" t="n" s="8">
        <v>899.0</v>
      </c>
      <c r="G350" t="s" s="8">
        <v>53</v>
      </c>
      <c r="H350" t="s" s="8">
        <v>50</v>
      </c>
      <c r="I350" t="s" s="8">
        <v>537</v>
      </c>
    </row>
    <row r="351" ht="16.0" customHeight="true">
      <c r="A351" t="n" s="7">
        <v>5.0717887E7</v>
      </c>
      <c r="B351" t="s" s="8">
        <v>401</v>
      </c>
      <c r="C351" t="n" s="8">
        <f>IF(false,"005-1518", "005-1518")</f>
      </c>
      <c r="D351" t="s" s="8">
        <v>538</v>
      </c>
      <c r="E351" t="n" s="8">
        <v>1.0</v>
      </c>
      <c r="F351" t="n" s="8">
        <v>1117.0</v>
      </c>
      <c r="G351" t="s" s="8">
        <v>53</v>
      </c>
      <c r="H351" t="s" s="8">
        <v>50</v>
      </c>
      <c r="I351" t="s" s="8">
        <v>539</v>
      </c>
    </row>
    <row r="352" ht="16.0" customHeight="true">
      <c r="A352" t="n" s="7">
        <v>5.0680378E7</v>
      </c>
      <c r="B352" t="s" s="8">
        <v>283</v>
      </c>
      <c r="C352" t="n" s="8">
        <f>IF(false,"120921816", "120921816")</f>
      </c>
      <c r="D352" t="s" s="8">
        <v>371</v>
      </c>
      <c r="E352" t="n" s="8">
        <v>1.0</v>
      </c>
      <c r="F352" t="n" s="8">
        <v>471.0</v>
      </c>
      <c r="G352" t="s" s="8">
        <v>53</v>
      </c>
      <c r="H352" t="s" s="8">
        <v>50</v>
      </c>
      <c r="I352" t="s" s="8">
        <v>540</v>
      </c>
    </row>
    <row r="353" ht="16.0" customHeight="true">
      <c r="A353" t="n" s="7">
        <v>5.0652316E7</v>
      </c>
      <c r="B353" t="s" s="8">
        <v>283</v>
      </c>
      <c r="C353" t="n" s="8">
        <f>IF(false,"005-1515", "005-1515")</f>
      </c>
      <c r="D353" t="s" s="8">
        <v>84</v>
      </c>
      <c r="E353" t="n" s="8">
        <v>4.0</v>
      </c>
      <c r="F353" t="n" s="8">
        <v>3354.0</v>
      </c>
      <c r="G353" t="s" s="8">
        <v>53</v>
      </c>
      <c r="H353" t="s" s="8">
        <v>50</v>
      </c>
      <c r="I353" t="s" s="8">
        <v>541</v>
      </c>
    </row>
    <row r="354" ht="16.0" customHeight="true">
      <c r="A354" t="n" s="7">
        <v>5.0648678E7</v>
      </c>
      <c r="B354" t="s" s="8">
        <v>283</v>
      </c>
      <c r="C354" t="n" s="8">
        <f>IF(false,"120921815", "120921815")</f>
      </c>
      <c r="D354" t="s" s="8">
        <v>532</v>
      </c>
      <c r="E354" t="n" s="8">
        <v>2.0</v>
      </c>
      <c r="F354" t="n" s="8">
        <v>267.0</v>
      </c>
      <c r="G354" t="s" s="8">
        <v>53</v>
      </c>
      <c r="H354" t="s" s="8">
        <v>50</v>
      </c>
      <c r="I354" t="s" s="8">
        <v>542</v>
      </c>
    </row>
    <row r="355" ht="16.0" customHeight="true">
      <c r="A355" t="n" s="7">
        <v>5.0705328E7</v>
      </c>
      <c r="B355" t="s" s="8">
        <v>401</v>
      </c>
      <c r="C355" t="n" s="8">
        <f>IF(false,"005-1517", "005-1517")</f>
      </c>
      <c r="D355" t="s" s="8">
        <v>168</v>
      </c>
      <c r="E355" t="n" s="8">
        <v>4.0</v>
      </c>
      <c r="F355" t="n" s="8">
        <v>3040.0</v>
      </c>
      <c r="G355" t="s" s="8">
        <v>53</v>
      </c>
      <c r="H355" t="s" s="8">
        <v>50</v>
      </c>
      <c r="I355" t="s" s="8">
        <v>543</v>
      </c>
    </row>
    <row r="356" ht="16.0" customHeight="true">
      <c r="A356" t="n" s="7">
        <v>5.0705636E7</v>
      </c>
      <c r="B356" t="s" s="8">
        <v>401</v>
      </c>
      <c r="C356" t="n" s="8">
        <f>IF(false,"120921202", "120921202")</f>
      </c>
      <c r="D356" t="s" s="8">
        <v>326</v>
      </c>
      <c r="E356" t="n" s="8">
        <v>1.0</v>
      </c>
      <c r="F356" t="n" s="8">
        <v>1.0</v>
      </c>
      <c r="G356" t="s" s="8">
        <v>53</v>
      </c>
      <c r="H356" t="s" s="8">
        <v>50</v>
      </c>
      <c r="I356" t="s" s="8">
        <v>544</v>
      </c>
    </row>
    <row r="357" ht="16.0" customHeight="true">
      <c r="A357" t="n" s="7">
        <v>5.0708295E7</v>
      </c>
      <c r="B357" t="s" s="8">
        <v>401</v>
      </c>
      <c r="C357" t="n" s="8">
        <f>IF(false,"120921439", "120921439")</f>
      </c>
      <c r="D357" t="s" s="8">
        <v>65</v>
      </c>
      <c r="E357" t="n" s="8">
        <v>1.0</v>
      </c>
      <c r="F357" t="n" s="8">
        <v>57.0</v>
      </c>
      <c r="G357" t="s" s="8">
        <v>53</v>
      </c>
      <c r="H357" t="s" s="8">
        <v>50</v>
      </c>
      <c r="I357" t="s" s="8">
        <v>545</v>
      </c>
    </row>
    <row r="358" ht="16.0" customHeight="true">
      <c r="A358" t="n" s="7">
        <v>5.0705289E7</v>
      </c>
      <c r="B358" t="s" s="8">
        <v>401</v>
      </c>
      <c r="C358" t="n" s="8">
        <f>IF(false,"005-1516", "005-1516")</f>
      </c>
      <c r="D358" t="s" s="8">
        <v>58</v>
      </c>
      <c r="E358" t="n" s="8">
        <v>1.0</v>
      </c>
      <c r="F358" t="n" s="8">
        <v>700.0</v>
      </c>
      <c r="G358" t="s" s="8">
        <v>53</v>
      </c>
      <c r="H358" t="s" s="8">
        <v>50</v>
      </c>
      <c r="I358" t="s" s="8">
        <v>546</v>
      </c>
    </row>
    <row r="359" ht="16.0" customHeight="true">
      <c r="A359" t="n" s="7">
        <v>5.0668646E7</v>
      </c>
      <c r="B359" t="s" s="8">
        <v>283</v>
      </c>
      <c r="C359" t="n" s="8">
        <f>IF(false,"01-003884", "01-003884")</f>
      </c>
      <c r="D359" t="s" s="8">
        <v>56</v>
      </c>
      <c r="E359" t="n" s="8">
        <v>2.0</v>
      </c>
      <c r="F359" t="n" s="8">
        <v>1680.0</v>
      </c>
      <c r="G359" t="s" s="8">
        <v>53</v>
      </c>
      <c r="H359" t="s" s="8">
        <v>50</v>
      </c>
      <c r="I359" t="s" s="8">
        <v>547</v>
      </c>
    </row>
    <row r="360" ht="16.0" customHeight="true">
      <c r="A360" t="n" s="7">
        <v>5.0668349E7</v>
      </c>
      <c r="B360" t="s" s="8">
        <v>283</v>
      </c>
      <c r="C360" t="n" s="8">
        <f>IF(false,"120922950", "120922950")</f>
      </c>
      <c r="D360" t="s" s="8">
        <v>548</v>
      </c>
      <c r="E360" t="n" s="8">
        <v>1.0</v>
      </c>
      <c r="F360" t="n" s="8">
        <v>1629.0</v>
      </c>
      <c r="G360" t="s" s="8">
        <v>53</v>
      </c>
      <c r="H360" t="s" s="8">
        <v>50</v>
      </c>
      <c r="I360" t="s" s="8">
        <v>549</v>
      </c>
    </row>
    <row r="361" ht="16.0" customHeight="true">
      <c r="A361" t="n" s="7">
        <v>5.0766044E7</v>
      </c>
      <c r="B361" t="s" s="8">
        <v>401</v>
      </c>
      <c r="C361" t="n" s="8">
        <f>IF(false,"120921872", "120921872")</f>
      </c>
      <c r="D361" t="s" s="8">
        <v>550</v>
      </c>
      <c r="E361" t="n" s="8">
        <v>2.0</v>
      </c>
      <c r="F361" t="n" s="8">
        <v>716.0</v>
      </c>
      <c r="G361" t="s" s="8">
        <v>53</v>
      </c>
      <c r="H361" t="s" s="8">
        <v>50</v>
      </c>
      <c r="I361" t="s" s="8">
        <v>551</v>
      </c>
    </row>
    <row r="362" ht="16.0" customHeight="true">
      <c r="A362" t="n" s="7">
        <v>5.0721031E7</v>
      </c>
      <c r="B362" t="s" s="8">
        <v>401</v>
      </c>
      <c r="C362" t="n" s="8">
        <f>IF(false,"120921995", "120921995")</f>
      </c>
      <c r="D362" t="s" s="8">
        <v>552</v>
      </c>
      <c r="E362" t="n" s="8">
        <v>1.0</v>
      </c>
      <c r="F362" t="n" s="8">
        <v>1089.0</v>
      </c>
      <c r="G362" t="s" s="8">
        <v>53</v>
      </c>
      <c r="H362" t="s" s="8">
        <v>50</v>
      </c>
      <c r="I362" t="s" s="8">
        <v>553</v>
      </c>
    </row>
    <row r="363" ht="16.0" customHeight="true">
      <c r="A363" t="n" s="7">
        <v>5.0753858E7</v>
      </c>
      <c r="B363" t="s" s="8">
        <v>401</v>
      </c>
      <c r="C363" t="n" s="8">
        <f>IF(false,"120923150", "120923150")</f>
      </c>
      <c r="D363" t="s" s="8">
        <v>554</v>
      </c>
      <c r="E363" t="n" s="8">
        <v>2.0</v>
      </c>
      <c r="F363" t="n" s="8">
        <v>3598.0</v>
      </c>
      <c r="G363" t="s" s="8">
        <v>53</v>
      </c>
      <c r="H363" t="s" s="8">
        <v>50</v>
      </c>
      <c r="I363" t="s" s="8">
        <v>555</v>
      </c>
    </row>
    <row r="364" ht="16.0" customHeight="true">
      <c r="A364" t="n" s="7">
        <v>5.0731929E7</v>
      </c>
      <c r="B364" t="s" s="8">
        <v>401</v>
      </c>
      <c r="C364" t="n" s="8">
        <f>IF(false,"120921370", "120921370")</f>
      </c>
      <c r="D364" t="s" s="8">
        <v>124</v>
      </c>
      <c r="E364" t="n" s="8">
        <v>6.0</v>
      </c>
      <c r="F364" t="n" s="8">
        <v>9474.0</v>
      </c>
      <c r="G364" t="s" s="8">
        <v>53</v>
      </c>
      <c r="H364" t="s" s="8">
        <v>50</v>
      </c>
      <c r="I364" t="s" s="8">
        <v>556</v>
      </c>
    </row>
    <row r="365" ht="16.0" customHeight="true"/>
    <row r="366" ht="16.0" customHeight="true">
      <c r="A366" t="s" s="1">
        <v>37</v>
      </c>
      <c r="B366" s="1"/>
      <c r="C366" s="1"/>
      <c r="D366" s="1"/>
      <c r="E366" s="1"/>
      <c r="F366" t="n" s="8">
        <v>479082.0</v>
      </c>
      <c r="G366" s="2"/>
    </row>
    <row r="367" ht="16.0" customHeight="true"/>
    <row r="368" ht="16.0" customHeight="true">
      <c r="A368" t="s" s="1">
        <v>36</v>
      </c>
    </row>
    <row r="369" ht="34.0" customHeight="true">
      <c r="A369" t="s" s="9">
        <v>38</v>
      </c>
      <c r="B369" t="s" s="9">
        <v>0</v>
      </c>
      <c r="C369" t="s" s="9">
        <v>43</v>
      </c>
      <c r="D369" t="s" s="9">
        <v>1</v>
      </c>
      <c r="E369" t="s" s="9">
        <v>2</v>
      </c>
      <c r="F369" t="s" s="9">
        <v>39</v>
      </c>
      <c r="G369" t="s" s="9">
        <v>5</v>
      </c>
      <c r="H369" t="s" s="9">
        <v>3</v>
      </c>
      <c r="I369" t="s" s="9">
        <v>4</v>
      </c>
    </row>
    <row r="370" ht="16.0" customHeight="true">
      <c r="A370" t="n" s="8">
        <v>5.0133183E7</v>
      </c>
      <c r="B370" t="s" s="8">
        <v>51</v>
      </c>
      <c r="C370" t="n" s="8">
        <f>IF(false,"003-318", "003-318")</f>
      </c>
      <c r="D370" t="s" s="8">
        <v>52</v>
      </c>
      <c r="E370" t="n" s="8">
        <v>1.0</v>
      </c>
      <c r="F370" t="n" s="8">
        <v>-896.0</v>
      </c>
      <c r="G370" t="s" s="8">
        <v>557</v>
      </c>
      <c r="H370" t="s" s="8">
        <v>159</v>
      </c>
      <c r="I370" t="s" s="8">
        <v>558</v>
      </c>
    </row>
    <row r="371" ht="16.0" customHeight="true">
      <c r="A371" t="n" s="8">
        <v>5.0050008E7</v>
      </c>
      <c r="B371" t="s" s="8">
        <v>51</v>
      </c>
      <c r="C371" t="n" s="8">
        <f>IF(false,"120906021", "120906021")</f>
      </c>
      <c r="D371" t="s" s="8">
        <v>559</v>
      </c>
      <c r="E371" t="n" s="8">
        <v>1.0</v>
      </c>
      <c r="F371" t="n" s="8">
        <v>-1278.0</v>
      </c>
      <c r="G371" t="s" s="8">
        <v>557</v>
      </c>
      <c r="H371" t="s" s="8">
        <v>401</v>
      </c>
      <c r="I371" t="s" s="8">
        <v>560</v>
      </c>
    </row>
    <row r="372" ht="16.0" customHeight="true"/>
    <row r="373" ht="16.0" customHeight="true">
      <c r="A373" t="s" s="1">
        <v>37</v>
      </c>
      <c r="F373" t="n" s="8">
        <v>-2174.0</v>
      </c>
      <c r="G373" s="2"/>
      <c r="H373" s="0"/>
      <c r="I373" s="0"/>
    </row>
    <row r="374" ht="16.0" customHeight="true">
      <c r="A374" s="1"/>
      <c r="B374" s="1"/>
      <c r="C374" s="1"/>
      <c r="D374" s="1"/>
      <c r="E374" s="1"/>
      <c r="F374" s="1"/>
      <c r="G374" s="1"/>
      <c r="H374" s="1"/>
      <c r="I374" s="1"/>
    </row>
    <row r="375" ht="16.0" customHeight="true">
      <c r="A375" t="s" s="1">
        <v>40</v>
      </c>
    </row>
    <row r="376" ht="34.0" customHeight="true">
      <c r="A376" t="s" s="9">
        <v>47</v>
      </c>
      <c r="B376" t="s" s="9">
        <v>48</v>
      </c>
      <c r="C376" s="9"/>
      <c r="D376" s="9"/>
      <c r="E376" s="9"/>
      <c r="F376" t="s" s="9">
        <v>39</v>
      </c>
      <c r="G376" t="s" s="9">
        <v>5</v>
      </c>
      <c r="H376" t="s" s="9">
        <v>3</v>
      </c>
      <c r="I376" t="s" s="9">
        <v>4</v>
      </c>
    </row>
    <row r="377" ht="16.0" customHeight="true"/>
    <row r="378" ht="16.0" customHeight="true">
      <c r="A378" t="s" s="1">
        <v>37</v>
      </c>
      <c r="F378" t="n" s="8">
        <v>0.0</v>
      </c>
      <c r="G378" s="2"/>
      <c r="H378" s="0"/>
      <c r="I378" s="0"/>
    </row>
    <row r="379" ht="16.0" customHeight="true">
      <c r="A379" s="1"/>
      <c r="B379" s="1"/>
      <c r="C379" s="1"/>
      <c r="D379" s="1"/>
      <c r="E379" s="1"/>
      <c r="F379" s="1"/>
      <c r="G379" s="1"/>
      <c r="H379" s="1"/>
      <c r="I37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