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<sst xmlns="http://schemas.openxmlformats.org/spreadsheetml/2006/main" count="8038" uniqueCount="1025">
  <si>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</si>
  <si>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</si>
  <si>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</si>
  <si>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</si>
  <si>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</si>
  <si>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</si>
  <si>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</si>
  <si>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</si>
  <si>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</si>
  <si>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</si>
  <si>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</si>
  <si>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</si>
  <si>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</si>
  <si>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</si>
  <si>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</si>
  <si>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</si>
  <si>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</si>
  <si>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</si>
  <si>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</si>
  <si>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</si>
  <si>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</si>
  <si>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</si>
  <si>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</si>
  <si>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</si>
  <si>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</si>
  <si>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</si>
  <si>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</si>
  <si>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</si>
  <si>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</si>
  <si>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</si>
  <si>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</si>
  <si>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</si>
  <si>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</si>
  <si>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</si>
  <si>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</si>
  <si>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</si>
  <si>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</si>
  <si>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</si>
  <si>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</si>
  <si>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</si>
  <si>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</si>
  <si>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</si>
  <si>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</si>
  <si>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</si>
  <si>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</si>
  <si>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</si>
  <si>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</si>
  <si>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</si>
  <si>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</si>
  <si>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</si>
  <si>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05.04.2021</t>
  </si>
  <si>
    <t>31.03.2021</t>
  </si>
  <si>
    <t>Joonies трусики Comfort XL (12-17 кг) 38 шт.</t>
  </si>
  <si>
    <t>Платёж покупателя</t>
  </si>
  <si>
    <t>01.04.2021</t>
  </si>
  <si>
    <t>606495f10fe995049394496a</t>
  </si>
  <si>
    <t>30.03.2021</t>
  </si>
  <si>
    <t>Joonies трусики Premium Soft L (9-14 кг) 44 шт.</t>
  </si>
  <si>
    <t>6063020cb9f8ed3c26f5085b</t>
  </si>
  <si>
    <t>YokoSun трусики Premium L (9-14 кг) 44 шт.</t>
  </si>
  <si>
    <t>6062f6a103c378c330a737ed</t>
  </si>
  <si>
    <t>Goo.N трусики L (9-14 кг) 44 шт.</t>
  </si>
  <si>
    <t>6062f62cf78dba11c3c081af</t>
  </si>
  <si>
    <t>Yokito трусики XXL (15+ кг) 34 шт.</t>
  </si>
  <si>
    <t>6062f1b45a3951a5bd218994</t>
  </si>
  <si>
    <t>Joonies трусики Premium Soft M (6-11 кг) 56 шт.</t>
  </si>
  <si>
    <t>6062ea6ddbdc31e77e54443b</t>
  </si>
  <si>
    <t>Yokito трусики XL (12+ кг) 34 шт.</t>
  </si>
  <si>
    <t>60634bd794d52712904f8a43</t>
  </si>
  <si>
    <t>Biore мусс для умывания Экстра увлажнение, 150 мл</t>
  </si>
  <si>
    <t>6062dd4c03c37813f1a73977</t>
  </si>
  <si>
    <t>Goo.N трусики S (5-9 кг) 62 шт.</t>
  </si>
  <si>
    <t>6062dae3f4c0cb34529ebe0c</t>
  </si>
  <si>
    <t>Missha BB крем Perfect Cover, SPF 42, 20 мл, оттенок: 13 bright beige</t>
  </si>
  <si>
    <t>60644f5304e94303327b54b5</t>
  </si>
  <si>
    <t>24.03.2021</t>
  </si>
  <si>
    <t>YokoSun трусики XL (12-20 кг) 38 шт.</t>
  </si>
  <si>
    <t>606555813620c27a7145f29d</t>
  </si>
  <si>
    <t>YokoSun трусики Econom XXL (15-25 кг) 32 шт.</t>
  </si>
  <si>
    <t>6062c915f4c0cb43b49ebeef</t>
  </si>
  <si>
    <t>Goo.N подгузники S (4-8 кг) 84 шт.</t>
  </si>
  <si>
    <t>6062c7cffbacea36a824cac1</t>
  </si>
  <si>
    <t>23.03.2021</t>
  </si>
  <si>
    <t>YokoSun трусики L (9-14 кг) 44 шт.</t>
  </si>
  <si>
    <t>60655afe4f5c6e444e914368</t>
  </si>
  <si>
    <t>606399905a395124680d21b2</t>
  </si>
  <si>
    <t>Joonies подгузники Premium Soft S (4-8 кг) 64 шт.</t>
  </si>
  <si>
    <t>606412d8b9f8ed66a3d986c9</t>
  </si>
  <si>
    <t>6064402032da835f3b41ae88</t>
  </si>
  <si>
    <t>YokoSun трусики Econom L (9-14 кг) 44 шт.</t>
  </si>
  <si>
    <t>60642b1ff988013b92431490</t>
  </si>
  <si>
    <t>Vivienne Sabo Тушь для ресниц Cabaret Premiere, 01 черный</t>
  </si>
  <si>
    <t>606407cd5a39513a250d21ec</t>
  </si>
  <si>
    <t>29.03.2021</t>
  </si>
  <si>
    <t>60656e0004e943a51d64d841</t>
  </si>
  <si>
    <t>28.03.2021</t>
  </si>
  <si>
    <t>Merries подгузники L (9-14 кг) 54 шт.</t>
  </si>
  <si>
    <t>60656e1604e943744664d893</t>
  </si>
  <si>
    <t>606469c3dbdc3122462fd604</t>
  </si>
  <si>
    <t>Joonies трусики Premium Soft XL (12-17 кг) 38 шт.</t>
  </si>
  <si>
    <t>Vivienne Sabo Тушь для ресниц Cabaret Premiere, 05 коричневый</t>
  </si>
  <si>
    <t>60624bd594d52738818492cf</t>
  </si>
  <si>
    <t>Genki трусики Premium Soft XL (12-17 кг) 26 шт.</t>
  </si>
  <si>
    <t>6062a82ec5311b37019772e1</t>
  </si>
  <si>
    <t>Goo.N подгузники Ultra (6-11 кг) 80 шт.</t>
  </si>
  <si>
    <t>6062449a83b1f21f5d3bddee</t>
  </si>
  <si>
    <t>60623da32fe09826d8f5e2ae</t>
  </si>
  <si>
    <t>Joonies подгузники Premium Soft M (6-11 кг) 58 шт.</t>
  </si>
  <si>
    <t>60623b58c3080f05bc5e48f9</t>
  </si>
  <si>
    <t>60623af4c3080fa9f35e4a09</t>
  </si>
  <si>
    <t>6062dc8d03c37845c4a73950</t>
  </si>
  <si>
    <t>Saphir Nano Invulner пропитка для всех видов кож</t>
  </si>
  <si>
    <t>60622b81c3080f72765e496f</t>
  </si>
  <si>
    <t>Saphir Крем Creme de Luxe 01 black</t>
  </si>
  <si>
    <t>Goo.N трусики XXL (13-25 кг) 28 шт.</t>
  </si>
  <si>
    <t>606222a33b317620c04a110f</t>
  </si>
  <si>
    <t>Goo.N трусики XL (12-20 кг) 38 шт.</t>
  </si>
  <si>
    <t>60621df6dbdc31dd25544256</t>
  </si>
  <si>
    <t>Yokito трусики L (9-14 кг) 44 шт.</t>
  </si>
  <si>
    <t>60623afd94d52761cf849290</t>
  </si>
  <si>
    <t>Missha BB крем Perfect Cover, SPF 42, 20 мл, оттенок: 23 natural beige</t>
  </si>
  <si>
    <t>60620972f988018cfe6fcb00</t>
  </si>
  <si>
    <t>YokoSun подгузники L (9-13 кг) 54 шт.</t>
  </si>
  <si>
    <t>60635f248927ca12077ca540</t>
  </si>
  <si>
    <t>6061fe5e5a3951bc6c218907</t>
  </si>
  <si>
    <t>Missha Pure Source Pocket Pack Tea Tree ночная маска с экстрактом чайного дерева, 10 мл</t>
  </si>
  <si>
    <t>6061fccf83b1f259f13bdec0</t>
  </si>
  <si>
    <t>606326d4c3080f60167b048f</t>
  </si>
  <si>
    <t>MEDI-PEEL крем восстанавливающий с центеллой Cica antio, 30 мл</t>
  </si>
  <si>
    <t>6061ed7f7153b344835b9564</t>
  </si>
  <si>
    <t>21.03.2021</t>
  </si>
  <si>
    <t>Смесь Kabrita 2 GOLD для комфортного пищеварения, 6-12 месяцев, 400 г</t>
  </si>
  <si>
    <t>60658323c5311b326e87b5f5</t>
  </si>
  <si>
    <t>6061a99b2af6cd0f9c6c1021</t>
  </si>
  <si>
    <t>Гель для душа Holika Holika Aloe 92%, 250 мл</t>
  </si>
  <si>
    <t>6061a19b83b1f2645b3bde4e</t>
  </si>
  <si>
    <t>Трубка газоотводная Windi для новорожденных, 10 шт.</t>
  </si>
  <si>
    <t>6064527b2af6cd057d7cefe9</t>
  </si>
  <si>
    <t>6064a889954f6b95ec3918d2</t>
  </si>
  <si>
    <t>26.03.2021</t>
  </si>
  <si>
    <t>Смесь Kabrita 3 GOLD для комфортного пищеварения, с 12 месяцев, 800 г</t>
  </si>
  <si>
    <t>60658fc1863e4e13f9fecabf</t>
  </si>
  <si>
    <t>Joonies трусики Comfort L (9-14 кг) 44 шт.</t>
  </si>
  <si>
    <t>606592cbb9f8edbe99945af9</t>
  </si>
  <si>
    <t>Goo.N трусики Ultra XL (12-20 кг) 50 шт.</t>
  </si>
  <si>
    <t>60618e3b3620c2266e222325</t>
  </si>
  <si>
    <t>Goo.N трусики Ultra L (9-14 кг) 56 шт.</t>
  </si>
  <si>
    <t>606186c78927ca34d57c230c</t>
  </si>
  <si>
    <t>Goo.N трусики M (7-12 кг) 58 шт.</t>
  </si>
  <si>
    <t>YokoSun подгузники Premium L (9-13 кг) 54 шт.</t>
  </si>
  <si>
    <t>60659c860fe9956317944a0d</t>
  </si>
  <si>
    <t>6065a10132da83736de713c4</t>
  </si>
  <si>
    <t>Missha BB крем Perfect Cover, SPF 42, 20 мл, оттенок: 21 light beige</t>
  </si>
  <si>
    <t>YokoSun трусики M (6-10 кг) 58 шт.</t>
  </si>
  <si>
    <t>6065a2eb3620c2600945f1ae</t>
  </si>
  <si>
    <t>ON: THE BODY пенка для умывания с маслом авокадо и фруктовыми экстрактами, 120 г</t>
  </si>
  <si>
    <t>606161c7bed21e5141c48d57</t>
  </si>
  <si>
    <t>12.03.2021</t>
  </si>
  <si>
    <t>6065a43e6a86437fe4b23211</t>
  </si>
  <si>
    <t>60648083dff13b064fa903f7</t>
  </si>
  <si>
    <t>YokoSun трусики Premium XL (12-20 кг) 38 шт.</t>
  </si>
  <si>
    <t>6065aee604e943523d64d92d</t>
  </si>
  <si>
    <t>27.03.2021</t>
  </si>
  <si>
    <t>6065af677153b3baccedf016</t>
  </si>
  <si>
    <t>Goo.N подгузники M (6-11 кг) 64 шт.</t>
  </si>
  <si>
    <t>6065b1972af6cd4096bfc273</t>
  </si>
  <si>
    <t>6060cd8104e9430ea8e85dd0</t>
  </si>
  <si>
    <t>6065b4eb94d5277ed707172c</t>
  </si>
  <si>
    <t>6065b66699d6ef21a7e34af7</t>
  </si>
  <si>
    <t>6060bcef7153b36b5a5b961f</t>
  </si>
  <si>
    <t>Saphir Бальзам-восстановитель Renovateur</t>
  </si>
  <si>
    <t>6065baf87399013ce6cadd6e</t>
  </si>
  <si>
    <t>6065c1a304e943eaa464d89a</t>
  </si>
  <si>
    <t>6065c2194f5c6e46dd91441c</t>
  </si>
  <si>
    <t>6060655a04e943aca7fb9e28</t>
  </si>
  <si>
    <t>25.03.2021</t>
  </si>
  <si>
    <t>Vivienne Sabo Тушь для ресниц Cabaret Premiere, 04 фиолетовый</t>
  </si>
  <si>
    <t>6065c67373990113b4caddde</t>
  </si>
  <si>
    <t>Смесь Kabrita 3 GOLD для комфортного пищеварения, старше 12 месяцев, 400 г</t>
  </si>
  <si>
    <t>6065c7fe6a864335da63916a</t>
  </si>
  <si>
    <t>6065ce1b8927cae4f5719e79</t>
  </si>
  <si>
    <t>Goo.N подгузники Ultra S (4-8 кг) 104 шт.</t>
  </si>
  <si>
    <t>6065d14c9066f42df39d9343</t>
  </si>
  <si>
    <t>6065d16c99d6ef76a6483934</t>
  </si>
  <si>
    <t>Набор Esthetic House CP-1 Intense nourishing v2.0, шампунь, 500 мл и кондиционер, 500 мл</t>
  </si>
  <si>
    <t>606360bedbdc31064e862a80</t>
  </si>
  <si>
    <t>Merries трусики XL (12-22 кг) 50 шт.</t>
  </si>
  <si>
    <t>6065d27f6a86432096639287</t>
  </si>
  <si>
    <t>6062adb12af6cd19686c1124</t>
  </si>
  <si>
    <t>Yokito подгузники Premium L (12+ кг) 44 шт.</t>
  </si>
  <si>
    <t>6062e10003c378c2c6a7391a</t>
  </si>
  <si>
    <t>Merries подгузники M (6-11 кг) 64 шт.</t>
  </si>
  <si>
    <t>6061c91e9066f43007e6f801</t>
  </si>
  <si>
    <t>6065d4944f5c6e4ea5a133d8</t>
  </si>
  <si>
    <t>Merries трусики XXL (15-28 кг) 32 шт.</t>
  </si>
  <si>
    <t>6065d5626a86435693639117</t>
  </si>
  <si>
    <t>20.03.2021</t>
  </si>
  <si>
    <t>6065d6737153b31d89421bfd</t>
  </si>
  <si>
    <t>Saphir Пропитка-масло Huile protectrice</t>
  </si>
  <si>
    <t>6061ca2bdbdc31f18454432d</t>
  </si>
  <si>
    <t>Saphir Пропитка Combi</t>
  </si>
  <si>
    <t>60603b3a4f5c6e24230e80b8</t>
  </si>
  <si>
    <t>6065de220fe995224ba03642</t>
  </si>
  <si>
    <t>6065de89c5311b641627c960</t>
  </si>
  <si>
    <t>6060989f863e4e082e54216d</t>
  </si>
  <si>
    <t>Merries подгузники L (9-14 кг) 64 шт.</t>
  </si>
  <si>
    <t>6065e14e2fe098741352292b</t>
  </si>
  <si>
    <t>Joonies трусики Comfort M (6-11 кг) 54 шт.</t>
  </si>
  <si>
    <t>6065e27b2fe0983751522a00</t>
  </si>
  <si>
    <t>Merries подгузники XL (12-20 кг) 44 шт.</t>
  </si>
  <si>
    <t>6065e2c54f5c6e1fa5a133dc</t>
  </si>
  <si>
    <t>6065e50303c378520612b800</t>
  </si>
  <si>
    <t>605faf5e99d6ef31b3dc9501</t>
  </si>
  <si>
    <t>6065e7f87399015c51cadd50</t>
  </si>
  <si>
    <t>6065e817954f6b5bf7f36657</t>
  </si>
  <si>
    <t>6065e9d03620c22e3c74e354</t>
  </si>
  <si>
    <t>6065ec33fbacea3b9f8a2b11</t>
  </si>
  <si>
    <t>Гель для стирки Kao Attack Bio EX, 0.77 кг, дой-пак</t>
  </si>
  <si>
    <t>6065f34cf4c0cb0ab126a00f</t>
  </si>
  <si>
    <t>Biore мусс для умывания с увлажняющим эффектом, 130 мл</t>
  </si>
  <si>
    <t>6065f52d863e4e09996c7f95</t>
  </si>
  <si>
    <t>Goo.N трусики Сheerful Baby L (8-14 кг) 48 шт.</t>
  </si>
  <si>
    <t>6065f58d3b31766d46daaf01</t>
  </si>
  <si>
    <t>6065f5a532da83d8aa8e4b78</t>
  </si>
  <si>
    <t>Goo.N трусики Ultra M (7-12 кг) 74 шт.</t>
  </si>
  <si>
    <t>6065ffd704e9439f35dd53da</t>
  </si>
  <si>
    <t>13.03.2021</t>
  </si>
  <si>
    <t>Jigott Snail Reparing Cream Восстанавливающий крем для лица с муцином улитки, 100 мл</t>
  </si>
  <si>
    <t>606600b4f98801cd2887252b</t>
  </si>
  <si>
    <t>Jigott Snail Lifting Cream Подтягивающий крем для лица с экстрактом слизи улитки, 70 мл</t>
  </si>
  <si>
    <t>6066012c3b31764e77daaf1f</t>
  </si>
  <si>
    <t>606601622af6cd5f1a0bc291</t>
  </si>
  <si>
    <t>606601b85a3951326e9579a9</t>
  </si>
  <si>
    <t>Goo.N подгузники L (9-14 кг) 54 шт.</t>
  </si>
  <si>
    <t>606603eef78dba688ca82f2b</t>
  </si>
  <si>
    <t>606604102fe09801485229e2</t>
  </si>
  <si>
    <t>6066043b7399016800cadd50</t>
  </si>
  <si>
    <t>60660f34863e4e64006c7e5c</t>
  </si>
  <si>
    <t>60660f5a3620c26d5c74e333</t>
  </si>
  <si>
    <t>60660f7f2fe0986ee9522960</t>
  </si>
  <si>
    <t>606611ca5a3951b15c957941</t>
  </si>
  <si>
    <t>Manuoki трусики XL (12+ кг) 38 шт.</t>
  </si>
  <si>
    <t>6060db7804e943dfeae85d97</t>
  </si>
  <si>
    <t>606626f5dbdc319152d58361</t>
  </si>
  <si>
    <t>Joonies трусики Premium Soft XXL (15-20 кг) 28 шт.</t>
  </si>
  <si>
    <t>02.04.2021</t>
  </si>
  <si>
    <t>606448c03b317633a11d1ba2</t>
  </si>
  <si>
    <t>6064709a2af6cd7e12bfc188</t>
  </si>
  <si>
    <t>Соска Pigeon Peristaltic PLUS L 6м+, 2 шт. бесцветный</t>
  </si>
  <si>
    <t>60645dcd4f5c6e51459015b1</t>
  </si>
  <si>
    <t>60657dccdff13b1819a9039f</t>
  </si>
  <si>
    <t>YokoSun трусики M (6-10 кг) 58 шт. 58 шт.</t>
  </si>
  <si>
    <t>60658a082fe0980e59b5e5e7</t>
  </si>
  <si>
    <t>Goo.N трусики XL (12-20 кг) 38 шт. 38 шт.</t>
  </si>
  <si>
    <t>60658d307153b3231cedeef3</t>
  </si>
  <si>
    <t>Saphir Очиститель Hiver Winter</t>
  </si>
  <si>
    <t>6064de699066f451af995b96</t>
  </si>
  <si>
    <t>J:ON Molecula Bird’s Nest Daily Essence Mask Тканевая маска с экстрактом ласточкиного гнезда, 23 г</t>
  </si>
  <si>
    <t>6064c04499d6ef0503e34afd</t>
  </si>
  <si>
    <t>J:ON Альгинатная маска Elastic &amp; Recovery Modeling для эластичности и восстановления кожи, 18 г</t>
  </si>
  <si>
    <t>J:ON Альгинатная маска Smooth &amp; Shine Modeling для придания гладкости и сияния кожи, 18 г</t>
  </si>
  <si>
    <t>J:ON тканевая маска Molecula Snail Daily essence с муцином улитки, 23 г</t>
  </si>
  <si>
    <t>6065d9db9066f45fbd9d934d</t>
  </si>
  <si>
    <t>606444b694d5271e9bb9f30b</t>
  </si>
  <si>
    <t>Meine Liebe Концентрированный кондиционер для белья Липовый цвет, 0.8 л</t>
  </si>
  <si>
    <t>6065bb1020d51d26ff3aeecd</t>
  </si>
  <si>
    <t>60641329c3080f09057b04a6</t>
  </si>
  <si>
    <t>60655a8eb9f8eda216945b53</t>
  </si>
  <si>
    <t>60651c3fc5311b739687b594</t>
  </si>
  <si>
    <t>6064dc655a3951612a41dab3</t>
  </si>
  <si>
    <t>60638b3b3620c234dfba3954</t>
  </si>
  <si>
    <t>6064d1cadbdc31e08c2fd657</t>
  </si>
  <si>
    <t>60650a2ffbacea6caa74b512</t>
  </si>
  <si>
    <t>6064daeab9f8ed2af4945bb4</t>
  </si>
  <si>
    <t>60655f9f7153b38202edef34</t>
  </si>
  <si>
    <t>Merries подгузники S (4-8 кг) 82 шт.</t>
  </si>
  <si>
    <t>6064fea1c3080f41d775df13</t>
  </si>
  <si>
    <t>I'm Sorry for My Skin Очищающая пенка для лица с угольным порошком Taupe Bubble Cleansing Foam, 100 мл</t>
  </si>
  <si>
    <t>6064700104e943a30b64d871</t>
  </si>
  <si>
    <t>Manuoki трусики XXL (15+ кг) 36 шт.</t>
  </si>
  <si>
    <t>60646fd76a86436cfdb23220</t>
  </si>
  <si>
    <t>Manuoki подгузники UltraThin M (6-11 кг) 56 шт.</t>
  </si>
  <si>
    <t>6064664bbed21e7606d890d1</t>
  </si>
  <si>
    <t>6064612599d6ef4af8e34aaa</t>
  </si>
  <si>
    <t>Biore мицеллярная вода, 320 мл</t>
  </si>
  <si>
    <t>60644e8b94d5276590b9f298</t>
  </si>
  <si>
    <t>6064d1ec8927ca108f5b9cb0</t>
  </si>
  <si>
    <t>606448c0792ab17f912aede7</t>
  </si>
  <si>
    <t>YokoSun подгузники M (5-10 кг) 62 шт. 62 шт.</t>
  </si>
  <si>
    <t>6065fc08c3080f4f082f78e1</t>
  </si>
  <si>
    <t>60642cf1c3080f0e7c7b04ab</t>
  </si>
  <si>
    <t>YokoSun трусики XL (12-20 кг) 38 шт. 38 шт.</t>
  </si>
  <si>
    <t>60660712bed21e463c6a5b9e</t>
  </si>
  <si>
    <t>Joonies трусики Comfort L (9-14 кг) 44 шт. 44 шт.</t>
  </si>
  <si>
    <t>6065e5e732da8321538e4c77</t>
  </si>
  <si>
    <t>6064c33c7153b3af51edefad</t>
  </si>
  <si>
    <t>606509a803c378139c1b0a5d</t>
  </si>
  <si>
    <t>60638b3232da837caa3a6613</t>
  </si>
  <si>
    <t>Esthetic House Formula Ampoule Collagen Сыворотка для лица, 80 мл</t>
  </si>
  <si>
    <t>60656ab3dff13b1e63a903ec</t>
  </si>
  <si>
    <t>YokoSun трусики L (9-14 кг) 44 шт. 44 шт.</t>
  </si>
  <si>
    <t>6065f61f5a395131a09579df</t>
  </si>
  <si>
    <t>Goo.N подгузники L (9-14 кг) 54 шт. 54 шт.</t>
  </si>
  <si>
    <t>6065b9e0863e4e44906c7e93</t>
  </si>
  <si>
    <t>6064e4480fe99515dd944a3b</t>
  </si>
  <si>
    <t>Goo.N трусики Ultra XL (12-20 кг) 50 шт. 50 шт.</t>
  </si>
  <si>
    <t>6065f9d3792ab10d9e8143c1</t>
  </si>
  <si>
    <t>Biore мицеллярная вода, запасной блок, 290 мл</t>
  </si>
  <si>
    <t>6065f3b1f4c0cb0a1426a076</t>
  </si>
  <si>
    <t>60651881f78dba5c9c3b3dcf</t>
  </si>
  <si>
    <t>YokoSun подгузники Premium NB (0-5 кг) 36 шт. 36 шт.</t>
  </si>
  <si>
    <t>606582aa9066f44a83995c59</t>
  </si>
  <si>
    <t>Enough Тональный крем Collagen Moisture Foundation SPF 15, 100 мл, оттенок: 21</t>
  </si>
  <si>
    <t>60669fe1954f6bba75f36647</t>
  </si>
  <si>
    <t>18.03.2021</t>
  </si>
  <si>
    <t>6066a1520fe9954e83a03599</t>
  </si>
  <si>
    <t>Manuoki трусики L (9-14 кг) 44 шт.</t>
  </si>
  <si>
    <t>60649eff2fe0982cddb5e5d7</t>
  </si>
  <si>
    <t>6063a5ef863e4e539d5b5d01</t>
  </si>
  <si>
    <t>6064a5d320d51d1c223aef3d</t>
  </si>
  <si>
    <t>606425b75a3951d3670d22ef</t>
  </si>
  <si>
    <t>Manuoki подгузники UltraThin S (3-6 кг) 64 шт.</t>
  </si>
  <si>
    <t>606384b6c3080fe59a7b03ce</t>
  </si>
  <si>
    <t>6065f99df4c0cb1c3426a08f</t>
  </si>
  <si>
    <t>60636975f98801976b431419</t>
  </si>
  <si>
    <t>60662f48f78dba09f4a82e8c</t>
  </si>
  <si>
    <t>606627253620c228e574e2ff</t>
  </si>
  <si>
    <t>60632da19066f455e5b50715</t>
  </si>
  <si>
    <t>60662a3883b1f22dd45dbf39</t>
  </si>
  <si>
    <t>6066bb1032da835bc08e4c5c</t>
  </si>
  <si>
    <t>60656eecfbacea1a8d74b574</t>
  </si>
  <si>
    <t>YokoSun трусики Econom XL (12-20 кг) 38 шт. 38 шт.</t>
  </si>
  <si>
    <t>6065f8d7863e4e2d266c7e2e</t>
  </si>
  <si>
    <t>6063146c99d6ef077ec3887e</t>
  </si>
  <si>
    <t>MEDI-PEEL Volume TOX Cream крем для лица на основе пептидов и комплекса гиалуроновых кислот повышающий эластичность и упругость, 50 г</t>
  </si>
  <si>
    <t>6062eb59bed21e55b4c48d78</t>
  </si>
  <si>
    <t>Yokito подгузники Premium S (3-6 кг) 64 шт.</t>
  </si>
  <si>
    <t>6062e8a4dbdc312bb75442db</t>
  </si>
  <si>
    <t>Bubchen Шампунь для младенцев, 200 мл</t>
  </si>
  <si>
    <t>6062e6aedbdc310c0d544412</t>
  </si>
  <si>
    <t>6062babe03c37832a3a739b9</t>
  </si>
  <si>
    <t>6065fdb27153b338a1421b9c</t>
  </si>
  <si>
    <t>6062238b8927ca67367c22dd</t>
  </si>
  <si>
    <t>YokoSun трусики Premium L (9-14 кг) 44 шт. 44 шт.</t>
  </si>
  <si>
    <t>6065ead9c5311b714c27ca43</t>
  </si>
  <si>
    <t>6066d39e94d527a6aeedd909</t>
  </si>
  <si>
    <t>Manuoki трусики XXL (15+ кг) 36 шт. 36 шт.</t>
  </si>
  <si>
    <t>6065b05c6a86435236b231aa</t>
  </si>
  <si>
    <t>60644f1af4c0cb6ef4d00698</t>
  </si>
  <si>
    <t>6061a9d5bed21e4e43c48d6a</t>
  </si>
  <si>
    <t>6065ed0b954f6bced3f3669f</t>
  </si>
  <si>
    <t>YokoSun трусики Premium M (6-10 кг) 56 шт.</t>
  </si>
  <si>
    <t>60656fbf32da83dde6e7133f</t>
  </si>
  <si>
    <t>Genki подгузники Premium Soft L (9-14 кг) 54 шт.</t>
  </si>
  <si>
    <t>60619d9532da838db6092730</t>
  </si>
  <si>
    <t>Vivienne Sabo Тушь для ресниц Regard Coquette, 01 черная</t>
  </si>
  <si>
    <t>6064642732da833805e713ee</t>
  </si>
  <si>
    <t>606419f099d6ef6b54c38854</t>
  </si>
  <si>
    <t>6064c51b7153b3eb9eedefeb</t>
  </si>
  <si>
    <t>60642a662af6cd5e848fc77b</t>
  </si>
  <si>
    <t>606315dc6a8643250a8346c0</t>
  </si>
  <si>
    <t>6062e5194f5c6e574fa37be0</t>
  </si>
  <si>
    <t>6062f5028927ca86cf7c242f</t>
  </si>
  <si>
    <t>Goo.N подгузники Ultra XL (12-20 кг) 52 шт.</t>
  </si>
  <si>
    <t>60645339954f6bc83a49be9f</t>
  </si>
  <si>
    <t>60633a2ffbacea1ab0406907</t>
  </si>
  <si>
    <t>606483d79066f42f3b995c18</t>
  </si>
  <si>
    <t>606417f404e943091f9ebcd8</t>
  </si>
  <si>
    <t>606553da7153b31457edf00c</t>
  </si>
  <si>
    <t>606497f73b31763e0805fbc3</t>
  </si>
  <si>
    <t>606568e1bed21e0ba9d890bf</t>
  </si>
  <si>
    <t>60642c043b317667571e7c51</t>
  </si>
  <si>
    <t>6061a2b33b3176402c4a1165</t>
  </si>
  <si>
    <t>6064f2adb9f8eda673945b46</t>
  </si>
  <si>
    <t>Bourjois Консилер 123 Perfect Color Correcting Stick, оттенок зеленый/персиковый/фиолетовый</t>
  </si>
  <si>
    <t>6063b0f804e9434ed09ebb1e</t>
  </si>
  <si>
    <t>60620f9e3b31764f1d4a1108</t>
  </si>
  <si>
    <t>6062e36703c378a3f0a737f4</t>
  </si>
  <si>
    <t>606350ed6a86431dbb8345df</t>
  </si>
  <si>
    <t>Palmbaby подгузники Традиционные S (3-7 кг) 72 шт.</t>
  </si>
  <si>
    <t>6063550e03c3783485aafece</t>
  </si>
  <si>
    <t>6066ed51f98801548c8724b5</t>
  </si>
  <si>
    <t>6066f043bed21e52976a5b5f</t>
  </si>
  <si>
    <t>6066f2f43b31765135daae72</t>
  </si>
  <si>
    <t>60654c29c3080ffca075df65</t>
  </si>
  <si>
    <t>6066fc672af6cd45710bc201</t>
  </si>
  <si>
    <t>6062cb984f5c6e6312a37bde</t>
  </si>
  <si>
    <t>60670675b9f8edc027d86a71</t>
  </si>
  <si>
    <t>YokoSun подгузники M (5-10 кг) 62 шт.</t>
  </si>
  <si>
    <t>6067075a99d6ef23ba483922</t>
  </si>
  <si>
    <t>60646d7b8927ca64425b9e7c</t>
  </si>
  <si>
    <t>60670f3c9066f46a6c9d9350</t>
  </si>
  <si>
    <t>6067106383b1f20f005dbf96</t>
  </si>
  <si>
    <t>606710bd7399014fadcadd8a</t>
  </si>
  <si>
    <t>60661ecd32da8324938e4b0e</t>
  </si>
  <si>
    <t>Hello Beauty Сыворотка для лица для 3D увлажнения с гиалуроновой и глюкороновой кислотой, 30 мл</t>
  </si>
  <si>
    <t>6067214cf78dba55a6a82ee2</t>
  </si>
  <si>
    <t>Goo.N подгузники NB (0-5 кг) 90 шт.</t>
  </si>
  <si>
    <t>60672552c5311b10ad27ca92</t>
  </si>
  <si>
    <t>60672669c5311b4de527c9a2</t>
  </si>
  <si>
    <t>JM Solution тканевая маска с экстрактом медузы Active Jellyfish Vital Mask, 33 мл</t>
  </si>
  <si>
    <t>60672806f78dba04eea82f8d</t>
  </si>
  <si>
    <t>60673089f988016218872454</t>
  </si>
  <si>
    <t>60636f388927ca5c7b7ca50b</t>
  </si>
  <si>
    <t>606342b432da8308a63a6750</t>
  </si>
  <si>
    <t>60673d9edff13b3b427ce239</t>
  </si>
  <si>
    <t>Гель для душа Biore Гладкость шелка, 480 мл</t>
  </si>
  <si>
    <t>60673dec7153b35258421c09</t>
  </si>
  <si>
    <t>6066057a954f6b9027f365d9</t>
  </si>
  <si>
    <t>60673ff2c5311b14b827c9ec</t>
  </si>
  <si>
    <t>60674162954f6b78b2f36659</t>
  </si>
  <si>
    <t>Pigeon Бутылочка Перистальтик Плюс с широким горлом PPSU, 240 мл, с 3 месяцев, оранжевый</t>
  </si>
  <si>
    <t>606747495a395118b99578e7</t>
  </si>
  <si>
    <t>Vivienne Sabo Тушь для ресниц Aventuriere, 01 черная</t>
  </si>
  <si>
    <t>60674790c3080f55272f7881</t>
  </si>
  <si>
    <t>Yokito трусики XXL (15+ кг) 34 шт. 34 шт.</t>
  </si>
  <si>
    <t>6065f1c3f9880130f3872559</t>
  </si>
  <si>
    <t>606755392fe0980f4b5228fe</t>
  </si>
  <si>
    <t>6067554dc3080f2bbb2f7916</t>
  </si>
  <si>
    <t>606755652fe09872d75229c3</t>
  </si>
  <si>
    <t>YokoSun трусики XXL (15-23 кг) 28 шт.</t>
  </si>
  <si>
    <t>60675570863e4e23d46c7e8f</t>
  </si>
  <si>
    <t>60675809c3080ffd2e2f794e</t>
  </si>
  <si>
    <t>606763286a86431444639215</t>
  </si>
  <si>
    <t>6067635eb9f8ed6435d86a62</t>
  </si>
  <si>
    <t>Enough Collagen 3 in1 Whitening Moisture BB крем с морским коллагеном SPF47 PA+++ 50г, SPF 46, 50 г</t>
  </si>
  <si>
    <t>60676999fbacea0d408a2aa1</t>
  </si>
  <si>
    <t>60676b458927ca6afe719f81</t>
  </si>
  <si>
    <t>Goo.N трусики Сheerful Baby XL (11-18 кг) 42 шт.</t>
  </si>
  <si>
    <t>60676eaebed21e6b0c6a5b89</t>
  </si>
  <si>
    <t>Joonies подгузники Premium Soft L (9-14 кг) 42 шт.</t>
  </si>
  <si>
    <t>606773e6f4c0cb416b26a01a</t>
  </si>
  <si>
    <t>03.04.2021</t>
  </si>
  <si>
    <t>6066ed8bbed21e492c6a5c7f</t>
  </si>
  <si>
    <t>60678b5e99d6ef234a483996</t>
  </si>
  <si>
    <t>60663ca6f78dba623ba82eff</t>
  </si>
  <si>
    <t>60662f49b9f8edbdb1d86a7c</t>
  </si>
  <si>
    <t>Merries подгузники XL (12-20 кг) 44 шт. 44 шт.</t>
  </si>
  <si>
    <t>606633bc73990134b3cadcfc</t>
  </si>
  <si>
    <t>606619074f5c6e3a50a1346a</t>
  </si>
  <si>
    <t>60660fc9f78dba1b3da82e9b</t>
  </si>
  <si>
    <t>Joonies трусики Premium Soft L (9-14 кг) 44 шт. 44 шт.</t>
  </si>
  <si>
    <t>606602e85a395113af9578f6</t>
  </si>
  <si>
    <t>Merries трусики XXL (15-28 кг) 26 шт. 26 шт.</t>
  </si>
  <si>
    <t>606662f65a395107629578ed</t>
  </si>
  <si>
    <t>6066babb03c378a83e12b870</t>
  </si>
  <si>
    <t>60662eefc5311b06e327c939</t>
  </si>
  <si>
    <t>Manuoki трусики L (9-14 кг) 44 шт. 44 шт.</t>
  </si>
  <si>
    <t>60662a1adbdc31b222d5828a</t>
  </si>
  <si>
    <t>YokoSun трусики Premium XL (12-20 кг) 38 шт. 38 шт.</t>
  </si>
  <si>
    <t>6066287cc3080f05682f77f4</t>
  </si>
  <si>
    <t>YokoSun подгузники Premium S (3-6 кг) 72 шт. 72 шт.</t>
  </si>
  <si>
    <t>60663d023620c2256574e2ae</t>
  </si>
  <si>
    <t>6066187ffbacea76638a2aa3</t>
  </si>
  <si>
    <t>Jigott Collagen Healing Cream Ночной омолаживающий лечебный крем для лица с коллагеном, 100 мл</t>
  </si>
  <si>
    <t>60660edcfbacea79168a2b52</t>
  </si>
  <si>
    <t>YokoSun подгузники L (9-13 кг) 54 шт. 54 шт.</t>
  </si>
  <si>
    <t>60660757f78dba421ba82f38</t>
  </si>
  <si>
    <t>6065fab39066f413dc9d93a7</t>
  </si>
  <si>
    <t>60669d9094d527056dedd8e6</t>
  </si>
  <si>
    <t>606615af32da83c6cb8e4bb1</t>
  </si>
  <si>
    <t>606577fd5a3951123741db69</t>
  </si>
  <si>
    <t>6066eef20fe9957173a035b0</t>
  </si>
  <si>
    <t>6066c07e2af6cd6c730bc300</t>
  </si>
  <si>
    <t>6066a60e03c3786b1a12b733</t>
  </si>
  <si>
    <t>60662e18954f6bca7ef365dc</t>
  </si>
  <si>
    <t>Goo.N подгузники Ultra (6-11 кг) 80 шт. 80 шт.</t>
  </si>
  <si>
    <t>606634845a3951802f9578c9</t>
  </si>
  <si>
    <t>606617d72af6cd68e70bc24c</t>
  </si>
  <si>
    <t>606754c20fe99529d0a035f9</t>
  </si>
  <si>
    <t>606575083b317623ad05fb6d</t>
  </si>
  <si>
    <t>60658e860fe99574d29449e5</t>
  </si>
  <si>
    <t>6066b585b9f8ed4304d86a19</t>
  </si>
  <si>
    <t>60667da9792ab16f2e8143f4</t>
  </si>
  <si>
    <t>60661a717153b359be421c17</t>
  </si>
  <si>
    <t>Merries трусики S (4-8 кг) 62 шт. 62 шт.</t>
  </si>
  <si>
    <t>6065a5509066f43b48995c0c</t>
  </si>
  <si>
    <t>6065edd12fe0981910522982</t>
  </si>
  <si>
    <t>60661521c3080fcb5f2f788d</t>
  </si>
  <si>
    <t>6065f6a24f5c6e43eaa133d0</t>
  </si>
  <si>
    <t>Merries подгузники L (9-14 кг) 64 шт. 64 шт.</t>
  </si>
  <si>
    <t>606592ab2fe098080db5e681</t>
  </si>
  <si>
    <t>6065e7ef83b1f23ef65dbf00</t>
  </si>
  <si>
    <t>606725d5dff13b09fc7ce213</t>
  </si>
  <si>
    <t>606636604f5c6e47bca13404</t>
  </si>
  <si>
    <t>Стиральный порошок Meine Liebe Kids, пластиковый пакет, 1 кг</t>
  </si>
  <si>
    <t>606628d03b31761631daaeb4</t>
  </si>
  <si>
    <t>Joydivision тампоны Freedom mini, 2 капли, 10 шт.</t>
  </si>
  <si>
    <t>606622547399011a6ecadd67</t>
  </si>
  <si>
    <t>606611c25a3951b15c957916</t>
  </si>
  <si>
    <t>60661dc3f9880199d3872544</t>
  </si>
  <si>
    <t>6065ff3932da832cf08e4b40</t>
  </si>
  <si>
    <t>60662fb2c3080fdd1e2f789f</t>
  </si>
  <si>
    <t>6066b24d7399011c13cade19</t>
  </si>
  <si>
    <t>6065de40f78dba2f09a82f97</t>
  </si>
  <si>
    <t>Merries подгузники NB (0-5 кг) 90 шт. 90 шт.</t>
  </si>
  <si>
    <t>6065bdcb04e943f52464d89d</t>
  </si>
  <si>
    <t>6065e4d18927ca087f719f6d</t>
  </si>
  <si>
    <t>6065796dc3080f0bab75dfcd</t>
  </si>
  <si>
    <t>60657a88792ab17c6e64d069</t>
  </si>
  <si>
    <t>Merries трусики L (9-14 кг) 56 шт. 56 шт.</t>
  </si>
  <si>
    <t>60664b9083b1f258925dbe52</t>
  </si>
  <si>
    <t>Joonies трусики Premium Soft M (6-11 кг) 56 шт. 56 шт.</t>
  </si>
  <si>
    <t>6065b0145a39511dec41db67</t>
  </si>
  <si>
    <t>60657478b9f8ed4fc2945c15</t>
  </si>
  <si>
    <t>Yokito трусики XL (12+ кг) 34 шт. 34 шт.</t>
  </si>
  <si>
    <t>606648b72fe09857a75228d5</t>
  </si>
  <si>
    <t>606608172af6cd23c70bc22d</t>
  </si>
  <si>
    <t>606606153620c2736974e2c0</t>
  </si>
  <si>
    <t>6066c422c3080fbda82f7914</t>
  </si>
  <si>
    <t>6066d899b9f8ed6478d86b17</t>
  </si>
  <si>
    <t>60643e20dbdc311dfff3002c</t>
  </si>
  <si>
    <t>Goo.N трусики Ultra L (9-14 кг) 56 шт. 56 шт.</t>
  </si>
  <si>
    <t>606630d43b31760bf6daaed0</t>
  </si>
  <si>
    <t>6063a18af988014039431402</t>
  </si>
  <si>
    <t>606627d12fe0983127522938</t>
  </si>
  <si>
    <t>Missha BB крем Wrinkle Filler Signature, SPF 37, 44 г, оттенок: 23 natural beige</t>
  </si>
  <si>
    <t>606620bf3b317656c9daaf10</t>
  </si>
  <si>
    <t>Vivienne Sabo Тушь для ресниц Adultere, 01 черная</t>
  </si>
  <si>
    <t>60639005954f6bcd10371ab2</t>
  </si>
  <si>
    <t>6066bba9b9f8ed61e3d86a78</t>
  </si>
  <si>
    <t>60663193b9f8ed2d5dd86a74</t>
  </si>
  <si>
    <t>60662feaf9880138cf87248a</t>
  </si>
  <si>
    <t>6066360bf988017211872449</t>
  </si>
  <si>
    <t>6066d7f9f4c0cb6b0f26a0ec</t>
  </si>
  <si>
    <t>60672742954f6b77edf366c7</t>
  </si>
  <si>
    <t>Yokito трусики L (9-14 кг) 44 шт. 44 шт.</t>
  </si>
  <si>
    <t>60672bce03c378364612b864</t>
  </si>
  <si>
    <t>Merries трусики XL (12-22 кг) 50 шт. 50 шт.</t>
  </si>
  <si>
    <t>6066ea378927ca1b79719f05</t>
  </si>
  <si>
    <t>6066c37c7153b33d8c421cb1</t>
  </si>
  <si>
    <t>Смесь Kabrita 3 GOLD для комфортного пищеварения, старше 12 месяцев, 400 г 400 г</t>
  </si>
  <si>
    <t>606658766a86432d2b639148</t>
  </si>
  <si>
    <t>60663a6003c378b34312b783</t>
  </si>
  <si>
    <t>606621619066f40f779d93cc</t>
  </si>
  <si>
    <t>6066f672bed21e4af56a5bef</t>
  </si>
  <si>
    <t>6066b06f83b1f23de25dbf3e</t>
  </si>
  <si>
    <t>6065a8272af6cd08eebfc218</t>
  </si>
  <si>
    <t>6065957a3620c25e3045f2a7</t>
  </si>
  <si>
    <t>Goo.N подгузники Ultra L (9-14 кг) 68 шт. 68 шт.</t>
  </si>
  <si>
    <t>6066c72a5a39510aee957a30</t>
  </si>
  <si>
    <t>606612bac5311b673327c98d</t>
  </si>
  <si>
    <t>6064cc785a3951f66b41dab6</t>
  </si>
  <si>
    <t>6065eebb6a86430a10639268</t>
  </si>
  <si>
    <t>6065b0cf03c3786ab61b0b14</t>
  </si>
  <si>
    <t>6065dc2d7153b30a0c421bf6</t>
  </si>
  <si>
    <t>Зубная паста Lion Zact Smokers, 100 г</t>
  </si>
  <si>
    <t>6065d474863e4e626e6c7f13</t>
  </si>
  <si>
    <t>YokoSun трусики Premium M (6-10 кг) 56 шт. 56 шт.</t>
  </si>
  <si>
    <t>6065872e6a864359f8b231c0</t>
  </si>
  <si>
    <t>60674c1edbdc31104fd5834d</t>
  </si>
  <si>
    <t>6066a1322af6cd5c6f0bc244</t>
  </si>
  <si>
    <t>60675dd920d51d39313fb912</t>
  </si>
  <si>
    <t>6067259804e9430a7add5511</t>
  </si>
  <si>
    <t>YokoSun подгузники XL (13+ кг) 42 шт. 42 шт.</t>
  </si>
  <si>
    <t>6065f0c83620c2738474e33c</t>
  </si>
  <si>
    <t>Enough Мист для лица с коллагеном Enough Whitening Moisture Facial, 100 мл</t>
  </si>
  <si>
    <t>60645ab7f98801de1bbb429f</t>
  </si>
  <si>
    <t>6066f613dbdc31186cd582ff</t>
  </si>
  <si>
    <t>6064d96b7153b34420edefd7</t>
  </si>
  <si>
    <t>Joydivision тампоны Freedom normal, 3 капли, 10 шт.</t>
  </si>
  <si>
    <t>60639eae83b1f262538c598f</t>
  </si>
  <si>
    <t>TheFaceShop Тушь для ресниц Freshian №2, черный</t>
  </si>
  <si>
    <t>60680b6604e94339d4dd54e1</t>
  </si>
  <si>
    <t>606629b87153b351c2421b81</t>
  </si>
  <si>
    <t>60674a688927cab9c7719efa</t>
  </si>
  <si>
    <t>Гель для душа Biore Бодрящий цитрус, 480 мл</t>
  </si>
  <si>
    <t>60674ee3c5311b311227cacd</t>
  </si>
  <si>
    <t>60676785792ab1157c8144b4</t>
  </si>
  <si>
    <t>60660f2a9066f432339d936d</t>
  </si>
  <si>
    <t>606768d2b9f8eddcb1d86ae3</t>
  </si>
  <si>
    <t>6067554020d51d5ba13fb853</t>
  </si>
  <si>
    <t>60657bd420d51d36913aee15</t>
  </si>
  <si>
    <t>Esthetic House Formula Ampoule AC Tea Tree Сыворотка для лица, 80 мл</t>
  </si>
  <si>
    <t>6068165894d5270887edd821</t>
  </si>
  <si>
    <t>6064cc2f8927ca5cdd5b9d08</t>
  </si>
  <si>
    <t>606620e103c378b36112b735</t>
  </si>
  <si>
    <t>60657d15c5311b230587b59c</t>
  </si>
  <si>
    <t>6065f96c94d52700dfedd88c</t>
  </si>
  <si>
    <t>Joonies трусики Premium Soft XL (12-17 кг) 38 шт. 38 шт.</t>
  </si>
  <si>
    <t>60670b60954f6b9a49f366cd</t>
  </si>
  <si>
    <t>60673c08fbacea731a8a2b05</t>
  </si>
  <si>
    <t>22.03.2021</t>
  </si>
  <si>
    <t>Стиральный порошок Attack Multi-Action, пластиковый пакет, 0.81 кг</t>
  </si>
  <si>
    <t>60681bd2dbdc31805dd58344</t>
  </si>
  <si>
    <t>6066e682dff13b66cd7ce236</t>
  </si>
  <si>
    <t>60663cd20fe9952e8ca035c0</t>
  </si>
  <si>
    <t>60660f5e792ab14dd481439f</t>
  </si>
  <si>
    <t>60669c69dbdc31638fd58340</t>
  </si>
  <si>
    <t>60661e11f98801122a8724c9</t>
  </si>
  <si>
    <t>6066af74dbdc31dabdd583ab</t>
  </si>
  <si>
    <t>Goo.N подгузники M (6-11 кг) 64 шт. 64 шт.</t>
  </si>
  <si>
    <t>6065a4d3fbacea45b474b55d</t>
  </si>
  <si>
    <t>6065f85b2af6cd6bea0bc2fd</t>
  </si>
  <si>
    <t>606682428927ca16c7719e87</t>
  </si>
  <si>
    <t>6065e495c5311b0b4d27ca69</t>
  </si>
  <si>
    <t>60656dcf4f5c6e099991445b</t>
  </si>
  <si>
    <t>60657d52792ab1177e64d00c</t>
  </si>
  <si>
    <t>60660e01dbdc31c29cd582b6</t>
  </si>
  <si>
    <t>Merries подгузники S (4-8 кг) 82 шт. 82 шт.</t>
  </si>
  <si>
    <t>6065ee54c5311b2f5727c9ba</t>
  </si>
  <si>
    <t>60658a0104e9437fdc64d90c</t>
  </si>
  <si>
    <t>6066b51603c3788ec212b888</t>
  </si>
  <si>
    <t>Goo.N трусики Сheerful Baby XL (11-18 кг) 42 шт. 42 шт.</t>
  </si>
  <si>
    <t>606690a9954f6baff1f36672</t>
  </si>
  <si>
    <t>6066304204e9439c07dd5468</t>
  </si>
  <si>
    <t>60661dfdf4c0cb7e4126a04a</t>
  </si>
  <si>
    <t>60660aaf9066f44d1d9d93fa</t>
  </si>
  <si>
    <t>606615e0f78dba2950a82f83</t>
  </si>
  <si>
    <t>Japan Gals натуральная маска с экстрактом алоэ, 30 шт.</t>
  </si>
  <si>
    <t>606461343620c2476e45f185</t>
  </si>
  <si>
    <t>La'dor филлер Perfect Hair Fill-Up, 13 мл, 20 шт.</t>
  </si>
  <si>
    <t>6065f74f7153b3bbee421c3e</t>
  </si>
  <si>
    <t>6062ce1df78dba1224c08163</t>
  </si>
  <si>
    <t>6067330220d51d54b93fb828</t>
  </si>
  <si>
    <t>60682f146a864375386391ed</t>
  </si>
  <si>
    <t>60670cd003c3789cc912b822</t>
  </si>
  <si>
    <t>606735ac5a39517d76957a3b</t>
  </si>
  <si>
    <t>60671f102fe0984f4a522959</t>
  </si>
  <si>
    <t>6067663932da83aec38e4b3e</t>
  </si>
  <si>
    <t>606836ab7399011c44cadd65</t>
  </si>
  <si>
    <t>60683c1283b1f269055dbf83</t>
  </si>
  <si>
    <t>60683c562af6cd448c0bc27e</t>
  </si>
  <si>
    <t>6066ae2283b1f273695dbe9f</t>
  </si>
  <si>
    <t>60683f7603c378cb9d12b85e</t>
  </si>
  <si>
    <t>6068449483b1f21ff55dbfb5</t>
  </si>
  <si>
    <t>Enough пудра компактная с коллагеном осветляющая Collagen Whitening Moisture Two Way Cake SPF30 PA+++ №13</t>
  </si>
  <si>
    <t>6068468e5a3951c5db957a1c</t>
  </si>
  <si>
    <t>YokoSun трусики Econom L (9-14 кг) 44 шт. 44 шт.</t>
  </si>
  <si>
    <t>6068469a3b31766f5bdaaf8c</t>
  </si>
  <si>
    <t>Saphir Растяжитель Oke sphr0613</t>
  </si>
  <si>
    <t>60684975f78dba7479a82e73</t>
  </si>
  <si>
    <t>60684ab30fe9952b41a035d1</t>
  </si>
  <si>
    <t>23.02.2021</t>
  </si>
  <si>
    <t>60684f53b9f8ed67e8d86a88</t>
  </si>
  <si>
    <t>Pigeon Ножницы 15122 белый</t>
  </si>
  <si>
    <t>6065960df4c0cb67d1610b4e</t>
  </si>
  <si>
    <t>Joonies подгузники Premium Soft M (6-11 кг) 58 шт. 58 шт.</t>
  </si>
  <si>
    <t>6068521e8927ca8c7f719e5b</t>
  </si>
  <si>
    <t>6068522294d5277808edd84b</t>
  </si>
  <si>
    <t>Manuoki трусики М (6-11 кг) 56 шт. 56 шт.</t>
  </si>
  <si>
    <t>6066cc9c32da83b4588e4b14</t>
  </si>
  <si>
    <t>60685b3f954f6bea78f3674b</t>
  </si>
  <si>
    <t>Merries трусики XXL (15-28 кг) 32 шт. 32 шт.</t>
  </si>
  <si>
    <t>60685e64f78dba7bf3a82eb7</t>
  </si>
  <si>
    <t>6066e415792ab116798143da</t>
  </si>
  <si>
    <t>60686296bed21e77846a5c0b</t>
  </si>
  <si>
    <t>6065b454863e4e3664feca48</t>
  </si>
  <si>
    <t>606863d203c378260e12b7e6</t>
  </si>
  <si>
    <t>6066e5c0bed21e663e6a5bbd</t>
  </si>
  <si>
    <t>Saphir Растяжитель Oke sphr0610</t>
  </si>
  <si>
    <t>606865035a395121099578d9</t>
  </si>
  <si>
    <t>606865f8dbdc31bb48d58294</t>
  </si>
  <si>
    <t>60686815f78dba647aa82f09</t>
  </si>
  <si>
    <t>Merries подгузники M (6-11 кг) 64 шт. 64 шт.</t>
  </si>
  <si>
    <t>6066d202863e4e39b56c7f72</t>
  </si>
  <si>
    <t>606869d5c5311b799427c93a</t>
  </si>
  <si>
    <t>60686bad3b3176264cdaae84</t>
  </si>
  <si>
    <t>60686bbe20d51d4d043fb970</t>
  </si>
  <si>
    <t>60677901c3080ff3162f78f3</t>
  </si>
  <si>
    <t>6068712cb9f8ed2942d86b07</t>
  </si>
  <si>
    <t>60687150863e4e5d946c7e44</t>
  </si>
  <si>
    <t>6065f5083620c2331274e2fb</t>
  </si>
  <si>
    <t>6065baa973990140afcade5a</t>
  </si>
  <si>
    <t>606613fefbacea33ed8a2b4a</t>
  </si>
  <si>
    <t>6066b3b34f5c6e5a9ba133ea</t>
  </si>
  <si>
    <t>606879cedbdc31df4dd583fb</t>
  </si>
  <si>
    <t>60687a3f863e4e2d9d6c7eb1</t>
  </si>
  <si>
    <t>6065ac85739901422fffe37a</t>
  </si>
  <si>
    <t>60658a8e5a39510a4b41dab7</t>
  </si>
  <si>
    <t>60687cf19066f45d4f9d93e6</t>
  </si>
  <si>
    <t>MEDI-PEEL Melanon X Cream Крем для лица осветляющий против пигментации, 30 мл</t>
  </si>
  <si>
    <t>606729e494d52792a8edd8b6</t>
  </si>
  <si>
    <t>60688133f4c0cb14ff26a08e</t>
  </si>
  <si>
    <t>Genki трусики Premium Soft L (9-14 кг) 30 шт.</t>
  </si>
  <si>
    <t>6068833b5a39517bae957a1b</t>
  </si>
  <si>
    <t>60688f23f988019e978724ae</t>
  </si>
  <si>
    <t>60688f6c954f6b80d4f3660b</t>
  </si>
  <si>
    <t>606893c620d51d175f3fb87f</t>
  </si>
  <si>
    <t>60689454bed21e17246a5c39</t>
  </si>
  <si>
    <t>60689b5ff78dba47aba82f7e</t>
  </si>
  <si>
    <t>60689bb4792ab1031d814524</t>
  </si>
  <si>
    <t>60689faa3b31764720daafd9</t>
  </si>
  <si>
    <t>60689fce2af6cd2a410bc25d</t>
  </si>
  <si>
    <t>Goo.N подгузники S (4-8 кг) 84 шт. 84 шт.</t>
  </si>
  <si>
    <t>6068a2256a8643217863922f</t>
  </si>
  <si>
    <t>6068a3e55a39513bd59578fe</t>
  </si>
  <si>
    <t>6068a47eb9f8eda049d869c2</t>
  </si>
  <si>
    <t>Merries трусики L (9-14 кг) 56 шт.</t>
  </si>
  <si>
    <t>6068a6898927cae4c1719e89</t>
  </si>
  <si>
    <t>6068a6fb94d5276494edd928</t>
  </si>
  <si>
    <t>6068ab3ac3080fb83c2f782e</t>
  </si>
  <si>
    <t>6068ad663620c27f5374e29c</t>
  </si>
  <si>
    <t>6068b00e8927ca5f84719f58</t>
  </si>
  <si>
    <t>6068b48620d51d4d123fb931</t>
  </si>
  <si>
    <t>6068b49b2fe0983a8a522916</t>
  </si>
  <si>
    <t>6068b521b9f8ed83ebd86a09</t>
  </si>
  <si>
    <t>6068b52803c378d27e12b7c8</t>
  </si>
  <si>
    <t>6068b52f94d5279801edd8af</t>
  </si>
  <si>
    <t>6068bc2b8927ca52f7719f79</t>
  </si>
  <si>
    <t>6063790703c378c142aaff46</t>
  </si>
  <si>
    <t>6068c08383b1f24f285dbe52</t>
  </si>
  <si>
    <t>6068c0934f5c6e658da133bc</t>
  </si>
  <si>
    <t>6068c2c22fe09836a15228c8</t>
  </si>
  <si>
    <t>6068c2c9863e4e4c5f6c7f3f</t>
  </si>
  <si>
    <t>6068c2f404e94393f0dd5538</t>
  </si>
  <si>
    <t>6067289a20d51d07bb3fb817</t>
  </si>
  <si>
    <t>6068c77573990106dacaddac</t>
  </si>
  <si>
    <t>6068c77abed21e3e586a5bb5</t>
  </si>
  <si>
    <t>6068ca2f03c3782ab012b801</t>
  </si>
  <si>
    <t>6067e88fb9f8ed5fc5d86a40</t>
  </si>
  <si>
    <t>Saphir Спрей-краска Tenax для гладкой кожи 01 Black</t>
  </si>
  <si>
    <t>6068031932da83246d8e4b2b</t>
  </si>
  <si>
    <t>Goo.N подгузники Ultra NB (до 5 кг) 114 шт.</t>
  </si>
  <si>
    <t>6068d30c32da83a3e68e4c58</t>
  </si>
  <si>
    <t>04.04.2021</t>
  </si>
  <si>
    <t>60681cee954f6b88e0f366f1</t>
  </si>
  <si>
    <t>606819eb8927ca7e21719f12</t>
  </si>
  <si>
    <t>60675eb2dbdc313e77d58341</t>
  </si>
  <si>
    <t>60677fa2c3080f89a12f784c</t>
  </si>
  <si>
    <t>6067f4c7bed21e74c96a5b4e</t>
  </si>
  <si>
    <t>6067777a20d51d20993fb8f9</t>
  </si>
  <si>
    <t>6067eb72dff13b11ee7ce26b</t>
  </si>
  <si>
    <t>6066f104b9f8ed35f8d869d5</t>
  </si>
  <si>
    <t>MEDI-PEEL Volume Essence Peptide 9 эссенция с пептидами для эластичности кожи лица, 100 мл</t>
  </si>
  <si>
    <t>606778b132da836caa8e4b19</t>
  </si>
  <si>
    <t>ON: THE BODY пенка для умывания с маслом оливы, 120 г</t>
  </si>
  <si>
    <t>606725763620c2481a74e2a6</t>
  </si>
  <si>
    <t>60687f0d3b31765cb8daafce</t>
  </si>
  <si>
    <t>6067e7b232da83a0a58e4b65</t>
  </si>
  <si>
    <t>MAY ISLAND Сыворотка 7 Days Secret Centella Cica Serum с AHA/BHA/PHA кислотами и центеллой азиатской, 50 мл</t>
  </si>
  <si>
    <t>6067a0b9dff13b51d27ce1dc</t>
  </si>
  <si>
    <t>60685367fbacea18878a2b2d</t>
  </si>
  <si>
    <t>60688ad12af6cd60000bc1fd</t>
  </si>
  <si>
    <t>60662ba89066f4105c9d93df</t>
  </si>
  <si>
    <t>6067254c7399017147cadd17</t>
  </si>
  <si>
    <t>YokoSun подгузники Premium L (9-13 кг) 54 шт. 54 шт.</t>
  </si>
  <si>
    <t>60667072c3080faae32f77f7</t>
  </si>
  <si>
    <t>YokoSun подгузники Premium M (5-10 кг) 62 шт. 62 шт.</t>
  </si>
  <si>
    <t>606841ba7153b3e047421be3</t>
  </si>
  <si>
    <t>Соска Pigeon Peristaltic PLUS S 1м+, 2 шт. бесцветный</t>
  </si>
  <si>
    <t>60682136c3080fae9b2f787f</t>
  </si>
  <si>
    <t>60686e4232da8340ee8e4c6d</t>
  </si>
  <si>
    <t>60677b0694d527d788edd87b</t>
  </si>
  <si>
    <t>60676586b9f8edba38d86ae2</t>
  </si>
  <si>
    <t>60676071f4c0cb1ba926a129</t>
  </si>
  <si>
    <t>Набор MEDI-PEEL Premium Daily Care Kit</t>
  </si>
  <si>
    <t>60677d1edbdc31ab84d5836d</t>
  </si>
  <si>
    <t>MEDI-PEEL Увлажняющие гидрогелевые патчи с пептидами Hyaluron Aqua Peptide 9 Ampoule Eye Patch, 60 шт.</t>
  </si>
  <si>
    <t>606767bdf4c0cb19c626a055</t>
  </si>
  <si>
    <t>6066e46999d6ef29204839bd</t>
  </si>
  <si>
    <t>6067f7562af6cd24b40bc1fc</t>
  </si>
  <si>
    <t>6067f5fe99d6ef676c4839b8</t>
  </si>
  <si>
    <t>606783eac5311b324c27c972</t>
  </si>
  <si>
    <t>606768f299d6ef595a483a4d</t>
  </si>
  <si>
    <t>60675b1a863e4e76786c7e68</t>
  </si>
  <si>
    <t>6067677d8927caf29a719f5f</t>
  </si>
  <si>
    <t>60677e44dbdc313556d583a6</t>
  </si>
  <si>
    <t>60674bf63620c247e974e3fb</t>
  </si>
  <si>
    <t>6067df6e8927ca23fb719e9f</t>
  </si>
  <si>
    <t>6067e79ec3080f406f2f786b</t>
  </si>
  <si>
    <t>6067ef67954f6b2185f36607</t>
  </si>
  <si>
    <t>60680cacf4c0cb4ff826a0b1</t>
  </si>
  <si>
    <t>Merries трусики M (6-11 кг) 74 шт.</t>
  </si>
  <si>
    <t>60680d113b31765debdaae83</t>
  </si>
  <si>
    <t>60677ce6f98801926787251f</t>
  </si>
  <si>
    <t>606777a22fe0980c5b52299f</t>
  </si>
  <si>
    <t>60676090dff13b57d97ce2d8</t>
  </si>
  <si>
    <t>606759f28927caa329719fda</t>
  </si>
  <si>
    <t>60675416f98801d05087248e</t>
  </si>
  <si>
    <t>Merries трусики M (6-11 кг) 74 шт. 74 шт.</t>
  </si>
  <si>
    <t>606741ff2af6cd49c10bc3b1</t>
  </si>
  <si>
    <t>60671960f9880106c587255b</t>
  </si>
  <si>
    <t>Goo.N подгузники Ultra XL (12-20 кг) 52 шт. 52 шт.</t>
  </si>
  <si>
    <t>606704287153b3f963421b4f</t>
  </si>
  <si>
    <t>6067643b3620c20a9174e3e9</t>
  </si>
  <si>
    <t>60676d01f4c0cb2c6226a0e3</t>
  </si>
  <si>
    <t>6067838f5a3951f5ce9578d1</t>
  </si>
  <si>
    <t>606774d1f4c0cb6a7126a016</t>
  </si>
  <si>
    <t>60674f63dff13b54407ce25b</t>
  </si>
  <si>
    <t>60674099f4c0cb0a7126a004</t>
  </si>
  <si>
    <t>60679dcbdbdc314a39d5827f</t>
  </si>
  <si>
    <t>Joonies трусики Comfort XL (12-17 кг) 38 шт. 38 шт.</t>
  </si>
  <si>
    <t>606777dc792ab167eb81448f</t>
  </si>
  <si>
    <t>6067685883b1f271ec5dbf8a</t>
  </si>
  <si>
    <t>6068036d03c37884a212b7b9</t>
  </si>
  <si>
    <t>6067ff352fe0983e9452296f</t>
  </si>
  <si>
    <t>6067f7c283b1f23dbd5dbf16</t>
  </si>
  <si>
    <t>60678b84954f6b2894f366a5</t>
  </si>
  <si>
    <t>606783a932da833be38e4b3b</t>
  </si>
  <si>
    <t>60677ba39066f461749d9351</t>
  </si>
  <si>
    <t>606783355a3951a0b5957911</t>
  </si>
  <si>
    <t>Стиральный порошок FUNS Для чистоты вещей и сушки белья в помещении, картонная пачка, 0.9 кг</t>
  </si>
  <si>
    <t>606780da954f6b32faf365fd</t>
  </si>
  <si>
    <t>606772af863e4e5e316c7ed9</t>
  </si>
  <si>
    <t>6068c03c792ab15fce814372</t>
  </si>
  <si>
    <t>6067802fc3080f02f42f77fc</t>
  </si>
  <si>
    <t>606780a5dbdc31dbe2d58390</t>
  </si>
  <si>
    <t>606781fc863e4e4ec16c7e43</t>
  </si>
  <si>
    <t>60676dcf20d51d48bd3fb873</t>
  </si>
  <si>
    <t>6067640b8927ca5d0a719f92</t>
  </si>
  <si>
    <t>60675ff3863e4e10e86c7edd</t>
  </si>
  <si>
    <t>60674c7c2fe0981877522929</t>
  </si>
  <si>
    <t>Joonies трусики Premium Soft XXL (15-20 кг) 28 шт. 28 шт.</t>
  </si>
  <si>
    <t>6067470cdbdc3199a3d582c0</t>
  </si>
  <si>
    <t>606760b59066f44f4c9d9405</t>
  </si>
  <si>
    <t>606736e803c37821cf12b79d</t>
  </si>
  <si>
    <t>606732ec8927ca69a0719f33</t>
  </si>
  <si>
    <t>6068796cf78dba2cf6a82e94</t>
  </si>
  <si>
    <t>60672d4df988011ad28725a7</t>
  </si>
  <si>
    <t>60684d045a395163e6957924</t>
  </si>
  <si>
    <t>60671c906a8643743b639153</t>
  </si>
  <si>
    <t>60689ce6bed21e0d676a5b83</t>
  </si>
  <si>
    <t>Goo.N трусики Ultra XXL (13-25 кг) 36 шт.</t>
  </si>
  <si>
    <t>60682b7fdbdc317133d5828e</t>
  </si>
  <si>
    <t>60677573c3080f36412f78ea</t>
  </si>
  <si>
    <t>606715fb83b1f2341c5dbf97</t>
  </si>
  <si>
    <t>606706b7954f6b72eaf365d8</t>
  </si>
  <si>
    <t>60687154c5311b2ec327c992</t>
  </si>
  <si>
    <t>6068140d954f6bff76f3667c</t>
  </si>
  <si>
    <t>6066fdba99d6ef3f34483a1c</t>
  </si>
  <si>
    <t>6068930b6a86437a3f6392a5</t>
  </si>
  <si>
    <t>6068d5ad4f5c6e1feaa134d0</t>
  </si>
  <si>
    <t>Goo.N подгузники Ultra L (9-14 кг) 68 шт.</t>
  </si>
  <si>
    <t>60683803dff13b2ae77ce25c</t>
  </si>
  <si>
    <t>Merries трусики M (6-11 кг) 58 шт. 58 шт.</t>
  </si>
  <si>
    <t>6066f0c3bed21e7feb6a5bff</t>
  </si>
  <si>
    <t>60684eb5fbacea2c4c8a2aaf</t>
  </si>
  <si>
    <t>60673a287153b3a7de421bc0</t>
  </si>
  <si>
    <t>6068841394d5273fcdedd91f</t>
  </si>
  <si>
    <t>6068bf6f2af6cd0afd0bc24e</t>
  </si>
  <si>
    <t>60671f7db9f8ed5449d86b37</t>
  </si>
  <si>
    <t>60670b494f5c6e10aaa1342f</t>
  </si>
  <si>
    <t>60670ca5863e4e1d936c7f07</t>
  </si>
  <si>
    <t>60695600c5311b48c227c9bb</t>
  </si>
  <si>
    <t>6067844ec3080f54862f7802</t>
  </si>
  <si>
    <t>60677861863e4e490d6c7ee6</t>
  </si>
  <si>
    <t>606782bb03c378111612b858</t>
  </si>
  <si>
    <t>60676d5403c378d42112b763</t>
  </si>
  <si>
    <t>606732f47153b35651421bbf</t>
  </si>
  <si>
    <t>6067701299d6ef36a9483a2c</t>
  </si>
  <si>
    <t>6067485d2fe09865055228b6</t>
  </si>
  <si>
    <t>6066e86d7399010ffacadd65</t>
  </si>
  <si>
    <t>6067853e2fe0981679522980</t>
  </si>
  <si>
    <t>YokoSun подгузники S (до 6 кг) 82 шт. 82 шт.</t>
  </si>
  <si>
    <t>60674d3832da8342868e4bac</t>
  </si>
  <si>
    <t>606768c604e943e3c4dd5490</t>
  </si>
  <si>
    <t>60678598fbacea015f8a2b95</t>
  </si>
  <si>
    <t>6066f2a0dff13b03b07ce233</t>
  </si>
  <si>
    <t>6067341783b1f273b25dbfb1</t>
  </si>
  <si>
    <t>6066e38120d51d6a5d3fb91e</t>
  </si>
  <si>
    <t>60674eb7b9f8ed9b30d86b3a</t>
  </si>
  <si>
    <t>6066e131792ab102638143b6</t>
  </si>
  <si>
    <t>60695ae083b1f221825dbec4</t>
  </si>
  <si>
    <t>6066df505a3951817c9578cd</t>
  </si>
  <si>
    <t>YokoSun подгузники Premium M (5-10 кг) 62 шт.</t>
  </si>
  <si>
    <t>60680b3a7153b35de6421c07</t>
  </si>
  <si>
    <t>6066c4287153b30f2d421cb5</t>
  </si>
  <si>
    <t>6066c4664f5c6e6d76a13387</t>
  </si>
  <si>
    <t>6066c3addbdc3162b7d5839b</t>
  </si>
  <si>
    <t>6066c2a38927caccc1719edf</t>
  </si>
  <si>
    <t>6066c06e83b1f250175dbf54</t>
  </si>
  <si>
    <t>Manuoki трусики XL (12+ кг) 38 шт. 38 шт.</t>
  </si>
  <si>
    <t>6066b4d5954f6b7ab1f36626</t>
  </si>
  <si>
    <t>6067d78820d51d1de53fb850</t>
  </si>
  <si>
    <t>6067622404e9432a88dd54d2</t>
  </si>
  <si>
    <t>Palmbaby подгузники Ультратонкие L (9-14 кг) 52 шт.</t>
  </si>
  <si>
    <t>6067e83c954f6b6800f36668</t>
  </si>
  <si>
    <t>60677a0003c378731112b743</t>
  </si>
  <si>
    <t>Смесь Kabrita 2 GOLD для комфортного пищеварения, 6-12 месяцев, 400 г 400 г</t>
  </si>
  <si>
    <t>6066329b03c37865de12b7be</t>
  </si>
  <si>
    <t>60662f2f3620c2394674e312</t>
  </si>
  <si>
    <t>6067a28ac5311b6a6727c99d</t>
  </si>
  <si>
    <t>60673fe10fe9956887a03641</t>
  </si>
  <si>
    <t>6068072794d5272bfeedd905</t>
  </si>
  <si>
    <t>6066100404e9431d3bdd54cd</t>
  </si>
  <si>
    <t>6066123a04e9430a42dd5494</t>
  </si>
  <si>
    <t>606756f43b31760e9edaaf7d</t>
  </si>
  <si>
    <t>6066040199d6ef7c7d483a12</t>
  </si>
  <si>
    <t>6065e375dff13b4bd97ce269</t>
  </si>
  <si>
    <t>6065df366a86432eda639113</t>
  </si>
  <si>
    <t>6065bf29863e4e0e446c7eeb</t>
  </si>
  <si>
    <t>6065b3a62af6cd3c45bfc181</t>
  </si>
  <si>
    <t>Goo.N трусики Ultra XXL (13-25 кг) 36 шт. 36 шт.</t>
  </si>
  <si>
    <t>60659df404e94337ef64d878</t>
  </si>
  <si>
    <t>6065967199d6ef3befe34a08</t>
  </si>
  <si>
    <t>маска Esthetic House Syn-Ake Hydrogel, 30 г</t>
  </si>
  <si>
    <t>606568b2f78dba72e13b3e79</t>
  </si>
  <si>
    <t>6064d19efbacea2b3874b539</t>
  </si>
  <si>
    <t>6064b78a99d6ef3c6be34a3a</t>
  </si>
  <si>
    <t>60697626739901471acadd64</t>
  </si>
  <si>
    <t>606840726a86433362639183</t>
  </si>
  <si>
    <t>6068771ef4c0cb3766269ff6</t>
  </si>
  <si>
    <t>60698330f4c0cb704c26a092</t>
  </si>
  <si>
    <t>6069853e3620c23e1674e311</t>
  </si>
  <si>
    <t>Genki трусики Premium Soft L (9-14 кг) 30 шт. 30 шт.</t>
  </si>
  <si>
    <t>60698ea083b1f203af5dbf82</t>
  </si>
  <si>
    <t>60675d20739901655fcadd01</t>
  </si>
  <si>
    <t>606997140fe9955f2da0368f</t>
  </si>
  <si>
    <t>60699f597399017acacadde6</t>
  </si>
  <si>
    <t>60699f785a39511ec5957a14</t>
  </si>
  <si>
    <t>Farmstay Тонер с фито-стволовыми клетками винограда Grape Stem Cell, 130 мл</t>
  </si>
  <si>
    <t>6069a2dfb9f8edad46d86a0b</t>
  </si>
  <si>
    <t>6069a611bed21e2a146a5b64</t>
  </si>
  <si>
    <t>6067602e863e4e56876c7e89</t>
  </si>
  <si>
    <t>606741937399016de3cadda7</t>
  </si>
  <si>
    <t>6065ee6532da8372bc8e4c22</t>
  </si>
  <si>
    <t>606754b4b9f8ed37bbd86b05</t>
  </si>
  <si>
    <t>60677476f4c0cb5c3326a0c4</t>
  </si>
  <si>
    <t>6069ad19792ab153de81440e</t>
  </si>
  <si>
    <t>6069ad206a8643164b6391cf</t>
  </si>
  <si>
    <t>6069ad2e32da83a6ad8e4be4</t>
  </si>
  <si>
    <t>60680718c5311b02ff27ca68</t>
  </si>
  <si>
    <t>60680a7283b1f24cfc5dbf2b</t>
  </si>
  <si>
    <t>6064d66794d527910d07160a</t>
  </si>
  <si>
    <t>60662e1303c37867fa12b763</t>
  </si>
  <si>
    <t>6066fe5e94d527c8d7edd83f</t>
  </si>
  <si>
    <t>60662d814f5c6e6229a133eb</t>
  </si>
  <si>
    <t>606782422fe0984b0b5228ea</t>
  </si>
  <si>
    <t>60677b7bb9f8eda49ed86ab7</t>
  </si>
  <si>
    <t>606756a82af6cd43b20bc2dc</t>
  </si>
  <si>
    <t>606700ee6a86437251639162</t>
  </si>
  <si>
    <t>606717ee2af6cd7dad0bc2e2</t>
  </si>
  <si>
    <t>6066d87af988016e3f8724b3</t>
  </si>
  <si>
    <t>6066c3520fe9954a60a0363c</t>
  </si>
  <si>
    <t>6066c1cff98801113387253c</t>
  </si>
  <si>
    <t>6069b44e20d51d48633fb912</t>
  </si>
  <si>
    <t>6069b9ceb9f8edcfe0d86ad8</t>
  </si>
  <si>
    <t>606770375a3951b08e957907</t>
  </si>
  <si>
    <t>60661e74863e4e0bdb6c7f4b</t>
  </si>
  <si>
    <t>60682ef52fe09835b0522985</t>
  </si>
  <si>
    <t>6069c1bc3620c22f0e74e304</t>
  </si>
  <si>
    <t>6069c36c792ab11cf781436e</t>
  </si>
  <si>
    <t>La'dor кондиционер Moisture Balancing для сухих и поврежденных волос, 530 мл</t>
  </si>
  <si>
    <t>6069c3c14f5c6e0c63a1345c</t>
  </si>
  <si>
    <t>6069c4cc9066f45b0a9d9461</t>
  </si>
  <si>
    <t>6069c9209066f4406f9d9404</t>
  </si>
  <si>
    <t>6069c933dbdc31bcc9d5832c</t>
  </si>
  <si>
    <t>6069c9e53b317648bbdaae9c</t>
  </si>
  <si>
    <t>6069cde804e943b1d7dd545d</t>
  </si>
  <si>
    <t>6069d08383b1f27d135dbfa8</t>
  </si>
  <si>
    <t>6069d558f988010ba1872580</t>
  </si>
  <si>
    <t>6069d9d4b9f8ed07efd86abe</t>
  </si>
  <si>
    <t>6069dd215a395113029578c5</t>
  </si>
  <si>
    <t>Merries трусики L (9-14 кг) 44 шт. 44 шт.</t>
  </si>
  <si>
    <t>6069de8b32da83a4fc8e4ba7</t>
  </si>
  <si>
    <t>Merries подгузники L (9-14 кг) 54 шт. 54 шт.</t>
  </si>
  <si>
    <t>6069df09f4c0cb1a8126a067</t>
  </si>
  <si>
    <t>6069dfd79066f469be9d9413</t>
  </si>
  <si>
    <t>6069e0ee04e9438a2cdd5440</t>
  </si>
  <si>
    <t>6069e31dc3080f8b352f791d</t>
  </si>
  <si>
    <t>6069e326954f6b077df366b7</t>
  </si>
  <si>
    <t>6069e3299066f45bf09d933c</t>
  </si>
  <si>
    <t>6069e551f9880189c88724cf</t>
  </si>
  <si>
    <t>6069e7d704e94307c3dd54f7</t>
  </si>
  <si>
    <t>6069e812c3080f32f92f7834</t>
  </si>
  <si>
    <t>6069ea16f98801c32b87246e</t>
  </si>
  <si>
    <t>BOSNIC кондиционер Secret Flower tea tree Perfume, 500 мл</t>
  </si>
  <si>
    <t>6069ecabbed21e32526a5c4a</t>
  </si>
  <si>
    <t>6069efc1f4c0cb31ec269fd1</t>
  </si>
  <si>
    <t>6068fca1dbdc31a73ad58302</t>
  </si>
  <si>
    <t>6069f3df4f5c6e570ca133ca</t>
  </si>
  <si>
    <t>6069f9524f5c6e1b12a134aa</t>
  </si>
  <si>
    <t>6069fcb77399015911cadd73</t>
  </si>
  <si>
    <t>606a046af78dba6a6fa82e73</t>
  </si>
  <si>
    <t>Holika Holika Многофункциональный праймер под макияж Naked Face Balancing Primer 35 г multi-color</t>
  </si>
  <si>
    <t>606a06dd2af6cd5a930bc244</t>
  </si>
  <si>
    <t>606a0842954f6be792f3664a</t>
  </si>
  <si>
    <t>606a0fb7792ab109c38143eb</t>
  </si>
  <si>
    <t>606a119ef4c0cb114d26a005</t>
  </si>
  <si>
    <t>Missha BB крем Wrinkle Filler Signature, SPF 37, 44 г, оттенок: 21 light beige</t>
  </si>
  <si>
    <t>606a1d9499d6ef0964483958</t>
  </si>
  <si>
    <t>606a3301954f6b9e77f3665c</t>
  </si>
  <si>
    <t>La'dor Маска для сухих и поврежденных волос Hydro LPP Treatment, 530 мл</t>
  </si>
  <si>
    <t>6068cc3883b1f27dbf5dbf73</t>
  </si>
  <si>
    <t>6068e25f4f5c6e76a3a13401</t>
  </si>
  <si>
    <t>60696496863e4e4b096c7e32</t>
  </si>
  <si>
    <t>60699ce020d51d50c13fb87c</t>
  </si>
  <si>
    <t>6068d53d99d6ef1ca4483921</t>
  </si>
  <si>
    <t>Jigott Pomegranate Shining Cream Крем для лица с экстрактом граната Shining Cream Pomegranate Extract, 70 мл</t>
  </si>
  <si>
    <t>6069de64954f6bac6ff36728</t>
  </si>
  <si>
    <t>60696ee2792ab1721d814383</t>
  </si>
  <si>
    <t>606849cbf98801abfd8725ce</t>
  </si>
  <si>
    <t>6069c95b83b1f2771c5dbeb3</t>
  </si>
  <si>
    <t>6068e1fd0fe9952f84a0359b</t>
  </si>
  <si>
    <t>6069c9123b31763eb9daae69</t>
  </si>
  <si>
    <t>6068fd685a39511e4f957946</t>
  </si>
  <si>
    <t>60687cc083b1f266ae5dbf7b</t>
  </si>
  <si>
    <t>6068bbba3b31765b31daaf55</t>
  </si>
  <si>
    <t>606861546a8643747f63918e</t>
  </si>
  <si>
    <t>6069c4afbed21e0b646a5c39</t>
  </si>
  <si>
    <t>Etude House Тонер регенерирующий Soon Jung pH 5.5 Relief, 180 мл</t>
  </si>
  <si>
    <t>6068d34dc3080f93b52f78a2</t>
  </si>
  <si>
    <t>6069d5c12af6cd22400bc342</t>
  </si>
  <si>
    <t>60686d43c5311b118a27c977</t>
  </si>
  <si>
    <t>6068b704c5311b5c2b27c9b2</t>
  </si>
  <si>
    <t>Farmstay Snail Visible Difference Moisture Cream Увлажняющий крем с улиточным муцином, 100 г</t>
  </si>
  <si>
    <t>606945c13620c257d274e32d</t>
  </si>
  <si>
    <t>606964005a3951238c95790f</t>
  </si>
  <si>
    <t>6069f248863e4e69f26c7e36</t>
  </si>
  <si>
    <t>6069fb279066f47e3e9d9360</t>
  </si>
  <si>
    <t>6069b481863e4e4b0e6c7ec2</t>
  </si>
  <si>
    <t>6069a09e8927ca19a9719f8e</t>
  </si>
  <si>
    <t>60699fba792ab1524f8143ba</t>
  </si>
  <si>
    <t>60698c7e03c3782f1b12b736</t>
  </si>
  <si>
    <t>60699b20dbdc31cd68d583c9</t>
  </si>
  <si>
    <t>6069753a2fe0981944522933</t>
  </si>
  <si>
    <t>YokoSun подгузники Premium S (3-6 кг) 72 шт.</t>
  </si>
  <si>
    <t>6069636c83b1f278685dbecc</t>
  </si>
  <si>
    <t>6068e23e4f5c6e05fda133f9</t>
  </si>
  <si>
    <t>17.03.2021</t>
  </si>
  <si>
    <t>Возврат платежа покупателя</t>
  </si>
  <si>
    <t>606563d683b1f27429f0f511</t>
  </si>
  <si>
    <t>Стиральный порошок Attack Bio EX, пластиковый пакет, 0.81 кг</t>
  </si>
  <si>
    <t>6065895103c378ac191b0acd</t>
  </si>
  <si>
    <t>60669e7ef4c0cb4b2126a032</t>
  </si>
  <si>
    <t>6066a4c76a864312d96391d4</t>
  </si>
  <si>
    <t>6066c410b9f8ed646ad86acb</t>
  </si>
  <si>
    <t>60672006863e4e319e6c7f14</t>
  </si>
  <si>
    <t>606734fa2af6cd11c70bc30f</t>
  </si>
  <si>
    <t>606872ea2fe09802a05229b1</t>
  </si>
  <si>
    <t>60697f067153b319c6421b9a</t>
  </si>
  <si>
    <t>6069e16bc5311b186727c966</t>
  </si>
  <si>
    <t>Оплата услуг Яндекс.Маркета</t>
  </si>
  <si>
    <t>70ca951ff71d3e5ca5aede105e534aa9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</si>
</sst>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897043.0</v>
      </c>
    </row>
    <row r="4" spans="1:9" s="3" customFormat="1" x14ac:dyDescent="0.2" ht="16.0" customHeight="true">
      <c r="A4" s="3" t="s">
        <v>34</v>
      </c>
      <c r="B4" s="10" t="n">
        <v>220833.5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4.1738525E7</v>
      </c>
      <c r="B8" s="8" t="s">
        <v>51</v>
      </c>
      <c r="C8" s="8" t="n">
        <f>IF(false,"120922351", "120922351")</f>
      </c>
      <c r="D8" s="8" t="s">
        <v>52</v>
      </c>
      <c r="E8" s="8" t="n">
        <v>2.0</v>
      </c>
      <c r="F8" s="8" t="n">
        <v>1342.0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4.1585175E7</v>
      </c>
      <c r="B9" t="s" s="8">
        <v>56</v>
      </c>
      <c r="C9" t="n" s="8">
        <f>IF(false,"01-003884", "01-003884")</f>
      </c>
      <c r="D9" t="s" s="8">
        <v>57</v>
      </c>
      <c r="E9" t="n" s="8">
        <v>1.0</v>
      </c>
      <c r="F9" t="n" s="8">
        <v>663.0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4.1585175E7</v>
      </c>
      <c r="B10" s="8" t="s">
        <v>56</v>
      </c>
      <c r="C10" s="8" t="n">
        <f>IF(false,"120922351", "120922351")</f>
      </c>
      <c r="D10" s="8" t="s">
        <v>52</v>
      </c>
      <c r="E10" s="8" t="n">
        <v>1.0</v>
      </c>
      <c r="F10" s="8" t="n">
        <v>562.0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4.1579272E7</v>
      </c>
      <c r="B11" t="s" s="8">
        <v>56</v>
      </c>
      <c r="C11" t="n" s="8">
        <f>IF(false,"120921995", "120921995")</f>
      </c>
      <c r="D11" t="s" s="8">
        <v>59</v>
      </c>
      <c r="E11" t="n" s="8">
        <v>1.0</v>
      </c>
      <c r="F11" t="n" s="8">
        <v>1199.0</v>
      </c>
      <c r="G11" t="s" s="8">
        <v>53</v>
      </c>
      <c r="H11" t="s" s="8">
        <v>54</v>
      </c>
      <c r="I11" t="s" s="8">
        <v>60</v>
      </c>
    </row>
    <row r="12" spans="1:9" x14ac:dyDescent="0.2" ht="16.0" customHeight="true">
      <c r="A12" s="7" t="n">
        <v>4.1578585E7</v>
      </c>
      <c r="B12" t="s" s="8">
        <v>56</v>
      </c>
      <c r="C12" t="n" s="8">
        <f>IF(false,"005-1518", "005-1518")</f>
      </c>
      <c r="D12" t="s" s="8">
        <v>61</v>
      </c>
      <c r="E12" t="n" s="8">
        <v>1.0</v>
      </c>
      <c r="F12" t="n" s="8">
        <v>661.0</v>
      </c>
      <c r="G12" t="s" s="8">
        <v>53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4.1576582E7</v>
      </c>
      <c r="B13" s="8" t="s">
        <v>56</v>
      </c>
      <c r="C13" s="8" t="n">
        <f>IF(false,"120922090", "120922090")</f>
      </c>
      <c r="D13" s="8" t="s">
        <v>63</v>
      </c>
      <c r="E13" s="8" t="n">
        <v>2.0</v>
      </c>
      <c r="F13" s="8" t="n">
        <v>1678.0</v>
      </c>
      <c r="G13" s="8" t="s">
        <v>53</v>
      </c>
      <c r="H13" s="8" t="s">
        <v>54</v>
      </c>
      <c r="I13" s="8" t="s">
        <v>64</v>
      </c>
    </row>
    <row r="14" spans="1:9" x14ac:dyDescent="0.2" ht="16.0" customHeight="true">
      <c r="A14" s="7" t="n">
        <v>4.1572923E7</v>
      </c>
      <c r="B14" s="8" t="s">
        <v>56</v>
      </c>
      <c r="C14" s="8" t="n">
        <f>IF(false,"120922035", "120922035")</f>
      </c>
      <c r="D14" s="8" t="s">
        <v>65</v>
      </c>
      <c r="E14" s="8" t="n">
        <v>2.0</v>
      </c>
      <c r="F14" s="8" t="n">
        <v>1780.0</v>
      </c>
      <c r="G14" s="8" t="s">
        <v>53</v>
      </c>
      <c r="H14" s="8" t="s">
        <v>54</v>
      </c>
      <c r="I14" s="8" t="s">
        <v>66</v>
      </c>
    </row>
    <row r="15" ht="16.0" customHeight="true">
      <c r="A15" t="n" s="7">
        <v>4.1620174E7</v>
      </c>
      <c r="B15" t="s" s="8">
        <v>56</v>
      </c>
      <c r="C15" t="n" s="8">
        <f>IF(false,"120921545", "120921545")</f>
      </c>
      <c r="D15" t="s" s="8">
        <v>67</v>
      </c>
      <c r="E15" t="n" s="8">
        <v>3.0</v>
      </c>
      <c r="F15" t="n" s="8">
        <v>2328.0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4.1565606E7</v>
      </c>
      <c r="B16" t="s" s="8">
        <v>56</v>
      </c>
      <c r="C16" t="n" s="8">
        <f>IF(false,"005-1375", "005-1375")</f>
      </c>
      <c r="D16" t="s" s="8">
        <v>69</v>
      </c>
      <c r="E16" t="n" s="8">
        <v>1.0</v>
      </c>
      <c r="F16" s="8" t="n">
        <v>633.0</v>
      </c>
      <c r="G16" s="8" t="s">
        <v>53</v>
      </c>
      <c r="H16" s="8" t="s">
        <v>54</v>
      </c>
      <c r="I16" s="8" t="s">
        <v>70</v>
      </c>
    </row>
    <row r="17" spans="1:9" x14ac:dyDescent="0.2" ht="16.0" customHeight="true">
      <c r="A17" s="7" t="n">
        <v>4.1564266E7</v>
      </c>
      <c r="B17" s="8" t="s">
        <v>56</v>
      </c>
      <c r="C17" s="8" t="n">
        <f>IF(false,"002-106", "002-106")</f>
      </c>
      <c r="D17" s="8" t="s">
        <v>71</v>
      </c>
      <c r="E17" s="8" t="n">
        <v>1.0</v>
      </c>
      <c r="F17" s="8" t="n">
        <v>1399.0</v>
      </c>
      <c r="G17" s="8" t="s">
        <v>53</v>
      </c>
      <c r="H17" s="8" t="s">
        <v>54</v>
      </c>
      <c r="I17" s="8" t="s">
        <v>72</v>
      </c>
    </row>
    <row r="18" spans="1:9" x14ac:dyDescent="0.2" ht="16.0" customHeight="true">
      <c r="A18" s="7" t="n">
        <v>4.1703673E7</v>
      </c>
      <c r="B18" t="s" s="8">
        <v>51</v>
      </c>
      <c r="C18" t="n" s="8">
        <f>IF(false,"120922158", "120922158")</f>
      </c>
      <c r="D18" t="s" s="8">
        <v>73</v>
      </c>
      <c r="E18" t="n" s="8">
        <v>1.0</v>
      </c>
      <c r="F18" t="n" s="8">
        <v>479.0</v>
      </c>
      <c r="G18" t="s" s="8">
        <v>53</v>
      </c>
      <c r="H18" t="s" s="8">
        <v>54</v>
      </c>
      <c r="I18" t="s" s="8">
        <v>74</v>
      </c>
    </row>
    <row r="19" spans="1:9" ht="16.0" x14ac:dyDescent="0.2" customHeight="true">
      <c r="A19" s="7" t="n">
        <v>4.0870474E7</v>
      </c>
      <c r="B19" s="8" t="s">
        <v>75</v>
      </c>
      <c r="C19" s="8" t="n">
        <f>IF(false,"005-1516", "005-1516")</f>
      </c>
      <c r="D19" s="8" t="s">
        <v>76</v>
      </c>
      <c r="E19" s="8" t="n">
        <v>1.0</v>
      </c>
      <c r="F19" s="8" t="n">
        <v>953.0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4.1555031E7</v>
      </c>
      <c r="B20" s="8" t="s">
        <v>56</v>
      </c>
      <c r="C20" s="8" t="n">
        <f>IF(false,"120921905", "120921905")</f>
      </c>
      <c r="D20" s="8" t="s">
        <v>78</v>
      </c>
      <c r="E20" s="8" t="n">
        <v>2.0</v>
      </c>
      <c r="F20" s="8" t="n">
        <v>1586.0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4.1554212E7</v>
      </c>
      <c r="B21" t="s" s="8">
        <v>56</v>
      </c>
      <c r="C21" t="n" s="8">
        <f>IF(false,"002-101", "002-101")</f>
      </c>
      <c r="D21" t="s" s="8">
        <v>80</v>
      </c>
      <c r="E21" t="n" s="8">
        <v>1.0</v>
      </c>
      <c r="F21" t="n" s="8">
        <v>1.0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4.072454E7</v>
      </c>
      <c r="B22" t="s" s="8">
        <v>82</v>
      </c>
      <c r="C22" t="n" s="8">
        <f>IF(false,"005-1515", "005-1515")</f>
      </c>
      <c r="D22" t="s" s="8">
        <v>83</v>
      </c>
      <c r="E22" t="n" s="8">
        <v>1.0</v>
      </c>
      <c r="F22" s="8" t="n">
        <v>953.0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4.1656687E7</v>
      </c>
      <c r="B23" s="8" t="s">
        <v>51</v>
      </c>
      <c r="C23" s="8" t="n">
        <f>IF(false,"120921545", "120921545")</f>
      </c>
      <c r="D23" s="8" t="s">
        <v>67</v>
      </c>
      <c r="E23" s="8" t="n">
        <v>2.0</v>
      </c>
      <c r="F23" s="8" t="n">
        <v>1550.0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4.1671662E7</v>
      </c>
      <c r="B24" t="s" s="8">
        <v>51</v>
      </c>
      <c r="C24" t="n" s="8">
        <f>IF(false,"120922194", "120922194")</f>
      </c>
      <c r="D24" t="s" s="8">
        <v>86</v>
      </c>
      <c r="E24" t="n" s="8">
        <v>2.0</v>
      </c>
      <c r="F24" t="n" s="8">
        <v>1097.0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4.1695224E7</v>
      </c>
      <c r="B25" t="s" s="8">
        <v>51</v>
      </c>
      <c r="C25" t="n" s="8">
        <f>IF(false,"120922090", "120922090")</f>
      </c>
      <c r="D25" t="s" s="8">
        <v>63</v>
      </c>
      <c r="E25" t="n" s="8">
        <v>6.0</v>
      </c>
      <c r="F25" t="n" s="8">
        <v>4032.0</v>
      </c>
      <c r="G25" t="s" s="8">
        <v>53</v>
      </c>
      <c r="H25" t="s" s="8">
        <v>54</v>
      </c>
      <c r="I25" t="s" s="8">
        <v>88</v>
      </c>
    </row>
    <row r="26" ht="16.0" customHeight="true">
      <c r="A26" t="n" s="7">
        <v>4.1683461E7</v>
      </c>
      <c r="B26" t="s" s="8">
        <v>51</v>
      </c>
      <c r="C26" t="n" s="8">
        <f>IF(false,"120921903", "120921903")</f>
      </c>
      <c r="D26" t="s" s="8">
        <v>89</v>
      </c>
      <c r="E26" t="n" s="8">
        <v>2.0</v>
      </c>
      <c r="F26" t="n" s="8">
        <v>1180.0</v>
      </c>
      <c r="G26" t="s" s="8">
        <v>53</v>
      </c>
      <c r="H26" t="s" s="8">
        <v>54</v>
      </c>
      <c r="I26" t="s" s="8">
        <v>90</v>
      </c>
    </row>
    <row r="27" ht="16.0" customHeight="true">
      <c r="A27" t="n" s="7">
        <v>4.1667502E7</v>
      </c>
      <c r="B27" t="s" s="8">
        <v>51</v>
      </c>
      <c r="C27" t="n" s="8">
        <f>IF(false,"120922390", "120922390")</f>
      </c>
      <c r="D27" t="s" s="8">
        <v>91</v>
      </c>
      <c r="E27" t="n" s="8">
        <v>1.0</v>
      </c>
      <c r="F27" t="n" s="8">
        <v>217.0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4.1461546E7</v>
      </c>
      <c r="B28" t="s" s="8">
        <v>93</v>
      </c>
      <c r="C28" t="n" s="8">
        <f>IF(false,"01-003884", "01-003884")</f>
      </c>
      <c r="D28" t="s" s="8">
        <v>57</v>
      </c>
      <c r="E28" t="n" s="8">
        <v>1.0</v>
      </c>
      <c r="F28" t="n" s="8">
        <v>789.0</v>
      </c>
      <c r="G28" t="s" s="8">
        <v>53</v>
      </c>
      <c r="H28" t="s" s="8">
        <v>54</v>
      </c>
      <c r="I28" t="s" s="8">
        <v>94</v>
      </c>
    </row>
    <row r="29" spans="1:9" s="1" customFormat="1" x14ac:dyDescent="0.2" ht="16.0" customHeight="true">
      <c r="A29" t="n" s="7">
        <v>4.1365732E7</v>
      </c>
      <c r="B29" t="s" s="8">
        <v>95</v>
      </c>
      <c r="C29" t="n" s="8">
        <f>IF(false,"003-315", "003-315")</f>
      </c>
      <c r="D29" t="s" s="8">
        <v>96</v>
      </c>
      <c r="E29" t="n" s="8">
        <v>1.0</v>
      </c>
      <c r="F29" t="n" s="8">
        <v>1412.0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4.1717432E7</v>
      </c>
      <c r="B30" t="s" s="8">
        <v>51</v>
      </c>
      <c r="C30" t="n" s="8">
        <f>IF(false,"01-003884", "01-003884")</f>
      </c>
      <c r="D30" t="s" s="8">
        <v>57</v>
      </c>
      <c r="E30" t="n" s="8">
        <v>1.0</v>
      </c>
      <c r="F30" t="n" s="8">
        <v>762.0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4.1717432E7</v>
      </c>
      <c r="B31" t="s" s="8">
        <v>51</v>
      </c>
      <c r="C31" t="n" s="8">
        <f>IF(false,"120921853", "120921853")</f>
      </c>
      <c r="D31" t="s" s="8">
        <v>99</v>
      </c>
      <c r="E31" t="n" s="8">
        <v>1.0</v>
      </c>
      <c r="F31" t="n" s="8">
        <v>724.0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4.1536699E7</v>
      </c>
      <c r="B32" t="s" s="8">
        <v>56</v>
      </c>
      <c r="C32" t="n" s="8">
        <f>IF(false,"120922396", "120922396")</f>
      </c>
      <c r="D32" t="s" s="8">
        <v>100</v>
      </c>
      <c r="E32" t="n" s="8">
        <v>1.0</v>
      </c>
      <c r="F32" t="n" s="8">
        <v>1.0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4.1543892E7</v>
      </c>
      <c r="B33" t="s" s="8">
        <v>56</v>
      </c>
      <c r="C33" t="n" s="8">
        <f>IF(false,"005-1312", "005-1312")</f>
      </c>
      <c r="D33" t="s" s="8">
        <v>102</v>
      </c>
      <c r="E33" t="n" s="8">
        <v>1.0</v>
      </c>
      <c r="F33" t="n" s="8">
        <v>597.0</v>
      </c>
      <c r="G33" t="s" s="8">
        <v>53</v>
      </c>
      <c r="H33" t="s" s="8">
        <v>54</v>
      </c>
      <c r="I33" t="s" s="8">
        <v>103</v>
      </c>
    </row>
    <row r="34" ht="16.0" customHeight="true">
      <c r="A34" t="n" s="7">
        <v>4.1535294E7</v>
      </c>
      <c r="B34" t="s" s="8">
        <v>56</v>
      </c>
      <c r="C34" t="n" s="8">
        <f>IF(false,"005-1111", "005-1111")</f>
      </c>
      <c r="D34" t="s" s="8">
        <v>104</v>
      </c>
      <c r="E34" t="n" s="8">
        <v>1.0</v>
      </c>
      <c r="F34" t="n" s="8">
        <v>1358.0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4.1533266E7</v>
      </c>
      <c r="B35" t="s" s="8">
        <v>93</v>
      </c>
      <c r="C35" t="n" s="8">
        <f>IF(false,"005-1516", "005-1516")</f>
      </c>
      <c r="D35" t="s" s="8">
        <v>76</v>
      </c>
      <c r="E35" t="n" s="8">
        <v>4.0</v>
      </c>
      <c r="F35" t="n" s="8">
        <v>3048.0</v>
      </c>
      <c r="G35" t="s" s="8">
        <v>53</v>
      </c>
      <c r="H35" t="s" s="8">
        <v>54</v>
      </c>
      <c r="I35" t="s" s="8">
        <v>106</v>
      </c>
    </row>
    <row r="36" ht="16.0" customHeight="true">
      <c r="A36" t="n" s="7">
        <v>4.1530745E7</v>
      </c>
      <c r="B36" t="s" s="8">
        <v>93</v>
      </c>
      <c r="C36" t="n" s="8">
        <f>IF(false,"120921957", "120921957")</f>
      </c>
      <c r="D36" t="s" s="8">
        <v>107</v>
      </c>
      <c r="E36" t="n" s="8">
        <v>1.0</v>
      </c>
      <c r="F36" t="n" s="8">
        <v>791.0</v>
      </c>
      <c r="G36" t="s" s="8">
        <v>53</v>
      </c>
      <c r="H36" t="s" s="8">
        <v>54</v>
      </c>
      <c r="I36" t="s" s="8">
        <v>108</v>
      </c>
    </row>
    <row r="37" ht="16.0" customHeight="true">
      <c r="A37" t="n" s="7">
        <v>4.1532291E7</v>
      </c>
      <c r="B37" t="s" s="8">
        <v>93</v>
      </c>
      <c r="C37" t="n" s="8">
        <f>IF(false,"01-003884", "01-003884")</f>
      </c>
      <c r="D37" t="s" s="8">
        <v>57</v>
      </c>
      <c r="E37" t="n" s="8">
        <v>2.0</v>
      </c>
      <c r="F37" t="n" s="8">
        <v>1584.0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4.1565143E7</v>
      </c>
      <c r="B38" t="s" s="8">
        <v>56</v>
      </c>
      <c r="C38" t="n" s="8">
        <f>IF(false,"120922396", "120922396")</f>
      </c>
      <c r="D38" t="s" s="8">
        <v>100</v>
      </c>
      <c r="E38" t="n" s="8">
        <v>1.0</v>
      </c>
      <c r="F38" t="n" s="8">
        <v>1.0</v>
      </c>
      <c r="G38" t="s" s="8">
        <v>53</v>
      </c>
      <c r="H38" t="s" s="8">
        <v>54</v>
      </c>
      <c r="I38" t="s" s="8">
        <v>110</v>
      </c>
    </row>
    <row r="39" ht="16.0" customHeight="true">
      <c r="A39" t="n" s="7">
        <v>4.1525479E7</v>
      </c>
      <c r="B39" t="s" s="8">
        <v>93</v>
      </c>
      <c r="C39" t="n" s="8">
        <f>IF(false,"005-1203", "005-1203")</f>
      </c>
      <c r="D39" t="s" s="8">
        <v>111</v>
      </c>
      <c r="E39" t="n" s="8">
        <v>1.0</v>
      </c>
      <c r="F39" t="n" s="8">
        <v>250.0</v>
      </c>
      <c r="G39" t="s" s="8">
        <v>53</v>
      </c>
      <c r="H39" t="s" s="8">
        <v>54</v>
      </c>
      <c r="I39" t="s" s="8">
        <v>112</v>
      </c>
    </row>
    <row r="40" ht="16.0" customHeight="true">
      <c r="A40" t="n" s="7">
        <v>4.1525479E7</v>
      </c>
      <c r="B40" t="s" s="8">
        <v>93</v>
      </c>
      <c r="C40" t="n" s="8">
        <f>IF(false,"120922738", "120922738")</f>
      </c>
      <c r="D40" t="s" s="8">
        <v>113</v>
      </c>
      <c r="E40" t="n" s="8">
        <v>1.0</v>
      </c>
      <c r="F40" t="n" s="8">
        <v>168.0</v>
      </c>
      <c r="G40" t="s" s="8">
        <v>53</v>
      </c>
      <c r="H40" t="s" s="8">
        <v>54</v>
      </c>
      <c r="I40" t="s" s="8">
        <v>112</v>
      </c>
    </row>
    <row r="41" ht="16.0" customHeight="true">
      <c r="A41" t="n" s="7">
        <v>4.1520653E7</v>
      </c>
      <c r="B41" t="s" s="8">
        <v>93</v>
      </c>
      <c r="C41" t="n" s="8">
        <f>IF(false,"005-1520", "005-1520")</f>
      </c>
      <c r="D41" t="s" s="8">
        <v>114</v>
      </c>
      <c r="E41" t="n" s="8">
        <v>1.0</v>
      </c>
      <c r="F41" t="n" s="8">
        <v>1319.0</v>
      </c>
      <c r="G41" t="s" s="8">
        <v>53</v>
      </c>
      <c r="H41" t="s" s="8">
        <v>54</v>
      </c>
      <c r="I41" t="s" s="8">
        <v>115</v>
      </c>
    </row>
    <row r="42" ht="16.0" customHeight="true">
      <c r="A42" t="n" s="7">
        <v>4.1517913E7</v>
      </c>
      <c r="B42" t="s" s="8">
        <v>93</v>
      </c>
      <c r="C42" t="n" s="8">
        <f>IF(false,"005-1519", "005-1519")</f>
      </c>
      <c r="D42" t="s" s="8">
        <v>116</v>
      </c>
      <c r="E42" t="n" s="8">
        <v>2.0</v>
      </c>
      <c r="F42" t="n" s="8">
        <v>2240.0</v>
      </c>
      <c r="G42" t="s" s="8">
        <v>53</v>
      </c>
      <c r="H42" t="s" s="8">
        <v>54</v>
      </c>
      <c r="I42" t="s" s="8">
        <v>117</v>
      </c>
    </row>
    <row r="43" ht="16.0" customHeight="true">
      <c r="A43" t="n" s="7">
        <v>4.1532221E7</v>
      </c>
      <c r="B43" t="s" s="8">
        <v>93</v>
      </c>
      <c r="C43" t="n" s="8">
        <f>IF(false,"120921544", "120921544")</f>
      </c>
      <c r="D43" t="s" s="8">
        <v>118</v>
      </c>
      <c r="E43" t="n" s="8">
        <v>3.0</v>
      </c>
      <c r="F43" t="n" s="8">
        <v>1934.0</v>
      </c>
      <c r="G43" t="s" s="8">
        <v>53</v>
      </c>
      <c r="H43" t="s" s="8">
        <v>54</v>
      </c>
      <c r="I43" t="s" s="8">
        <v>119</v>
      </c>
    </row>
    <row r="44" ht="16.0" customHeight="true">
      <c r="A44" t="n" s="7">
        <v>4.150582E7</v>
      </c>
      <c r="B44" t="s" s="8">
        <v>93</v>
      </c>
      <c r="C44" t="n" s="8">
        <f>IF(false,"120921947", "120921947")</f>
      </c>
      <c r="D44" t="s" s="8">
        <v>120</v>
      </c>
      <c r="E44" t="n" s="8">
        <v>1.0</v>
      </c>
      <c r="F44" t="n" s="8">
        <v>275.0</v>
      </c>
      <c r="G44" t="s" s="8">
        <v>53</v>
      </c>
      <c r="H44" t="s" s="8">
        <v>54</v>
      </c>
      <c r="I44" t="s" s="8">
        <v>121</v>
      </c>
    </row>
    <row r="45" ht="16.0" customHeight="true">
      <c r="A45" t="n" s="7">
        <v>4.1630141E7</v>
      </c>
      <c r="B45" t="s" s="8">
        <v>56</v>
      </c>
      <c r="C45" t="n" s="8">
        <f>IF(false,"005-1513", "005-1513")</f>
      </c>
      <c r="D45" t="s" s="8">
        <v>122</v>
      </c>
      <c r="E45" t="n" s="8">
        <v>1.0</v>
      </c>
      <c r="F45" t="n" s="8">
        <v>1.0</v>
      </c>
      <c r="G45" t="s" s="8">
        <v>53</v>
      </c>
      <c r="H45" t="s" s="8">
        <v>54</v>
      </c>
      <c r="I45" t="s" s="8">
        <v>123</v>
      </c>
    </row>
    <row r="46" ht="16.0" customHeight="true">
      <c r="A46" t="n" s="7">
        <v>4.1500223E7</v>
      </c>
      <c r="B46" t="s" s="8">
        <v>93</v>
      </c>
      <c r="C46" t="n" s="8">
        <f>IF(false,"120922396", "120922396")</f>
      </c>
      <c r="D46" t="s" s="8">
        <v>100</v>
      </c>
      <c r="E46" t="n" s="8">
        <v>1.0</v>
      </c>
      <c r="F46" t="n" s="8">
        <v>272.0</v>
      </c>
      <c r="G46" t="s" s="8">
        <v>53</v>
      </c>
      <c r="H46" t="s" s="8">
        <v>54</v>
      </c>
      <c r="I46" t="s" s="8">
        <v>124</v>
      </c>
    </row>
    <row r="47" ht="16.0" customHeight="true">
      <c r="A47" t="n" s="7">
        <v>4.1499321E7</v>
      </c>
      <c r="B47" t="s" s="8">
        <v>93</v>
      </c>
      <c r="C47" t="n" s="8">
        <f>IF(false,"120921606", "120921606")</f>
      </c>
      <c r="D47" t="s" s="8">
        <v>125</v>
      </c>
      <c r="E47" t="n" s="8">
        <v>1.0</v>
      </c>
      <c r="F47" t="n" s="8">
        <v>1.0</v>
      </c>
      <c r="G47" t="s" s="8">
        <v>53</v>
      </c>
      <c r="H47" t="s" s="8">
        <v>54</v>
      </c>
      <c r="I47" t="s" s="8">
        <v>126</v>
      </c>
    </row>
    <row r="48" ht="16.0" customHeight="true">
      <c r="A48" t="n" s="7">
        <v>4.160333E7</v>
      </c>
      <c r="B48" t="s" s="8">
        <v>56</v>
      </c>
      <c r="C48" t="n" s="8">
        <f>IF(false,"01-003884", "01-003884")</f>
      </c>
      <c r="D48" t="s" s="8">
        <v>57</v>
      </c>
      <c r="E48" t="n" s="8">
        <v>1.0</v>
      </c>
      <c r="F48" t="n" s="8">
        <v>682.0</v>
      </c>
      <c r="G48" t="s" s="8">
        <v>53</v>
      </c>
      <c r="H48" t="s" s="8">
        <v>54</v>
      </c>
      <c r="I48" t="s" s="8">
        <v>127</v>
      </c>
    </row>
    <row r="49" ht="16.0" customHeight="true">
      <c r="A49" t="n" s="7">
        <v>4.1491725E7</v>
      </c>
      <c r="B49" t="s" s="8">
        <v>93</v>
      </c>
      <c r="C49" t="n" s="8">
        <f>IF(false,"120921810", "120921810")</f>
      </c>
      <c r="D49" t="s" s="8">
        <v>128</v>
      </c>
      <c r="E49" t="n" s="8">
        <v>1.0</v>
      </c>
      <c r="F49" t="n" s="8">
        <v>1338.0</v>
      </c>
      <c r="G49" t="s" s="8">
        <v>53</v>
      </c>
      <c r="H49" t="s" s="8">
        <v>54</v>
      </c>
      <c r="I49" t="s" s="8">
        <v>129</v>
      </c>
    </row>
    <row r="50" ht="16.0" customHeight="true">
      <c r="A50" t="n" s="7">
        <v>4.0562311E7</v>
      </c>
      <c r="B50" t="s" s="8">
        <v>130</v>
      </c>
      <c r="C50" t="n" s="8">
        <f>IF(false,"120906022", "120906022")</f>
      </c>
      <c r="D50" t="s" s="8">
        <v>131</v>
      </c>
      <c r="E50" t="n" s="8">
        <v>1.0</v>
      </c>
      <c r="F50" t="n" s="8">
        <v>898.0</v>
      </c>
      <c r="G50" t="s" s="8">
        <v>53</v>
      </c>
      <c r="H50" t="s" s="8">
        <v>54</v>
      </c>
      <c r="I50" t="s" s="8">
        <v>132</v>
      </c>
    </row>
    <row r="51" ht="16.0" customHeight="true">
      <c r="A51" t="n" s="7">
        <v>4.145788E7</v>
      </c>
      <c r="B51" t="s" s="8">
        <v>93</v>
      </c>
      <c r="C51" t="n" s="8">
        <f>IF(false,"005-1513", "005-1513")</f>
      </c>
      <c r="D51" t="s" s="8">
        <v>122</v>
      </c>
      <c r="E51" t="n" s="8">
        <v>1.0</v>
      </c>
      <c r="F51" t="n" s="8">
        <v>979.0</v>
      </c>
      <c r="G51" t="s" s="8">
        <v>53</v>
      </c>
      <c r="H51" t="s" s="8">
        <v>54</v>
      </c>
      <c r="I51" t="s" s="8">
        <v>133</v>
      </c>
    </row>
    <row r="52" ht="16.0" customHeight="true">
      <c r="A52" t="n" s="7">
        <v>4.145788E7</v>
      </c>
      <c r="B52" t="s" s="8">
        <v>93</v>
      </c>
      <c r="C52" t="n" s="8">
        <f>IF(false,"005-1515", "005-1515")</f>
      </c>
      <c r="D52" t="s" s="8">
        <v>83</v>
      </c>
      <c r="E52" t="n" s="8">
        <v>1.0</v>
      </c>
      <c r="F52" t="n" s="8">
        <v>953.0</v>
      </c>
      <c r="G52" t="s" s="8">
        <v>53</v>
      </c>
      <c r="H52" t="s" s="8">
        <v>54</v>
      </c>
      <c r="I52" t="s" s="8">
        <v>133</v>
      </c>
    </row>
    <row r="53" ht="16.0" customHeight="true">
      <c r="A53" t="n" s="7">
        <v>4.1453893E7</v>
      </c>
      <c r="B53" t="s" s="8">
        <v>93</v>
      </c>
      <c r="C53" t="n" s="8">
        <f>IF(false,"01-003924", "01-003924")</f>
      </c>
      <c r="D53" t="s" s="8">
        <v>134</v>
      </c>
      <c r="E53" t="n" s="8">
        <v>1.0</v>
      </c>
      <c r="F53" t="n" s="8">
        <v>265.0</v>
      </c>
      <c r="G53" t="s" s="8">
        <v>53</v>
      </c>
      <c r="H53" t="s" s="8">
        <v>54</v>
      </c>
      <c r="I53" t="s" s="8">
        <v>135</v>
      </c>
    </row>
    <row r="54" ht="16.0" customHeight="true">
      <c r="A54" t="n" s="7">
        <v>4.1702149E7</v>
      </c>
      <c r="B54" t="s" s="8">
        <v>51</v>
      </c>
      <c r="C54" t="n" s="8">
        <f>IF(false,"005-1181", "005-1181")</f>
      </c>
      <c r="D54" t="s" s="8">
        <v>136</v>
      </c>
      <c r="E54" t="n" s="8">
        <v>1.0</v>
      </c>
      <c r="F54" t="n" s="8">
        <v>1122.0</v>
      </c>
      <c r="G54" t="s" s="8">
        <v>53</v>
      </c>
      <c r="H54" t="s" s="8">
        <v>54</v>
      </c>
      <c r="I54" t="s" s="8">
        <v>137</v>
      </c>
    </row>
    <row r="55" ht="16.0" customHeight="true">
      <c r="A55" t="n" s="7">
        <v>4.1747223E7</v>
      </c>
      <c r="B55" t="s" s="8">
        <v>51</v>
      </c>
      <c r="C55" t="n" s="8">
        <f>IF(false,"005-1515", "005-1515")</f>
      </c>
      <c r="D55" t="s" s="8">
        <v>83</v>
      </c>
      <c r="E55" t="n" s="8">
        <v>1.0</v>
      </c>
      <c r="F55" t="n" s="8">
        <v>643.0</v>
      </c>
      <c r="G55" t="s" s="8">
        <v>53</v>
      </c>
      <c r="H55" t="s" s="8">
        <v>54</v>
      </c>
      <c r="I55" t="s" s="8">
        <v>138</v>
      </c>
    </row>
    <row r="56" ht="16.0" customHeight="true">
      <c r="A56" t="n" s="7">
        <v>4.1134036E7</v>
      </c>
      <c r="B56" t="s" s="8">
        <v>139</v>
      </c>
      <c r="C56" t="n" s="8">
        <f>IF(false,"120921202", "120921202")</f>
      </c>
      <c r="D56" t="s" s="8">
        <v>140</v>
      </c>
      <c r="E56" t="n" s="8">
        <v>2.0</v>
      </c>
      <c r="F56" t="n" s="8">
        <v>3340.0</v>
      </c>
      <c r="G56" t="s" s="8">
        <v>53</v>
      </c>
      <c r="H56" t="s" s="8">
        <v>54</v>
      </c>
      <c r="I56" t="s" s="8">
        <v>141</v>
      </c>
    </row>
    <row r="57" ht="16.0" customHeight="true">
      <c r="A57" t="n" s="7">
        <v>4.1120782E7</v>
      </c>
      <c r="B57" t="s" s="8">
        <v>139</v>
      </c>
      <c r="C57" t="n" s="8">
        <f>IF(false,"120922353", "120922353")</f>
      </c>
      <c r="D57" t="s" s="8">
        <v>142</v>
      </c>
      <c r="E57" t="n" s="8">
        <v>1.0</v>
      </c>
      <c r="F57" t="n" s="8">
        <v>839.0</v>
      </c>
      <c r="G57" t="s" s="8">
        <v>53</v>
      </c>
      <c r="H57" t="s" s="8">
        <v>54</v>
      </c>
      <c r="I57" t="s" s="8">
        <v>143</v>
      </c>
    </row>
    <row r="58" ht="16.0" customHeight="true">
      <c r="A58" t="n" s="7">
        <v>4.1443401E7</v>
      </c>
      <c r="B58" t="s" s="8">
        <v>93</v>
      </c>
      <c r="C58" t="n" s="8">
        <f>IF(false,"120921791", "120921791")</f>
      </c>
      <c r="D58" t="s" s="8">
        <v>144</v>
      </c>
      <c r="E58" t="n" s="8">
        <v>2.0</v>
      </c>
      <c r="F58" t="n" s="8">
        <v>2639.0</v>
      </c>
      <c r="G58" t="s" s="8">
        <v>53</v>
      </c>
      <c r="H58" t="s" s="8">
        <v>54</v>
      </c>
      <c r="I58" t="s" s="8">
        <v>145</v>
      </c>
    </row>
    <row r="59" ht="16.0" customHeight="true">
      <c r="A59" t="n" s="7">
        <v>4.143434E7</v>
      </c>
      <c r="B59" t="s" s="8">
        <v>93</v>
      </c>
      <c r="C59" t="n" s="8">
        <f>IF(false,"120921718", "120921718")</f>
      </c>
      <c r="D59" t="s" s="8">
        <v>146</v>
      </c>
      <c r="E59" t="n" s="8">
        <v>1.0</v>
      </c>
      <c r="F59" t="n" s="8">
        <v>1358.0</v>
      </c>
      <c r="G59" t="s" s="8">
        <v>53</v>
      </c>
      <c r="H59" t="s" s="8">
        <v>54</v>
      </c>
      <c r="I59" t="s" s="8">
        <v>147</v>
      </c>
    </row>
    <row r="60" ht="16.0" customHeight="true">
      <c r="A60" t="n" s="7">
        <v>4.143434E7</v>
      </c>
      <c r="B60" t="s" s="8">
        <v>93</v>
      </c>
      <c r="C60" t="n" s="8">
        <f>IF(false,"002-105", "002-105")</f>
      </c>
      <c r="D60" t="s" s="8">
        <v>148</v>
      </c>
      <c r="E60" t="n" s="8">
        <v>1.0</v>
      </c>
      <c r="F60" t="n" s="8">
        <v>1120.0</v>
      </c>
      <c r="G60" t="s" s="8">
        <v>53</v>
      </c>
      <c r="H60" t="s" s="8">
        <v>54</v>
      </c>
      <c r="I60" t="s" s="8">
        <v>147</v>
      </c>
    </row>
    <row r="61" ht="16.0" customHeight="true">
      <c r="A61" t="n" s="7">
        <v>4.1399754E7</v>
      </c>
      <c r="B61" t="s" s="8">
        <v>95</v>
      </c>
      <c r="C61" t="n" s="8">
        <f>IF(false,"120921899", "120921899")</f>
      </c>
      <c r="D61" t="s" s="8">
        <v>149</v>
      </c>
      <c r="E61" t="n" s="8">
        <v>1.0</v>
      </c>
      <c r="F61" t="n" s="8">
        <v>1107.0</v>
      </c>
      <c r="G61" t="s" s="8">
        <v>53</v>
      </c>
      <c r="H61" t="s" s="8">
        <v>54</v>
      </c>
      <c r="I61" t="s" s="8">
        <v>150</v>
      </c>
    </row>
    <row r="62" ht="16.0" customHeight="true">
      <c r="A62" t="n" s="7">
        <v>4.1399754E7</v>
      </c>
      <c r="B62" t="s" s="8">
        <v>95</v>
      </c>
      <c r="C62" t="n" s="8">
        <f>IF(false,"005-1513", "005-1513")</f>
      </c>
      <c r="D62" t="s" s="8">
        <v>122</v>
      </c>
      <c r="E62" t="n" s="8">
        <v>1.0</v>
      </c>
      <c r="F62" t="n" s="8">
        <v>828.0</v>
      </c>
      <c r="G62" t="s" s="8">
        <v>53</v>
      </c>
      <c r="H62" t="s" s="8">
        <v>54</v>
      </c>
      <c r="I62" t="s" s="8">
        <v>150</v>
      </c>
    </row>
    <row r="63" ht="16.0" customHeight="true">
      <c r="A63" t="n" s="7">
        <v>4.1103498E7</v>
      </c>
      <c r="B63" t="s" s="8">
        <v>139</v>
      </c>
      <c r="C63" t="n" s="8">
        <f>IF(false,"120922158", "120922158")</f>
      </c>
      <c r="D63" t="s" s="8">
        <v>73</v>
      </c>
      <c r="E63" t="n" s="8">
        <v>1.0</v>
      </c>
      <c r="F63" t="n" s="8">
        <v>599.0</v>
      </c>
      <c r="G63" t="s" s="8">
        <v>53</v>
      </c>
      <c r="H63" t="s" s="8">
        <v>54</v>
      </c>
      <c r="I63" t="s" s="8">
        <v>151</v>
      </c>
    </row>
    <row r="64" ht="16.0" customHeight="true">
      <c r="A64" t="n" s="7">
        <v>4.1103498E7</v>
      </c>
      <c r="B64" t="s" s="8">
        <v>139</v>
      </c>
      <c r="C64" t="n" s="8">
        <f>IF(false,"120921439", "120921439")</f>
      </c>
      <c r="D64" t="s" s="8">
        <v>152</v>
      </c>
      <c r="E64" t="n" s="8">
        <v>1.0</v>
      </c>
      <c r="F64" t="n" s="8">
        <v>599.0</v>
      </c>
      <c r="G64" t="s" s="8">
        <v>53</v>
      </c>
      <c r="H64" t="s" s="8">
        <v>54</v>
      </c>
      <c r="I64" t="s" s="8">
        <v>151</v>
      </c>
    </row>
    <row r="65" ht="16.0" customHeight="true">
      <c r="A65" t="n" s="7">
        <v>4.050165E7</v>
      </c>
      <c r="B65" t="s" s="8">
        <v>130</v>
      </c>
      <c r="C65" t="n" s="8">
        <f>IF(false,"005-1514", "005-1514")</f>
      </c>
      <c r="D65" t="s" s="8">
        <v>153</v>
      </c>
      <c r="E65" t="n" s="8">
        <v>3.0</v>
      </c>
      <c r="F65" t="n" s="8">
        <v>2508.0</v>
      </c>
      <c r="G65" t="s" s="8">
        <v>53</v>
      </c>
      <c r="H65" t="s" s="8">
        <v>54</v>
      </c>
      <c r="I65" t="s" s="8">
        <v>154</v>
      </c>
    </row>
    <row r="66" ht="16.0" customHeight="true">
      <c r="A66" t="n" s="7">
        <v>4.1424665E7</v>
      </c>
      <c r="B66" t="s" s="8">
        <v>93</v>
      </c>
      <c r="C66" t="n" s="8">
        <f>IF(false,"120922478", "120922478")</f>
      </c>
      <c r="D66" t="s" s="8">
        <v>155</v>
      </c>
      <c r="E66" t="n" s="8">
        <v>1.0</v>
      </c>
      <c r="F66" t="n" s="8">
        <v>299.0</v>
      </c>
      <c r="G66" t="s" s="8">
        <v>53</v>
      </c>
      <c r="H66" t="s" s="8">
        <v>54</v>
      </c>
      <c r="I66" t="s" s="8">
        <v>156</v>
      </c>
    </row>
    <row r="67" ht="16.0" customHeight="true">
      <c r="A67" t="n" s="7">
        <v>3.9559154E7</v>
      </c>
      <c r="B67" t="s" s="8">
        <v>157</v>
      </c>
      <c r="C67" t="n" s="8">
        <f>IF(false,"005-1515", "005-1515")</f>
      </c>
      <c r="D67" t="s" s="8">
        <v>83</v>
      </c>
      <c r="E67" t="n" s="8">
        <v>9.0</v>
      </c>
      <c r="F67" t="n" s="8">
        <v>6858.0</v>
      </c>
      <c r="G67" t="s" s="8">
        <v>53</v>
      </c>
      <c r="H67" t="s" s="8">
        <v>54</v>
      </c>
      <c r="I67" t="s" s="8">
        <v>158</v>
      </c>
    </row>
    <row r="68" ht="16.0" customHeight="true">
      <c r="A68" t="n" s="7">
        <v>4.172844E7</v>
      </c>
      <c r="B68" t="s" s="8">
        <v>51</v>
      </c>
      <c r="C68" t="n" s="8">
        <f>IF(false,"120921899", "120921899")</f>
      </c>
      <c r="D68" t="s" s="8">
        <v>149</v>
      </c>
      <c r="E68" t="n" s="8">
        <v>1.0</v>
      </c>
      <c r="F68" t="n" s="8">
        <v>990.0</v>
      </c>
      <c r="G68" t="s" s="8">
        <v>53</v>
      </c>
      <c r="H68" t="s" s="8">
        <v>54</v>
      </c>
      <c r="I68" t="s" s="8">
        <v>159</v>
      </c>
    </row>
    <row r="69" ht="16.0" customHeight="true">
      <c r="A69" t="n" s="7">
        <v>4.172844E7</v>
      </c>
      <c r="B69" t="s" s="8">
        <v>51</v>
      </c>
      <c r="C69" t="n" s="8">
        <f>IF(false,"120921901", "120921901")</f>
      </c>
      <c r="D69" t="s" s="8">
        <v>160</v>
      </c>
      <c r="E69" t="n" s="8">
        <v>1.0</v>
      </c>
      <c r="F69" t="n" s="8">
        <v>990.0</v>
      </c>
      <c r="G69" t="s" s="8">
        <v>53</v>
      </c>
      <c r="H69" t="s" s="8">
        <v>54</v>
      </c>
      <c r="I69" t="s" s="8">
        <v>159</v>
      </c>
    </row>
    <row r="70" ht="16.0" customHeight="true">
      <c r="A70" t="n" s="7">
        <v>4.1507052E7</v>
      </c>
      <c r="B70" t="s" s="8">
        <v>93</v>
      </c>
      <c r="C70" t="n" s="8">
        <f>IF(false,"005-1515", "005-1515")</f>
      </c>
      <c r="D70" t="s" s="8">
        <v>83</v>
      </c>
      <c r="E70" t="n" s="8">
        <v>1.0</v>
      </c>
      <c r="F70" t="n" s="8">
        <v>761.0</v>
      </c>
      <c r="G70" t="s" s="8">
        <v>53</v>
      </c>
      <c r="H70" t="s" s="8">
        <v>54</v>
      </c>
      <c r="I70" t="s" s="8">
        <v>161</v>
      </c>
    </row>
    <row r="71" ht="16.0" customHeight="true">
      <c r="A71" t="n" s="7">
        <v>4.1168527E7</v>
      </c>
      <c r="B71" t="s" s="8">
        <v>162</v>
      </c>
      <c r="C71" t="n" s="8">
        <f>IF(false,"120921202", "120921202")</f>
      </c>
      <c r="D71" t="s" s="8">
        <v>140</v>
      </c>
      <c r="E71" t="n" s="8">
        <v>4.0</v>
      </c>
      <c r="F71" t="n" s="8">
        <v>6680.0</v>
      </c>
      <c r="G71" t="s" s="8">
        <v>53</v>
      </c>
      <c r="H71" t="s" s="8">
        <v>54</v>
      </c>
      <c r="I71" t="s" s="8">
        <v>163</v>
      </c>
    </row>
    <row r="72" ht="16.0" customHeight="true">
      <c r="A72" t="n" s="7">
        <v>4.131381E7</v>
      </c>
      <c r="B72" t="s" s="8">
        <v>95</v>
      </c>
      <c r="C72" t="n" s="8">
        <f>IF(false,"002-100", "002-100")</f>
      </c>
      <c r="D72" t="s" s="8">
        <v>164</v>
      </c>
      <c r="E72" t="n" s="8">
        <v>2.0</v>
      </c>
      <c r="F72" t="n" s="8">
        <v>1622.0</v>
      </c>
      <c r="G72" t="s" s="8">
        <v>53</v>
      </c>
      <c r="H72" t="s" s="8">
        <v>54</v>
      </c>
      <c r="I72" t="s" s="8">
        <v>165</v>
      </c>
    </row>
    <row r="73" ht="16.0" customHeight="true">
      <c r="A73" t="n" s="7">
        <v>4.1393389E7</v>
      </c>
      <c r="B73" t="s" s="8">
        <v>95</v>
      </c>
      <c r="C73" t="n" s="8">
        <f>IF(false,"120921545", "120921545")</f>
      </c>
      <c r="D73" t="s" s="8">
        <v>67</v>
      </c>
      <c r="E73" t="n" s="8">
        <v>1.0</v>
      </c>
      <c r="F73" t="n" s="8">
        <v>939.0</v>
      </c>
      <c r="G73" t="s" s="8">
        <v>53</v>
      </c>
      <c r="H73" t="s" s="8">
        <v>54</v>
      </c>
      <c r="I73" t="s" s="8">
        <v>166</v>
      </c>
    </row>
    <row r="74" ht="16.0" customHeight="true">
      <c r="A74" t="n" s="7">
        <v>4.1337159E7</v>
      </c>
      <c r="B74" t="s" s="8">
        <v>95</v>
      </c>
      <c r="C74" t="n" s="8">
        <f>IF(false,"120921439", "120921439")</f>
      </c>
      <c r="D74" t="s" s="8">
        <v>152</v>
      </c>
      <c r="E74" t="n" s="8">
        <v>1.0</v>
      </c>
      <c r="F74" t="n" s="8">
        <v>546.0</v>
      </c>
      <c r="G74" t="s" s="8">
        <v>53</v>
      </c>
      <c r="H74" t="s" s="8">
        <v>54</v>
      </c>
      <c r="I74" t="s" s="8">
        <v>167</v>
      </c>
    </row>
    <row r="75" ht="16.0" customHeight="true">
      <c r="A75" t="n" s="7">
        <v>4.0906182E7</v>
      </c>
      <c r="B75" t="s" s="8">
        <v>75</v>
      </c>
      <c r="C75" t="n" s="8">
        <f>IF(false,"01-003884", "01-003884")</f>
      </c>
      <c r="D75" t="s" s="8">
        <v>57</v>
      </c>
      <c r="E75" t="n" s="8">
        <v>1.0</v>
      </c>
      <c r="F75" t="n" s="8">
        <v>889.0</v>
      </c>
      <c r="G75" t="s" s="8">
        <v>53</v>
      </c>
      <c r="H75" t="s" s="8">
        <v>54</v>
      </c>
      <c r="I75" t="s" s="8">
        <v>168</v>
      </c>
    </row>
    <row r="76" ht="16.0" customHeight="true">
      <c r="A76" t="n" s="7">
        <v>4.1382915E7</v>
      </c>
      <c r="B76" t="s" s="8">
        <v>95</v>
      </c>
      <c r="C76" t="n" s="8">
        <f>IF(false,"120922396", "120922396")</f>
      </c>
      <c r="D76" t="s" s="8">
        <v>100</v>
      </c>
      <c r="E76" t="n" s="8">
        <v>1.0</v>
      </c>
      <c r="F76" t="n" s="8">
        <v>233.0</v>
      </c>
      <c r="G76" t="s" s="8">
        <v>53</v>
      </c>
      <c r="H76" t="s" s="8">
        <v>54</v>
      </c>
      <c r="I76" t="s" s="8">
        <v>169</v>
      </c>
    </row>
    <row r="77" ht="16.0" customHeight="true">
      <c r="A77" t="n" s="7">
        <v>4.1583897E7</v>
      </c>
      <c r="B77" t="s" s="8">
        <v>56</v>
      </c>
      <c r="C77" t="n" s="8">
        <f>IF(false,"005-1224", "005-1224")</f>
      </c>
      <c r="D77" t="s" s="8">
        <v>170</v>
      </c>
      <c r="E77" t="n" s="8">
        <v>1.0</v>
      </c>
      <c r="F77" t="n" s="8">
        <v>689.0</v>
      </c>
      <c r="G77" t="s" s="8">
        <v>53</v>
      </c>
      <c r="H77" t="s" s="8">
        <v>54</v>
      </c>
      <c r="I77" t="s" s="8">
        <v>171</v>
      </c>
    </row>
    <row r="78" ht="16.0" customHeight="true">
      <c r="A78" t="n" s="7">
        <v>4.0728712E7</v>
      </c>
      <c r="B78" t="s" s="8">
        <v>82</v>
      </c>
      <c r="C78" t="n" s="8">
        <f>IF(false,"005-1520", "005-1520")</f>
      </c>
      <c r="D78" t="s" s="8">
        <v>114</v>
      </c>
      <c r="E78" t="n" s="8">
        <v>1.0</v>
      </c>
      <c r="F78" t="n" s="8">
        <v>1187.0</v>
      </c>
      <c r="G78" t="s" s="8">
        <v>53</v>
      </c>
      <c r="H78" t="s" s="8">
        <v>54</v>
      </c>
      <c r="I78" t="s" s="8">
        <v>172</v>
      </c>
    </row>
    <row r="79" ht="16.0" customHeight="true">
      <c r="A79" t="n" s="7">
        <v>4.1636136E7</v>
      </c>
      <c r="B79" t="s" s="8">
        <v>56</v>
      </c>
      <c r="C79" t="n" s="8">
        <f>IF(false,"120921995", "120921995")</f>
      </c>
      <c r="D79" t="s" s="8">
        <v>59</v>
      </c>
      <c r="E79" t="n" s="8">
        <v>1.0</v>
      </c>
      <c r="F79" t="n" s="8">
        <v>1238.0</v>
      </c>
      <c r="G79" t="s" s="8">
        <v>53</v>
      </c>
      <c r="H79" t="s" s="8">
        <v>54</v>
      </c>
      <c r="I79" t="s" s="8">
        <v>173</v>
      </c>
    </row>
    <row r="80" ht="16.0" customHeight="true">
      <c r="A80" t="n" s="7">
        <v>4.1330314E7</v>
      </c>
      <c r="B80" t="s" s="8">
        <v>95</v>
      </c>
      <c r="C80" t="n" s="8">
        <f>IF(false,"120922351", "120922351")</f>
      </c>
      <c r="D80" t="s" s="8">
        <v>52</v>
      </c>
      <c r="E80" t="n" s="8">
        <v>1.0</v>
      </c>
      <c r="F80" t="n" s="8">
        <v>839.0</v>
      </c>
      <c r="G80" t="s" s="8">
        <v>53</v>
      </c>
      <c r="H80" t="s" s="8">
        <v>54</v>
      </c>
      <c r="I80" t="s" s="8">
        <v>174</v>
      </c>
    </row>
    <row r="81" ht="16.0" customHeight="true">
      <c r="A81" t="n" s="7">
        <v>4.0988972E7</v>
      </c>
      <c r="B81" t="s" s="8">
        <v>175</v>
      </c>
      <c r="C81" t="n" s="8">
        <f>IF(false,"120922391", "120922391")</f>
      </c>
      <c r="D81" t="s" s="8">
        <v>176</v>
      </c>
      <c r="E81" t="n" s="8">
        <v>1.0</v>
      </c>
      <c r="F81" t="n" s="8">
        <v>348.0</v>
      </c>
      <c r="G81" t="s" s="8">
        <v>53</v>
      </c>
      <c r="H81" t="s" s="8">
        <v>54</v>
      </c>
      <c r="I81" t="s" s="8">
        <v>177</v>
      </c>
    </row>
    <row r="82" ht="16.0" customHeight="true">
      <c r="A82" t="n" s="7">
        <v>4.1363336E7</v>
      </c>
      <c r="B82" t="s" s="8">
        <v>95</v>
      </c>
      <c r="C82" t="n" s="8">
        <f>IF(false,"120906023", "120906023")</f>
      </c>
      <c r="D82" t="s" s="8">
        <v>178</v>
      </c>
      <c r="E82" t="n" s="8">
        <v>1.0</v>
      </c>
      <c r="F82" t="n" s="8">
        <v>1089.0</v>
      </c>
      <c r="G82" t="s" s="8">
        <v>53</v>
      </c>
      <c r="H82" t="s" s="8">
        <v>54</v>
      </c>
      <c r="I82" t="s" s="8">
        <v>179</v>
      </c>
    </row>
    <row r="83" ht="16.0" customHeight="true">
      <c r="A83" t="n" s="7">
        <v>4.1648028E7</v>
      </c>
      <c r="B83" t="s" s="8">
        <v>56</v>
      </c>
      <c r="C83" t="n" s="8">
        <f>IF(false,"005-1516", "005-1516")</f>
      </c>
      <c r="D83" t="s" s="8">
        <v>76</v>
      </c>
      <c r="E83" t="n" s="8">
        <v>1.0</v>
      </c>
      <c r="F83" t="n" s="8">
        <v>905.0</v>
      </c>
      <c r="G83" t="s" s="8">
        <v>53</v>
      </c>
      <c r="H83" t="s" s="8">
        <v>54</v>
      </c>
      <c r="I83" t="s" s="8">
        <v>180</v>
      </c>
    </row>
    <row r="84" ht="16.0" customHeight="true">
      <c r="A84" t="n" s="7">
        <v>4.1500416E7</v>
      </c>
      <c r="B84" t="s" s="8">
        <v>93</v>
      </c>
      <c r="C84" t="n" s="8">
        <f>IF(false,"005-1113", "005-1113")</f>
      </c>
      <c r="D84" t="s" s="8">
        <v>181</v>
      </c>
      <c r="E84" t="n" s="8">
        <v>1.0</v>
      </c>
      <c r="F84" t="n" s="8">
        <v>1360.0</v>
      </c>
      <c r="G84" t="s" s="8">
        <v>53</v>
      </c>
      <c r="H84" t="s" s="8">
        <v>54</v>
      </c>
      <c r="I84" t="s" s="8">
        <v>182</v>
      </c>
    </row>
    <row r="85" ht="16.0" customHeight="true">
      <c r="A85" t="n" s="7">
        <v>4.1267844E7</v>
      </c>
      <c r="B85" t="s" s="8">
        <v>162</v>
      </c>
      <c r="C85" t="n" s="8">
        <f>IF(false,"120921544", "120921544")</f>
      </c>
      <c r="D85" t="s" s="8">
        <v>118</v>
      </c>
      <c r="E85" t="n" s="8">
        <v>1.0</v>
      </c>
      <c r="F85" t="n" s="8">
        <v>839.0</v>
      </c>
      <c r="G85" t="s" s="8">
        <v>53</v>
      </c>
      <c r="H85" t="s" s="8">
        <v>54</v>
      </c>
      <c r="I85" t="s" s="8">
        <v>183</v>
      </c>
    </row>
    <row r="86" ht="16.0" customHeight="true">
      <c r="A86" t="n" s="7">
        <v>4.1630582E7</v>
      </c>
      <c r="B86" t="s" s="8">
        <v>56</v>
      </c>
      <c r="C86" t="n" s="8">
        <f>IF(false,"120921942", "120921942")</f>
      </c>
      <c r="D86" t="s" s="8">
        <v>184</v>
      </c>
      <c r="E86" t="n" s="8">
        <v>1.0</v>
      </c>
      <c r="F86" t="n" s="8">
        <v>1347.0</v>
      </c>
      <c r="G86" t="s" s="8">
        <v>53</v>
      </c>
      <c r="H86" t="s" s="8">
        <v>54</v>
      </c>
      <c r="I86" t="s" s="8">
        <v>185</v>
      </c>
    </row>
    <row r="87" ht="16.0" customHeight="true">
      <c r="A87" t="n" s="7">
        <v>4.114289E7</v>
      </c>
      <c r="B87" t="s" s="8">
        <v>139</v>
      </c>
      <c r="C87" t="n" s="8">
        <f>IF(false,"005-1039", "005-1039")</f>
      </c>
      <c r="D87" t="s" s="8">
        <v>186</v>
      </c>
      <c r="E87" t="n" s="8">
        <v>2.0</v>
      </c>
      <c r="F87" t="n" s="8">
        <v>2806.0</v>
      </c>
      <c r="G87" t="s" s="8">
        <v>53</v>
      </c>
      <c r="H87" t="s" s="8">
        <v>54</v>
      </c>
      <c r="I87" t="s" s="8">
        <v>187</v>
      </c>
    </row>
    <row r="88" ht="16.0" customHeight="true">
      <c r="A88" t="n" s="7">
        <v>4.1545027E7</v>
      </c>
      <c r="B88" t="s" s="8">
        <v>56</v>
      </c>
      <c r="C88" t="n" s="8">
        <f>IF(false,"120921544", "120921544")</f>
      </c>
      <c r="D88" t="s" s="8">
        <v>118</v>
      </c>
      <c r="E88" t="n" s="8">
        <v>1.0</v>
      </c>
      <c r="F88" t="n" s="8">
        <v>778.0</v>
      </c>
      <c r="G88" t="s" s="8">
        <v>53</v>
      </c>
      <c r="H88" t="s" s="8">
        <v>54</v>
      </c>
      <c r="I88" t="s" s="8">
        <v>188</v>
      </c>
    </row>
    <row r="89" ht="16.0" customHeight="true">
      <c r="A89" t="n" s="7">
        <v>4.1545027E7</v>
      </c>
      <c r="B89" t="s" s="8">
        <v>56</v>
      </c>
      <c r="C89" t="n" s="8">
        <f>IF(false,"120921548", "120921548")</f>
      </c>
      <c r="D89" t="s" s="8">
        <v>189</v>
      </c>
      <c r="E89" t="n" s="8">
        <v>1.0</v>
      </c>
      <c r="F89" t="n" s="8">
        <v>740.0</v>
      </c>
      <c r="G89" t="s" s="8">
        <v>53</v>
      </c>
      <c r="H89" t="s" s="8">
        <v>54</v>
      </c>
      <c r="I89" t="s" s="8">
        <v>188</v>
      </c>
    </row>
    <row r="90" ht="16.0" customHeight="true">
      <c r="A90" t="n" s="7">
        <v>4.1567412E7</v>
      </c>
      <c r="B90" t="s" s="8">
        <v>56</v>
      </c>
      <c r="C90" t="n" s="8">
        <f>IF(false,"120921947", "120921947")</f>
      </c>
      <c r="D90" t="s" s="8">
        <v>120</v>
      </c>
      <c r="E90" t="n" s="8">
        <v>1.0</v>
      </c>
      <c r="F90" t="n" s="8">
        <v>206.0</v>
      </c>
      <c r="G90" t="s" s="8">
        <v>53</v>
      </c>
      <c r="H90" t="s" s="8">
        <v>54</v>
      </c>
      <c r="I90" t="s" s="8">
        <v>190</v>
      </c>
    </row>
    <row r="91" ht="16.0" customHeight="true">
      <c r="A91" t="n" s="7">
        <v>4.1474397E7</v>
      </c>
      <c r="B91" t="s" s="8">
        <v>93</v>
      </c>
      <c r="C91" t="n" s="8">
        <f>IF(false,"003-319", "003-319")</f>
      </c>
      <c r="D91" t="s" s="8">
        <v>191</v>
      </c>
      <c r="E91" t="n" s="8">
        <v>2.0</v>
      </c>
      <c r="F91" t="n" s="8">
        <v>2366.0</v>
      </c>
      <c r="G91" t="s" s="8">
        <v>53</v>
      </c>
      <c r="H91" t="s" s="8">
        <v>54</v>
      </c>
      <c r="I91" t="s" s="8">
        <v>192</v>
      </c>
    </row>
    <row r="92" ht="16.0" customHeight="true">
      <c r="A92" t="n" s="7">
        <v>4.1273824E7</v>
      </c>
      <c r="B92" t="s" s="8">
        <v>95</v>
      </c>
      <c r="C92" t="n" s="8">
        <f>IF(false,"120921439", "120921439")</f>
      </c>
      <c r="D92" t="s" s="8">
        <v>152</v>
      </c>
      <c r="E92" t="n" s="8">
        <v>1.0</v>
      </c>
      <c r="F92" t="n" s="8">
        <v>530.0</v>
      </c>
      <c r="G92" t="s" s="8">
        <v>53</v>
      </c>
      <c r="H92" t="s" s="8">
        <v>54</v>
      </c>
      <c r="I92" t="s" s="8">
        <v>193</v>
      </c>
    </row>
    <row r="93" ht="16.0" customHeight="true">
      <c r="A93" t="n" s="7">
        <v>4.1507803E7</v>
      </c>
      <c r="B93" t="s" s="8">
        <v>93</v>
      </c>
      <c r="C93" t="n" s="8">
        <f>IF(false,"120921370", "120921370")</f>
      </c>
      <c r="D93" t="s" s="8">
        <v>194</v>
      </c>
      <c r="E93" t="n" s="8">
        <v>4.0</v>
      </c>
      <c r="F93" t="n" s="8">
        <v>5756.0</v>
      </c>
      <c r="G93" t="s" s="8">
        <v>53</v>
      </c>
      <c r="H93" t="s" s="8">
        <v>54</v>
      </c>
      <c r="I93" t="s" s="8">
        <v>195</v>
      </c>
    </row>
    <row r="94" ht="16.0" customHeight="true">
      <c r="A94" t="n" s="7">
        <v>4.0432016E7</v>
      </c>
      <c r="B94" t="s" s="8">
        <v>196</v>
      </c>
      <c r="C94" t="n" s="8">
        <f>IF(false,"120921202", "120921202")</f>
      </c>
      <c r="D94" t="s" s="8">
        <v>140</v>
      </c>
      <c r="E94" t="n" s="8">
        <v>1.0</v>
      </c>
      <c r="F94" t="n" s="8">
        <v>1989.0</v>
      </c>
      <c r="G94" t="s" s="8">
        <v>53</v>
      </c>
      <c r="H94" t="s" s="8">
        <v>54</v>
      </c>
      <c r="I94" t="s" s="8">
        <v>197</v>
      </c>
    </row>
    <row r="95" ht="16.0" customHeight="true">
      <c r="A95" t="n" s="7">
        <v>4.147481E7</v>
      </c>
      <c r="B95" t="s" s="8">
        <v>93</v>
      </c>
      <c r="C95" t="n" s="8">
        <f>IF(false,"005-1205", "005-1205")</f>
      </c>
      <c r="D95" t="s" s="8">
        <v>198</v>
      </c>
      <c r="E95" t="n" s="8">
        <v>1.0</v>
      </c>
      <c r="F95" t="n" s="8">
        <v>576.0</v>
      </c>
      <c r="G95" t="s" s="8">
        <v>53</v>
      </c>
      <c r="H95" t="s" s="8">
        <v>54</v>
      </c>
      <c r="I95" t="s" s="8">
        <v>199</v>
      </c>
    </row>
    <row r="96" ht="16.0" customHeight="true">
      <c r="A96" t="n" s="7">
        <v>4.147481E7</v>
      </c>
      <c r="B96" t="s" s="8">
        <v>93</v>
      </c>
      <c r="C96" t="n" s="8">
        <f>IF(false,"005-1206", "005-1206")</f>
      </c>
      <c r="D96" t="s" s="8">
        <v>200</v>
      </c>
      <c r="E96" t="n" s="8">
        <v>1.0</v>
      </c>
      <c r="F96" t="n" s="8">
        <v>574.0</v>
      </c>
      <c r="G96" t="s" s="8">
        <v>53</v>
      </c>
      <c r="H96" t="s" s="8">
        <v>54</v>
      </c>
      <c r="I96" t="s" s="8">
        <v>199</v>
      </c>
    </row>
    <row r="97" ht="16.0" customHeight="true">
      <c r="A97" t="n" s="7">
        <v>4.1304544E7</v>
      </c>
      <c r="B97" t="s" s="8">
        <v>95</v>
      </c>
      <c r="C97" t="n" s="8">
        <f>IF(false,"005-1039", "005-1039")</f>
      </c>
      <c r="D97" t="s" s="8">
        <v>186</v>
      </c>
      <c r="E97" t="n" s="8">
        <v>3.0</v>
      </c>
      <c r="F97" t="n" s="8">
        <v>3488.0</v>
      </c>
      <c r="G97" t="s" s="8">
        <v>53</v>
      </c>
      <c r="H97" t="s" s="8">
        <v>54</v>
      </c>
      <c r="I97" t="s" s="8">
        <v>201</v>
      </c>
    </row>
    <row r="98" ht="16.0" customHeight="true">
      <c r="A98" t="n" s="7">
        <v>4.1191784E7</v>
      </c>
      <c r="B98" t="s" s="8">
        <v>162</v>
      </c>
      <c r="C98" t="n" s="8">
        <f>IF(false,"120921202", "120921202")</f>
      </c>
      <c r="D98" t="s" s="8">
        <v>140</v>
      </c>
      <c r="E98" t="n" s="8">
        <v>1.0</v>
      </c>
      <c r="F98" t="n" s="8">
        <v>1989.0</v>
      </c>
      <c r="G98" t="s" s="8">
        <v>53</v>
      </c>
      <c r="H98" t="s" s="8">
        <v>54</v>
      </c>
      <c r="I98" t="s" s="8">
        <v>202</v>
      </c>
    </row>
    <row r="99" ht="16.0" customHeight="true">
      <c r="A99" t="n" s="7">
        <v>4.1530869E7</v>
      </c>
      <c r="B99" t="s" s="8">
        <v>93</v>
      </c>
      <c r="C99" t="n" s="8">
        <f>IF(false,"120921544", "120921544")</f>
      </c>
      <c r="D99" t="s" s="8">
        <v>118</v>
      </c>
      <c r="E99" t="n" s="8">
        <v>1.0</v>
      </c>
      <c r="F99" t="n" s="8">
        <v>667.0</v>
      </c>
      <c r="G99" t="s" s="8">
        <v>53</v>
      </c>
      <c r="H99" t="s" s="8">
        <v>54</v>
      </c>
      <c r="I99" t="s" s="8">
        <v>203</v>
      </c>
    </row>
    <row r="100" ht="16.0" customHeight="true">
      <c r="A100" t="n" s="7">
        <v>4.1360196E7</v>
      </c>
      <c r="B100" t="s" s="8">
        <v>95</v>
      </c>
      <c r="C100" t="n" s="8">
        <f>IF(false,"005-1039", "005-1039")</f>
      </c>
      <c r="D100" t="s" s="8">
        <v>186</v>
      </c>
      <c r="E100" t="n" s="8">
        <v>1.0</v>
      </c>
      <c r="F100" t="n" s="8">
        <v>1403.0</v>
      </c>
      <c r="G100" t="s" s="8">
        <v>53</v>
      </c>
      <c r="H100" t="s" s="8">
        <v>54</v>
      </c>
      <c r="I100" t="s" s="8">
        <v>204</v>
      </c>
    </row>
    <row r="101" ht="16.0" customHeight="true">
      <c r="A101" t="n" s="7">
        <v>4.1003865E7</v>
      </c>
      <c r="B101" t="s" s="8">
        <v>175</v>
      </c>
      <c r="C101" t="n" s="8">
        <f>IF(false,"005-1250", "005-1250")</f>
      </c>
      <c r="D101" t="s" s="8">
        <v>205</v>
      </c>
      <c r="E101" t="n" s="8">
        <v>2.0</v>
      </c>
      <c r="F101" t="n" s="8">
        <v>2870.0</v>
      </c>
      <c r="G101" t="s" s="8">
        <v>53</v>
      </c>
      <c r="H101" t="s" s="8">
        <v>54</v>
      </c>
      <c r="I101" t="s" s="8">
        <v>206</v>
      </c>
    </row>
    <row r="102" ht="16.0" customHeight="true">
      <c r="A102" t="n" s="7">
        <v>4.1221836E7</v>
      </c>
      <c r="B102" t="s" s="8">
        <v>162</v>
      </c>
      <c r="C102" t="n" s="8">
        <f>IF(false,"120922352", "120922352")</f>
      </c>
      <c r="D102" t="s" s="8">
        <v>207</v>
      </c>
      <c r="E102" t="n" s="8">
        <v>1.0</v>
      </c>
      <c r="F102" t="n" s="8">
        <v>839.0</v>
      </c>
      <c r="G102" t="s" s="8">
        <v>53</v>
      </c>
      <c r="H102" t="s" s="8">
        <v>54</v>
      </c>
      <c r="I102" t="s" s="8">
        <v>208</v>
      </c>
    </row>
    <row r="103" ht="16.0" customHeight="true">
      <c r="A103" t="n" s="7">
        <v>4.1447372E7</v>
      </c>
      <c r="B103" t="s" s="8">
        <v>93</v>
      </c>
      <c r="C103" t="n" s="8">
        <f>IF(false,"003-318", "003-318")</f>
      </c>
      <c r="D103" t="s" s="8">
        <v>209</v>
      </c>
      <c r="E103" t="n" s="8">
        <v>1.0</v>
      </c>
      <c r="F103" t="n" s="8">
        <v>1264.0</v>
      </c>
      <c r="G103" t="s" s="8">
        <v>53</v>
      </c>
      <c r="H103" t="s" s="8">
        <v>54</v>
      </c>
      <c r="I103" t="s" s="8">
        <v>210</v>
      </c>
    </row>
    <row r="104" ht="16.0" customHeight="true">
      <c r="A104" t="n" s="7">
        <v>4.0946643E7</v>
      </c>
      <c r="B104" t="s" s="8">
        <v>175</v>
      </c>
      <c r="C104" t="n" s="8">
        <f>IF(false,"005-1312", "005-1312")</f>
      </c>
      <c r="D104" t="s" s="8">
        <v>102</v>
      </c>
      <c r="E104" t="n" s="8">
        <v>3.0</v>
      </c>
      <c r="F104" t="n" s="8">
        <v>1791.0</v>
      </c>
      <c r="G104" t="s" s="8">
        <v>53</v>
      </c>
      <c r="H104" t="s" s="8">
        <v>54</v>
      </c>
      <c r="I104" t="s" s="8">
        <v>211</v>
      </c>
    </row>
    <row r="105" ht="16.0" customHeight="true">
      <c r="A105" t="n" s="7">
        <v>4.127625E7</v>
      </c>
      <c r="B105" t="s" s="8">
        <v>95</v>
      </c>
      <c r="C105" t="n" s="8">
        <f>IF(false,"120922035", "120922035")</f>
      </c>
      <c r="D105" t="s" s="8">
        <v>65</v>
      </c>
      <c r="E105" t="n" s="8">
        <v>1.0</v>
      </c>
      <c r="F105" t="n" s="8">
        <v>715.0</v>
      </c>
      <c r="G105" t="s" s="8">
        <v>53</v>
      </c>
      <c r="H105" t="s" s="8">
        <v>54</v>
      </c>
      <c r="I105" t="s" s="8">
        <v>212</v>
      </c>
    </row>
    <row r="106" ht="16.0" customHeight="true">
      <c r="A106" t="n" s="7">
        <v>4.127625E7</v>
      </c>
      <c r="B106" t="s" s="8">
        <v>95</v>
      </c>
      <c r="C106" t="n" s="8">
        <f>IF(false,"120922352", "120922352")</f>
      </c>
      <c r="D106" t="s" s="8">
        <v>207</v>
      </c>
      <c r="E106" t="n" s="8">
        <v>1.0</v>
      </c>
      <c r="F106" t="n" s="8">
        <v>606.0</v>
      </c>
      <c r="G106" t="s" s="8">
        <v>53</v>
      </c>
      <c r="H106" t="s" s="8">
        <v>54</v>
      </c>
      <c r="I106" t="s" s="8">
        <v>212</v>
      </c>
    </row>
    <row r="107" ht="16.0" customHeight="true">
      <c r="A107" t="n" s="7">
        <v>4.1655806E7</v>
      </c>
      <c r="B107" t="s" s="8">
        <v>51</v>
      </c>
      <c r="C107" t="n" s="8">
        <f>IF(false,"005-1113", "005-1113")</f>
      </c>
      <c r="D107" t="s" s="8">
        <v>181</v>
      </c>
      <c r="E107" t="n" s="8">
        <v>2.0</v>
      </c>
      <c r="F107" t="n" s="8">
        <v>2714.0</v>
      </c>
      <c r="G107" t="s" s="8">
        <v>53</v>
      </c>
      <c r="H107" t="s" s="8">
        <v>54</v>
      </c>
      <c r="I107" t="s" s="8">
        <v>213</v>
      </c>
    </row>
    <row r="108" ht="16.0" customHeight="true">
      <c r="A108" t="n" s="7">
        <v>4.0736736E7</v>
      </c>
      <c r="B108" t="s" s="8">
        <v>82</v>
      </c>
      <c r="C108" t="n" s="8">
        <f>IF(false,"005-1039", "005-1039")</f>
      </c>
      <c r="D108" t="s" s="8">
        <v>186</v>
      </c>
      <c r="E108" t="n" s="8">
        <v>1.0</v>
      </c>
      <c r="F108" t="n" s="8">
        <v>1528.0</v>
      </c>
      <c r="G108" t="s" s="8">
        <v>53</v>
      </c>
      <c r="H108" t="s" s="8">
        <v>54</v>
      </c>
      <c r="I108" t="s" s="8">
        <v>214</v>
      </c>
    </row>
    <row r="109" ht="16.0" customHeight="true">
      <c r="A109" t="n" s="7">
        <v>4.1428449E7</v>
      </c>
      <c r="B109" t="s" s="8">
        <v>93</v>
      </c>
      <c r="C109" t="n" s="8">
        <f>IF(false,"120922351", "120922351")</f>
      </c>
      <c r="D109" t="s" s="8">
        <v>52</v>
      </c>
      <c r="E109" t="n" s="8">
        <v>1.0</v>
      </c>
      <c r="F109" t="n" s="8">
        <v>641.0</v>
      </c>
      <c r="G109" t="s" s="8">
        <v>53</v>
      </c>
      <c r="H109" t="s" s="8">
        <v>54</v>
      </c>
      <c r="I109" t="s" s="8">
        <v>215</v>
      </c>
    </row>
    <row r="110" ht="16.0" customHeight="true">
      <c r="A110" t="n" s="7">
        <v>4.1536008E7</v>
      </c>
      <c r="B110" t="s" s="8">
        <v>56</v>
      </c>
      <c r="C110" t="n" s="8">
        <f>IF(false,"120921545", "120921545")</f>
      </c>
      <c r="D110" t="s" s="8">
        <v>67</v>
      </c>
      <c r="E110" t="n" s="8">
        <v>2.0</v>
      </c>
      <c r="F110" t="n" s="8">
        <v>1552.0</v>
      </c>
      <c r="G110" t="s" s="8">
        <v>53</v>
      </c>
      <c r="H110" t="s" s="8">
        <v>54</v>
      </c>
      <c r="I110" t="s" s="8">
        <v>216</v>
      </c>
    </row>
    <row r="111" ht="16.0" customHeight="true">
      <c r="A111" t="n" s="7">
        <v>4.1539367E7</v>
      </c>
      <c r="B111" t="s" s="8">
        <v>56</v>
      </c>
      <c r="C111" t="n" s="8">
        <f>IF(false,"000-631", "000-631")</f>
      </c>
      <c r="D111" t="s" s="8">
        <v>217</v>
      </c>
      <c r="E111" t="n" s="8">
        <v>2.0</v>
      </c>
      <c r="F111" t="n" s="8">
        <v>808.0</v>
      </c>
      <c r="G111" t="s" s="8">
        <v>53</v>
      </c>
      <c r="H111" t="s" s="8">
        <v>54</v>
      </c>
      <c r="I111" t="s" s="8">
        <v>218</v>
      </c>
    </row>
    <row r="112" ht="16.0" customHeight="true">
      <c r="A112" t="n" s="7">
        <v>4.1539367E7</v>
      </c>
      <c r="B112" t="s" s="8">
        <v>56</v>
      </c>
      <c r="C112" t="n" s="8">
        <f>IF(false,"120921815", "120921815")</f>
      </c>
      <c r="D112" t="s" s="8">
        <v>219</v>
      </c>
      <c r="E112" t="n" s="8">
        <v>1.0</v>
      </c>
      <c r="F112" t="n" s="8">
        <v>557.0</v>
      </c>
      <c r="G112" t="s" s="8">
        <v>53</v>
      </c>
      <c r="H112" t="s" s="8">
        <v>54</v>
      </c>
      <c r="I112" t="s" s="8">
        <v>218</v>
      </c>
    </row>
    <row r="113" ht="16.0" customHeight="true">
      <c r="A113" t="n" s="7">
        <v>4.1307647E7</v>
      </c>
      <c r="B113" t="s" s="8">
        <v>95</v>
      </c>
      <c r="C113" t="n" s="8">
        <f>IF(false,"01-003884", "01-003884")</f>
      </c>
      <c r="D113" t="s" s="8">
        <v>57</v>
      </c>
      <c r="E113" t="n" s="8">
        <v>1.0</v>
      </c>
      <c r="F113" t="n" s="8">
        <v>880.0</v>
      </c>
      <c r="G113" t="s" s="8">
        <v>53</v>
      </c>
      <c r="H113" t="s" s="8">
        <v>54</v>
      </c>
      <c r="I113" t="s" s="8">
        <v>220</v>
      </c>
    </row>
    <row r="114" ht="16.0" customHeight="true">
      <c r="A114" t="n" s="7">
        <v>4.16693E7</v>
      </c>
      <c r="B114" t="s" s="8">
        <v>51</v>
      </c>
      <c r="C114" t="n" s="8">
        <f>IF(false,"005-1358", "005-1358")</f>
      </c>
      <c r="D114" t="s" s="8">
        <v>221</v>
      </c>
      <c r="E114" t="n" s="8">
        <v>1.0</v>
      </c>
      <c r="F114" t="n" s="8">
        <v>899.0</v>
      </c>
      <c r="G114" t="s" s="8">
        <v>53</v>
      </c>
      <c r="H114" t="s" s="8">
        <v>54</v>
      </c>
      <c r="I114" t="s" s="8">
        <v>222</v>
      </c>
    </row>
    <row r="115" ht="16.0" customHeight="true">
      <c r="A115" t="n" s="7">
        <v>4.117874E7</v>
      </c>
      <c r="B115" t="s" s="8">
        <v>162</v>
      </c>
      <c r="C115" t="n" s="8">
        <f>IF(false,"005-1113", "005-1113")</f>
      </c>
      <c r="D115" t="s" s="8">
        <v>181</v>
      </c>
      <c r="E115" t="n" s="8">
        <v>1.0</v>
      </c>
      <c r="F115" t="n" s="8">
        <v>1530.0</v>
      </c>
      <c r="G115" t="s" s="8">
        <v>53</v>
      </c>
      <c r="H115" t="s" s="8">
        <v>54</v>
      </c>
      <c r="I115" t="s" s="8">
        <v>223</v>
      </c>
    </row>
    <row r="116" ht="16.0" customHeight="true">
      <c r="A116" t="n" s="7">
        <v>4.1592721E7</v>
      </c>
      <c r="B116" t="s" s="8">
        <v>56</v>
      </c>
      <c r="C116" t="n" s="8">
        <f>IF(false,"005-1119", "005-1119")</f>
      </c>
      <c r="D116" t="s" s="8">
        <v>224</v>
      </c>
      <c r="E116" t="n" s="8">
        <v>1.0</v>
      </c>
      <c r="F116" t="n" s="8">
        <v>1699.0</v>
      </c>
      <c r="G116" t="s" s="8">
        <v>53</v>
      </c>
      <c r="H116" t="s" s="8">
        <v>54</v>
      </c>
      <c r="I116" t="s" s="8">
        <v>225</v>
      </c>
    </row>
    <row r="117" ht="16.0" customHeight="true">
      <c r="A117" t="n" s="7">
        <v>3.9628955E7</v>
      </c>
      <c r="B117" t="s" s="8">
        <v>226</v>
      </c>
      <c r="C117" t="n" s="8">
        <f>IF(false,"120921871", "120921871")</f>
      </c>
      <c r="D117" t="s" s="8">
        <v>227</v>
      </c>
      <c r="E117" t="n" s="8">
        <v>1.0</v>
      </c>
      <c r="F117" t="n" s="8">
        <v>475.0</v>
      </c>
      <c r="G117" t="s" s="8">
        <v>53</v>
      </c>
      <c r="H117" t="s" s="8">
        <v>54</v>
      </c>
      <c r="I117" t="s" s="8">
        <v>228</v>
      </c>
    </row>
    <row r="118" ht="16.0" customHeight="true">
      <c r="A118" t="n" s="7">
        <v>3.9628955E7</v>
      </c>
      <c r="B118" t="s" s="8">
        <v>226</v>
      </c>
      <c r="C118" t="n" s="8">
        <f>IF(false,"01-003956", "01-003956")</f>
      </c>
      <c r="D118" t="s" s="8">
        <v>229</v>
      </c>
      <c r="E118" t="n" s="8">
        <v>1.0</v>
      </c>
      <c r="F118" t="n" s="8">
        <v>462.0</v>
      </c>
      <c r="G118" t="s" s="8">
        <v>53</v>
      </c>
      <c r="H118" t="s" s="8">
        <v>54</v>
      </c>
      <c r="I118" t="s" s="8">
        <v>228</v>
      </c>
    </row>
    <row r="119" ht="16.0" customHeight="true">
      <c r="A119" t="n" s="7">
        <v>4.1404595E7</v>
      </c>
      <c r="B119" t="s" s="8">
        <v>95</v>
      </c>
      <c r="C119" t="n" s="8">
        <f>IF(false,"120921853", "120921853")</f>
      </c>
      <c r="D119" t="s" s="8">
        <v>99</v>
      </c>
      <c r="E119" t="n" s="8">
        <v>1.0</v>
      </c>
      <c r="F119" t="n" s="8">
        <v>890.0</v>
      </c>
      <c r="G119" t="s" s="8">
        <v>53</v>
      </c>
      <c r="H119" t="s" s="8">
        <v>54</v>
      </c>
      <c r="I119" t="s" s="8">
        <v>230</v>
      </c>
    </row>
    <row r="120" ht="16.0" customHeight="true">
      <c r="A120" t="n" s="7">
        <v>4.1439451E7</v>
      </c>
      <c r="B120" t="s" s="8">
        <v>93</v>
      </c>
      <c r="C120" t="n" s="8">
        <f>IF(false,"120906022", "120906022")</f>
      </c>
      <c r="D120" t="s" s="8">
        <v>131</v>
      </c>
      <c r="E120" t="n" s="8">
        <v>1.0</v>
      </c>
      <c r="F120" t="n" s="8">
        <v>1089.0</v>
      </c>
      <c r="G120" t="s" s="8">
        <v>53</v>
      </c>
      <c r="H120" t="s" s="8">
        <v>54</v>
      </c>
      <c r="I120" t="s" s="8">
        <v>231</v>
      </c>
    </row>
    <row r="121" ht="16.0" customHeight="true">
      <c r="A121" t="n" s="7">
        <v>4.1173601E7</v>
      </c>
      <c r="B121" t="s" s="8">
        <v>162</v>
      </c>
      <c r="C121" t="n" s="8">
        <f>IF(false,"005-1515", "005-1515")</f>
      </c>
      <c r="D121" t="s" s="8">
        <v>83</v>
      </c>
      <c r="E121" t="n" s="8">
        <v>1.0</v>
      </c>
      <c r="F121" t="n" s="8">
        <v>880.0</v>
      </c>
      <c r="G121" t="s" s="8">
        <v>53</v>
      </c>
      <c r="H121" t="s" s="8">
        <v>54</v>
      </c>
      <c r="I121" t="s" s="8">
        <v>232</v>
      </c>
    </row>
    <row r="122" ht="16.0" customHeight="true">
      <c r="A122" t="n" s="7">
        <v>4.1089832E7</v>
      </c>
      <c r="B122" t="s" s="8">
        <v>139</v>
      </c>
      <c r="C122" t="n" s="8">
        <f>IF(false,"002-099", "002-099")</f>
      </c>
      <c r="D122" t="s" s="8">
        <v>233</v>
      </c>
      <c r="E122" t="n" s="8">
        <v>2.0</v>
      </c>
      <c r="F122" t="n" s="8">
        <v>2182.0</v>
      </c>
      <c r="G122" t="s" s="8">
        <v>53</v>
      </c>
      <c r="H122" t="s" s="8">
        <v>54</v>
      </c>
      <c r="I122" t="s" s="8">
        <v>234</v>
      </c>
    </row>
    <row r="123" ht="16.0" customHeight="true">
      <c r="A123" t="n" s="7">
        <v>4.1428752E7</v>
      </c>
      <c r="B123" t="s" s="8">
        <v>93</v>
      </c>
      <c r="C123" t="n" s="8">
        <f>IF(false,"120921439", "120921439")</f>
      </c>
      <c r="D123" t="s" s="8">
        <v>152</v>
      </c>
      <c r="E123" t="n" s="8">
        <v>1.0</v>
      </c>
      <c r="F123" t="n" s="8">
        <v>599.0</v>
      </c>
      <c r="G123" t="s" s="8">
        <v>53</v>
      </c>
      <c r="H123" t="s" s="8">
        <v>54</v>
      </c>
      <c r="I123" t="s" s="8">
        <v>235</v>
      </c>
    </row>
    <row r="124" ht="16.0" customHeight="true">
      <c r="A124" t="n" s="7">
        <v>4.1584342E7</v>
      </c>
      <c r="B124" t="s" s="8">
        <v>56</v>
      </c>
      <c r="C124" t="n" s="8">
        <f>IF(false,"01-003884", "01-003884")</f>
      </c>
      <c r="D124" t="s" s="8">
        <v>57</v>
      </c>
      <c r="E124" t="n" s="8">
        <v>1.0</v>
      </c>
      <c r="F124" t="n" s="8">
        <v>989.0</v>
      </c>
      <c r="G124" t="s" s="8">
        <v>53</v>
      </c>
      <c r="H124" t="s" s="8">
        <v>54</v>
      </c>
      <c r="I124" t="s" s="8">
        <v>236</v>
      </c>
    </row>
    <row r="125" ht="16.0" customHeight="true">
      <c r="A125" t="n" s="7">
        <v>4.1554655E7</v>
      </c>
      <c r="B125" t="s" s="8">
        <v>56</v>
      </c>
      <c r="C125" t="n" s="8">
        <f>IF(false,"120921439", "120921439")</f>
      </c>
      <c r="D125" t="s" s="8">
        <v>152</v>
      </c>
      <c r="E125" t="n" s="8">
        <v>1.0</v>
      </c>
      <c r="F125" t="n" s="8">
        <v>599.0</v>
      </c>
      <c r="G125" t="s" s="8">
        <v>53</v>
      </c>
      <c r="H125" t="s" s="8">
        <v>54</v>
      </c>
      <c r="I125" t="s" s="8">
        <v>237</v>
      </c>
    </row>
    <row r="126" ht="16.0" customHeight="true">
      <c r="A126" t="n" s="7">
        <v>4.1232923E7</v>
      </c>
      <c r="B126" t="s" s="8">
        <v>162</v>
      </c>
      <c r="C126" t="n" s="8">
        <f>IF(false,"120921545", "120921545")</f>
      </c>
      <c r="D126" t="s" s="8">
        <v>67</v>
      </c>
      <c r="E126" t="n" s="8">
        <v>1.0</v>
      </c>
      <c r="F126" t="n" s="8">
        <v>969.0</v>
      </c>
      <c r="G126" t="s" s="8">
        <v>53</v>
      </c>
      <c r="H126" t="s" s="8">
        <v>54</v>
      </c>
      <c r="I126" t="s" s="8">
        <v>238</v>
      </c>
    </row>
    <row r="127" ht="16.0" customHeight="true">
      <c r="A127" t="n" s="7">
        <v>4.166052E7</v>
      </c>
      <c r="B127" t="s" s="8">
        <v>51</v>
      </c>
      <c r="C127" t="n" s="8">
        <f>IF(false,"120921544", "120921544")</f>
      </c>
      <c r="D127" t="s" s="8">
        <v>118</v>
      </c>
      <c r="E127" t="n" s="8">
        <v>3.0</v>
      </c>
      <c r="F127" t="n" s="8">
        <v>2016.0</v>
      </c>
      <c r="G127" t="s" s="8">
        <v>53</v>
      </c>
      <c r="H127" t="s" s="8">
        <v>54</v>
      </c>
      <c r="I127" t="s" s="8">
        <v>239</v>
      </c>
    </row>
    <row r="128" ht="16.0" customHeight="true">
      <c r="A128" t="n" s="7">
        <v>4.1644032E7</v>
      </c>
      <c r="B128" t="s" s="8">
        <v>56</v>
      </c>
      <c r="C128" t="n" s="8">
        <f>IF(false,"005-1515", "005-1515")</f>
      </c>
      <c r="D128" t="s" s="8">
        <v>83</v>
      </c>
      <c r="E128" t="n" s="8">
        <v>1.0</v>
      </c>
      <c r="F128" t="n" s="8">
        <v>953.0</v>
      </c>
      <c r="G128" t="s" s="8">
        <v>53</v>
      </c>
      <c r="H128" t="s" s="8">
        <v>54</v>
      </c>
      <c r="I128" t="s" s="8">
        <v>240</v>
      </c>
    </row>
    <row r="129" ht="16.0" customHeight="true">
      <c r="A129" t="n" s="7">
        <v>4.1402126E7</v>
      </c>
      <c r="B129" t="s" s="8">
        <v>95</v>
      </c>
      <c r="C129" t="n" s="8">
        <f>IF(false,"008-577", "008-577")</f>
      </c>
      <c r="D129" t="s" s="8">
        <v>241</v>
      </c>
      <c r="E129" t="n" s="8">
        <v>2.0</v>
      </c>
      <c r="F129" t="n" s="8">
        <v>1808.0</v>
      </c>
      <c r="G129" t="s" s="8">
        <v>53</v>
      </c>
      <c r="H129" t="s" s="8">
        <v>54</v>
      </c>
      <c r="I129" t="s" s="8">
        <v>242</v>
      </c>
    </row>
    <row r="130" ht="16.0" customHeight="true">
      <c r="A130" t="n" s="7">
        <v>4.1596932E7</v>
      </c>
      <c r="B130" t="s" s="8">
        <v>56</v>
      </c>
      <c r="C130" t="n" s="8">
        <f>IF(false,"000-631", "000-631")</f>
      </c>
      <c r="D130" t="s" s="8">
        <v>217</v>
      </c>
      <c r="E130" t="n" s="8">
        <v>12.0</v>
      </c>
      <c r="F130" t="n" s="8">
        <v>4680.0</v>
      </c>
      <c r="G130" t="s" s="8">
        <v>53</v>
      </c>
      <c r="H130" t="s" s="8">
        <v>54</v>
      </c>
      <c r="I130" t="s" s="8">
        <v>243</v>
      </c>
    </row>
    <row r="131" ht="16.0" customHeight="true">
      <c r="A131" t="n" s="7">
        <v>4.1700213E7</v>
      </c>
      <c r="B131" t="s" s="8">
        <v>51</v>
      </c>
      <c r="C131" t="n" s="8">
        <f>IF(false,"120922456", "120922456")</f>
      </c>
      <c r="D131" t="s" s="8">
        <v>244</v>
      </c>
      <c r="E131" t="n" s="8">
        <v>2.0</v>
      </c>
      <c r="F131" t="n" s="8">
        <v>1582.0</v>
      </c>
      <c r="G131" t="s" s="8">
        <v>53</v>
      </c>
      <c r="H131" t="s" s="8">
        <v>245</v>
      </c>
      <c r="I131" t="s" s="8">
        <v>246</v>
      </c>
    </row>
    <row r="132" ht="16.0" customHeight="true">
      <c r="A132" t="n" s="7">
        <v>4.1700213E7</v>
      </c>
      <c r="B132" t="s" s="8">
        <v>51</v>
      </c>
      <c r="C132" t="n" s="8">
        <f>IF(false,"120921853", "120921853")</f>
      </c>
      <c r="D132" t="s" s="8">
        <v>99</v>
      </c>
      <c r="E132" t="n" s="8">
        <v>2.0</v>
      </c>
      <c r="F132" t="n" s="8">
        <v>1502.0</v>
      </c>
      <c r="G132" t="s" s="8">
        <v>53</v>
      </c>
      <c r="H132" t="s" s="8">
        <v>245</v>
      </c>
      <c r="I132" t="s" s="8">
        <v>246</v>
      </c>
    </row>
    <row r="133" ht="16.0" customHeight="true">
      <c r="A133" t="n" s="7">
        <v>4.1720937E7</v>
      </c>
      <c r="B133" t="s" s="8">
        <v>51</v>
      </c>
      <c r="C133" t="n" s="8">
        <f>IF(false,"120922351", "120922351")</f>
      </c>
      <c r="D133" t="s" s="8">
        <v>52</v>
      </c>
      <c r="E133" t="n" s="8">
        <v>1.0</v>
      </c>
      <c r="F133" t="n" s="8">
        <v>671.0</v>
      </c>
      <c r="G133" t="s" s="8">
        <v>53</v>
      </c>
      <c r="H133" t="s" s="8">
        <v>245</v>
      </c>
      <c r="I133" t="s" s="8">
        <v>247</v>
      </c>
    </row>
    <row r="134" ht="16.0" customHeight="true">
      <c r="A134" t="n" s="7">
        <v>4.171129E7</v>
      </c>
      <c r="B134" t="s" s="8">
        <v>51</v>
      </c>
      <c r="C134" t="n" s="8">
        <f>IF(false,"005-1258", "005-1258")</f>
      </c>
      <c r="D134" t="s" s="8">
        <v>248</v>
      </c>
      <c r="E134" t="n" s="8">
        <v>1.0</v>
      </c>
      <c r="F134" t="n" s="8">
        <v>470.0</v>
      </c>
      <c r="G134" t="s" s="8">
        <v>53</v>
      </c>
      <c r="H134" t="s" s="8">
        <v>245</v>
      </c>
      <c r="I134" t="s" s="8">
        <v>249</v>
      </c>
    </row>
    <row r="135" ht="16.0" customHeight="true">
      <c r="A135" t="n" s="7">
        <v>4.1796298E7</v>
      </c>
      <c r="B135" t="s" s="8">
        <v>54</v>
      </c>
      <c r="C135" t="n" s="8">
        <f>IF(false,"005-1515", "005-1515")</f>
      </c>
      <c r="D135" t="s" s="8">
        <v>83</v>
      </c>
      <c r="E135" t="n" s="8">
        <v>1.0</v>
      </c>
      <c r="F135" t="n" s="8">
        <v>953.0</v>
      </c>
      <c r="G135" t="s" s="8">
        <v>53</v>
      </c>
      <c r="H135" t="s" s="8">
        <v>245</v>
      </c>
      <c r="I135" t="s" s="8">
        <v>250</v>
      </c>
    </row>
    <row r="136" ht="16.0" customHeight="true">
      <c r="A136" t="n" s="7">
        <v>4.180139E7</v>
      </c>
      <c r="B136" t="s" s="8">
        <v>54</v>
      </c>
      <c r="C136" t="n" s="8">
        <f>IF(false,"005-1514", "005-1514")</f>
      </c>
      <c r="D136" t="s" s="8">
        <v>251</v>
      </c>
      <c r="E136" t="n" s="8">
        <v>1.0</v>
      </c>
      <c r="F136" t="n" s="8">
        <v>953.0</v>
      </c>
      <c r="G136" t="s" s="8">
        <v>53</v>
      </c>
      <c r="H136" t="s" s="8">
        <v>245</v>
      </c>
      <c r="I136" t="s" s="8">
        <v>252</v>
      </c>
    </row>
    <row r="137" ht="16.0" customHeight="true">
      <c r="A137" t="n" s="7">
        <v>4.1802794E7</v>
      </c>
      <c r="B137" t="s" s="8">
        <v>54</v>
      </c>
      <c r="C137" t="n" s="8">
        <f>IF(false,"005-1519", "005-1519")</f>
      </c>
      <c r="D137" t="s" s="8">
        <v>253</v>
      </c>
      <c r="E137" t="n" s="8">
        <v>1.0</v>
      </c>
      <c r="F137" t="n" s="8">
        <v>1043.0</v>
      </c>
      <c r="G137" t="s" s="8">
        <v>53</v>
      </c>
      <c r="H137" t="s" s="8">
        <v>245</v>
      </c>
      <c r="I137" t="s" s="8">
        <v>254</v>
      </c>
    </row>
    <row r="138" ht="16.0" customHeight="true">
      <c r="A138" t="n" s="7">
        <v>4.1772697E7</v>
      </c>
      <c r="B138" t="s" s="8">
        <v>51</v>
      </c>
      <c r="C138" t="n" s="8">
        <f>IF(false,"005-1217", "005-1217")</f>
      </c>
      <c r="D138" t="s" s="8">
        <v>255</v>
      </c>
      <c r="E138" t="n" s="8">
        <v>1.0</v>
      </c>
      <c r="F138" t="n" s="8">
        <v>566.0</v>
      </c>
      <c r="G138" t="s" s="8">
        <v>53</v>
      </c>
      <c r="H138" t="s" s="8">
        <v>245</v>
      </c>
      <c r="I138" t="s" s="8">
        <v>256</v>
      </c>
    </row>
    <row r="139" ht="16.0" customHeight="true">
      <c r="A139" t="n" s="7">
        <v>4.1759461E7</v>
      </c>
      <c r="B139" t="s" s="8">
        <v>51</v>
      </c>
      <c r="C139" t="n" s="8">
        <f>IF(false,"005-1625", "005-1625")</f>
      </c>
      <c r="D139" t="s" s="8">
        <v>257</v>
      </c>
      <c r="E139" t="n" s="8">
        <v>3.0</v>
      </c>
      <c r="F139" t="n" s="8">
        <v>537.0</v>
      </c>
      <c r="G139" t="s" s="8">
        <v>53</v>
      </c>
      <c r="H139" t="s" s="8">
        <v>245</v>
      </c>
      <c r="I139" t="s" s="8">
        <v>258</v>
      </c>
    </row>
    <row r="140" ht="16.0" customHeight="true">
      <c r="A140" t="n" s="7">
        <v>4.1759461E7</v>
      </c>
      <c r="B140" t="s" s="8">
        <v>51</v>
      </c>
      <c r="C140" t="n" s="8">
        <f>IF(false,"005-1567", "005-1567")</f>
      </c>
      <c r="D140" t="s" s="8">
        <v>259</v>
      </c>
      <c r="E140" t="n" s="8">
        <v>1.0</v>
      </c>
      <c r="F140" t="n" s="8">
        <v>280.0</v>
      </c>
      <c r="G140" t="s" s="8">
        <v>53</v>
      </c>
      <c r="H140" t="s" s="8">
        <v>245</v>
      </c>
      <c r="I140" t="s" s="8">
        <v>258</v>
      </c>
    </row>
    <row r="141" ht="16.0" customHeight="true">
      <c r="A141" t="n" s="7">
        <v>4.1759461E7</v>
      </c>
      <c r="B141" t="s" s="8">
        <v>51</v>
      </c>
      <c r="C141" t="n" s="8">
        <f>IF(false,"005-1621", "005-1621")</f>
      </c>
      <c r="D141" t="s" s="8">
        <v>260</v>
      </c>
      <c r="E141" t="n" s="8">
        <v>1.0</v>
      </c>
      <c r="F141" t="n" s="8">
        <v>227.0</v>
      </c>
      <c r="G141" t="s" s="8">
        <v>53</v>
      </c>
      <c r="H141" t="s" s="8">
        <v>245</v>
      </c>
      <c r="I141" t="s" s="8">
        <v>258</v>
      </c>
    </row>
    <row r="142" ht="16.0" customHeight="true">
      <c r="A142" t="n" s="7">
        <v>4.1759461E7</v>
      </c>
      <c r="B142" t="s" s="8">
        <v>51</v>
      </c>
      <c r="C142" t="n" s="8">
        <f>IF(false,"005-1627", "005-1627")</f>
      </c>
      <c r="D142" t="s" s="8">
        <v>261</v>
      </c>
      <c r="E142" t="n" s="8">
        <v>1.0</v>
      </c>
      <c r="F142" t="n" s="8">
        <v>181.0</v>
      </c>
      <c r="G142" t="s" s="8">
        <v>53</v>
      </c>
      <c r="H142" t="s" s="8">
        <v>245</v>
      </c>
      <c r="I142" t="s" s="8">
        <v>258</v>
      </c>
    </row>
    <row r="143" ht="16.0" customHeight="true">
      <c r="A143" t="n" s="7">
        <v>4.1838238E7</v>
      </c>
      <c r="B143" t="s" s="8">
        <v>54</v>
      </c>
      <c r="C143" t="n" s="8">
        <f>IF(false,"120922158", "120922158")</f>
      </c>
      <c r="D143" t="s" s="8">
        <v>73</v>
      </c>
      <c r="E143" t="n" s="8">
        <v>1.0</v>
      </c>
      <c r="F143" t="n" s="8">
        <v>575.0</v>
      </c>
      <c r="G143" t="s" s="8">
        <v>53</v>
      </c>
      <c r="H143" t="s" s="8">
        <v>245</v>
      </c>
      <c r="I143" t="s" s="8">
        <v>262</v>
      </c>
    </row>
    <row r="144" ht="16.0" customHeight="true">
      <c r="A144" t="n" s="7">
        <v>4.169794E7</v>
      </c>
      <c r="B144" t="s" s="8">
        <v>51</v>
      </c>
      <c r="C144" t="n" s="8">
        <f>IF(false,"01-003884", "01-003884")</f>
      </c>
      <c r="D144" t="s" s="8">
        <v>57</v>
      </c>
      <c r="E144" t="n" s="8">
        <v>3.0</v>
      </c>
      <c r="F144" t="n" s="8">
        <v>1963.0</v>
      </c>
      <c r="G144" t="s" s="8">
        <v>53</v>
      </c>
      <c r="H144" t="s" s="8">
        <v>245</v>
      </c>
      <c r="I144" t="s" s="8">
        <v>263</v>
      </c>
    </row>
    <row r="145" ht="16.0" customHeight="true">
      <c r="A145" t="n" s="7">
        <v>4.1823755E7</v>
      </c>
      <c r="B145" t="s" s="8">
        <v>54</v>
      </c>
      <c r="C145" t="n" s="8">
        <f>IF(false,"005-1593", "005-1593")</f>
      </c>
      <c r="D145" t="s" s="8">
        <v>264</v>
      </c>
      <c r="E145" t="n" s="8">
        <v>2.0</v>
      </c>
      <c r="F145" t="n" s="8">
        <v>305.0</v>
      </c>
      <c r="G145" t="s" s="8">
        <v>53</v>
      </c>
      <c r="H145" t="s" s="8">
        <v>245</v>
      </c>
      <c r="I145" t="s" s="8">
        <v>265</v>
      </c>
    </row>
    <row r="146" ht="16.0" customHeight="true">
      <c r="A146" t="n" s="7">
        <v>4.167185E7</v>
      </c>
      <c r="B146" t="s" s="8">
        <v>51</v>
      </c>
      <c r="C146" t="n" s="8">
        <f>IF(false,"120921903", "120921903")</f>
      </c>
      <c r="D146" t="s" s="8">
        <v>89</v>
      </c>
      <c r="E146" t="n" s="8">
        <v>3.0</v>
      </c>
      <c r="F146" t="n" s="8">
        <v>1902.0</v>
      </c>
      <c r="G146" t="s" s="8">
        <v>53</v>
      </c>
      <c r="H146" t="s" s="8">
        <v>245</v>
      </c>
      <c r="I146" t="s" s="8">
        <v>266</v>
      </c>
    </row>
    <row r="147" ht="16.0" customHeight="true">
      <c r="A147" t="n" s="7">
        <v>4.1784527E7</v>
      </c>
      <c r="B147" t="s" s="8">
        <v>54</v>
      </c>
      <c r="C147" t="n" s="8">
        <f>IF(false,"120921995", "120921995")</f>
      </c>
      <c r="D147" t="s" s="8">
        <v>59</v>
      </c>
      <c r="E147" t="n" s="8">
        <v>2.0</v>
      </c>
      <c r="F147" t="n" s="8">
        <v>2313.0</v>
      </c>
      <c r="G147" t="s" s="8">
        <v>53</v>
      </c>
      <c r="H147" t="s" s="8">
        <v>245</v>
      </c>
      <c r="I147" t="s" s="8">
        <v>267</v>
      </c>
    </row>
    <row r="148" ht="16.0" customHeight="true">
      <c r="A148" t="n" s="7">
        <v>4.1779186E7</v>
      </c>
      <c r="B148" t="s" s="8">
        <v>54</v>
      </c>
      <c r="C148" t="n" s="8">
        <f>IF(false,"005-1515", "005-1515")</f>
      </c>
      <c r="D148" t="s" s="8">
        <v>83</v>
      </c>
      <c r="E148" t="n" s="8">
        <v>1.0</v>
      </c>
      <c r="F148" t="n" s="8">
        <v>721.0</v>
      </c>
      <c r="G148" t="s" s="8">
        <v>53</v>
      </c>
      <c r="H148" t="s" s="8">
        <v>245</v>
      </c>
      <c r="I148" t="s" s="8">
        <v>268</v>
      </c>
    </row>
    <row r="149" ht="16.0" customHeight="true">
      <c r="A149" t="n" s="7">
        <v>4.1772005E7</v>
      </c>
      <c r="B149" t="s" s="8">
        <v>51</v>
      </c>
      <c r="C149" t="n" s="8">
        <f>IF(false,"120921947", "120921947")</f>
      </c>
      <c r="D149" t="s" s="8">
        <v>120</v>
      </c>
      <c r="E149" t="n" s="8">
        <v>1.0</v>
      </c>
      <c r="F149" t="n" s="8">
        <v>550.0</v>
      </c>
      <c r="G149" t="s" s="8">
        <v>53</v>
      </c>
      <c r="H149" t="s" s="8">
        <v>245</v>
      </c>
      <c r="I149" t="s" s="8">
        <v>269</v>
      </c>
    </row>
    <row r="150" ht="16.0" customHeight="true">
      <c r="A150" t="n" s="7">
        <v>4.165238E7</v>
      </c>
      <c r="B150" t="s" s="8">
        <v>56</v>
      </c>
      <c r="C150" t="n" s="8">
        <f>IF(false,"005-1516", "005-1516")</f>
      </c>
      <c r="D150" t="s" s="8">
        <v>76</v>
      </c>
      <c r="E150" t="n" s="8">
        <v>1.0</v>
      </c>
      <c r="F150" t="n" s="8">
        <v>1.0</v>
      </c>
      <c r="G150" t="s" s="8">
        <v>53</v>
      </c>
      <c r="H150" t="s" s="8">
        <v>245</v>
      </c>
      <c r="I150" t="s" s="8">
        <v>270</v>
      </c>
    </row>
    <row r="151" ht="16.0" customHeight="true">
      <c r="A151" t="n" s="7">
        <v>4.1767855E7</v>
      </c>
      <c r="B151" t="s" s="8">
        <v>51</v>
      </c>
      <c r="C151" t="n" s="8">
        <f>IF(false,"005-1515", "005-1515")</f>
      </c>
      <c r="D151" t="s" s="8">
        <v>83</v>
      </c>
      <c r="E151" t="n" s="8">
        <v>1.0</v>
      </c>
      <c r="F151" t="n" s="8">
        <v>953.0</v>
      </c>
      <c r="G151" t="s" s="8">
        <v>53</v>
      </c>
      <c r="H151" t="s" s="8">
        <v>245</v>
      </c>
      <c r="I151" t="s" s="8">
        <v>271</v>
      </c>
    </row>
    <row r="152" ht="16.0" customHeight="true">
      <c r="A152" t="n" s="7">
        <v>4.1778615E7</v>
      </c>
      <c r="B152" t="s" s="8">
        <v>54</v>
      </c>
      <c r="C152" t="n" s="8">
        <f>IF(false,"120921942", "120921942")</f>
      </c>
      <c r="D152" t="s" s="8">
        <v>184</v>
      </c>
      <c r="E152" t="n" s="8">
        <v>1.0</v>
      </c>
      <c r="F152" t="n" s="8">
        <v>1347.0</v>
      </c>
      <c r="G152" t="s" s="8">
        <v>53</v>
      </c>
      <c r="H152" t="s" s="8">
        <v>245</v>
      </c>
      <c r="I152" t="s" s="8">
        <v>272</v>
      </c>
    </row>
    <row r="153" ht="16.0" customHeight="true">
      <c r="A153" t="n" s="7">
        <v>4.1771517E7</v>
      </c>
      <c r="B153" t="s" s="8">
        <v>51</v>
      </c>
      <c r="C153" t="n" s="8">
        <f>IF(false,"01-003884", "01-003884")</f>
      </c>
      <c r="D153" t="s" s="8">
        <v>57</v>
      </c>
      <c r="E153" t="n" s="8">
        <v>1.0</v>
      </c>
      <c r="F153" t="n" s="8">
        <v>627.0</v>
      </c>
      <c r="G153" t="s" s="8">
        <v>53</v>
      </c>
      <c r="H153" t="s" s="8">
        <v>245</v>
      </c>
      <c r="I153" t="s" s="8">
        <v>273</v>
      </c>
    </row>
    <row r="154" ht="16.0" customHeight="true">
      <c r="A154" t="n" s="7">
        <v>4.1785671E7</v>
      </c>
      <c r="B154" t="s" s="8">
        <v>54</v>
      </c>
      <c r="C154" t="n" s="8">
        <f>IF(false,"005-1516", "005-1516")</f>
      </c>
      <c r="D154" t="s" s="8">
        <v>76</v>
      </c>
      <c r="E154" t="n" s="8">
        <v>4.0</v>
      </c>
      <c r="F154" t="n" s="8">
        <v>3010.0</v>
      </c>
      <c r="G154" t="s" s="8">
        <v>53</v>
      </c>
      <c r="H154" t="s" s="8">
        <v>245</v>
      </c>
      <c r="I154" t="s" s="8">
        <v>274</v>
      </c>
    </row>
    <row r="155" ht="16.0" customHeight="true">
      <c r="A155" t="n" s="7">
        <v>4.1777987E7</v>
      </c>
      <c r="B155" t="s" s="8">
        <v>54</v>
      </c>
      <c r="C155" t="n" s="8">
        <f>IF(false,"003-317", "003-317")</f>
      </c>
      <c r="D155" t="s" s="8">
        <v>275</v>
      </c>
      <c r="E155" t="n" s="8">
        <v>1.0</v>
      </c>
      <c r="F155" t="n" s="8">
        <v>1499.0</v>
      </c>
      <c r="G155" t="s" s="8">
        <v>53</v>
      </c>
      <c r="H155" t="s" s="8">
        <v>245</v>
      </c>
      <c r="I155" t="s" s="8">
        <v>276</v>
      </c>
    </row>
    <row r="156" ht="16.0" customHeight="true">
      <c r="A156" t="n" s="7">
        <v>4.1720529E7</v>
      </c>
      <c r="B156" t="s" s="8">
        <v>51</v>
      </c>
      <c r="C156" t="n" s="8">
        <f>IF(false,"120922704", "120922704")</f>
      </c>
      <c r="D156" t="s" s="8">
        <v>277</v>
      </c>
      <c r="E156" t="n" s="8">
        <v>1.0</v>
      </c>
      <c r="F156" t="n" s="8">
        <v>1.0</v>
      </c>
      <c r="G156" t="s" s="8">
        <v>53</v>
      </c>
      <c r="H156" t="s" s="8">
        <v>245</v>
      </c>
      <c r="I156" t="s" s="8">
        <v>278</v>
      </c>
    </row>
    <row r="157" ht="16.0" customHeight="true">
      <c r="A157" t="n" s="7">
        <v>4.1720558E7</v>
      </c>
      <c r="B157" t="s" s="8">
        <v>51</v>
      </c>
      <c r="C157" t="n" s="8">
        <f>IF(false,"01-004117", "01-004117")</f>
      </c>
      <c r="D157" t="s" s="8">
        <v>279</v>
      </c>
      <c r="E157" t="n" s="8">
        <v>3.0</v>
      </c>
      <c r="F157" t="n" s="8">
        <v>2349.0</v>
      </c>
      <c r="G157" t="s" s="8">
        <v>53</v>
      </c>
      <c r="H157" t="s" s="8">
        <v>245</v>
      </c>
      <c r="I157" t="s" s="8">
        <v>280</v>
      </c>
    </row>
    <row r="158" ht="16.0" customHeight="true">
      <c r="A158" t="n" s="7">
        <v>4.1720558E7</v>
      </c>
      <c r="B158" t="s" s="8">
        <v>51</v>
      </c>
      <c r="C158" t="n" s="8">
        <f>IF(false,"005-1080", "005-1080")</f>
      </c>
      <c r="D158" t="s" s="8">
        <v>281</v>
      </c>
      <c r="E158" t="n" s="8">
        <v>3.0</v>
      </c>
      <c r="F158" t="n" s="8">
        <v>2256.0</v>
      </c>
      <c r="G158" t="s" s="8">
        <v>53</v>
      </c>
      <c r="H158" t="s" s="8">
        <v>245</v>
      </c>
      <c r="I158" t="s" s="8">
        <v>280</v>
      </c>
    </row>
    <row r="159" ht="16.0" customHeight="true">
      <c r="A159" t="n" s="7">
        <v>4.171568E7</v>
      </c>
      <c r="B159" t="s" s="8">
        <v>51</v>
      </c>
      <c r="C159" t="n" s="8">
        <f>IF(false,"120906023", "120906023")</f>
      </c>
      <c r="D159" t="s" s="8">
        <v>178</v>
      </c>
      <c r="E159" t="n" s="8">
        <v>1.0</v>
      </c>
      <c r="F159" t="n" s="8">
        <v>596.0</v>
      </c>
      <c r="G159" t="s" s="8">
        <v>53</v>
      </c>
      <c r="H159" t="s" s="8">
        <v>245</v>
      </c>
      <c r="I159" t="s" s="8">
        <v>282</v>
      </c>
    </row>
    <row r="160" ht="16.0" customHeight="true">
      <c r="A160" t="n" s="7">
        <v>4.1713087E7</v>
      </c>
      <c r="B160" t="s" s="8">
        <v>51</v>
      </c>
      <c r="C160" t="n" s="8">
        <f>IF(false,"01-003884", "01-003884")</f>
      </c>
      <c r="D160" t="s" s="8">
        <v>57</v>
      </c>
      <c r="E160" t="n" s="8">
        <v>3.0</v>
      </c>
      <c r="F160" t="n" s="8">
        <v>2373.0</v>
      </c>
      <c r="G160" t="s" s="8">
        <v>53</v>
      </c>
      <c r="H160" t="s" s="8">
        <v>245</v>
      </c>
      <c r="I160" t="s" s="8">
        <v>283</v>
      </c>
    </row>
    <row r="161" ht="16.0" customHeight="true">
      <c r="A161" t="n" s="7">
        <v>4.1691694E7</v>
      </c>
      <c r="B161" t="s" s="8">
        <v>51</v>
      </c>
      <c r="C161" t="n" s="8">
        <f>IF(false,"005-1379", "005-1379")</f>
      </c>
      <c r="D161" t="s" s="8">
        <v>284</v>
      </c>
      <c r="E161" t="n" s="8">
        <v>1.0</v>
      </c>
      <c r="F161" t="n" s="8">
        <v>874.0</v>
      </c>
      <c r="G161" t="s" s="8">
        <v>53</v>
      </c>
      <c r="H161" t="s" s="8">
        <v>245</v>
      </c>
      <c r="I161" t="s" s="8">
        <v>285</v>
      </c>
    </row>
    <row r="162" ht="16.0" customHeight="true">
      <c r="A162" t="n" s="7">
        <v>4.1767827E7</v>
      </c>
      <c r="B162" t="s" s="8">
        <v>51</v>
      </c>
      <c r="C162" t="n" s="8">
        <f>IF(false,"003-319", "003-319")</f>
      </c>
      <c r="D162" t="s" s="8">
        <v>191</v>
      </c>
      <c r="E162" t="n" s="8">
        <v>1.0</v>
      </c>
      <c r="F162" t="n" s="8">
        <v>99.0</v>
      </c>
      <c r="G162" t="s" s="8">
        <v>53</v>
      </c>
      <c r="H162" t="s" s="8">
        <v>245</v>
      </c>
      <c r="I162" t="s" s="8">
        <v>286</v>
      </c>
    </row>
    <row r="163" ht="16.0" customHeight="true">
      <c r="A163" t="n" s="7">
        <v>4.1700222E7</v>
      </c>
      <c r="B163" t="s" s="8">
        <v>51</v>
      </c>
      <c r="C163" t="n" s="8">
        <f>IF(false,"120922353", "120922353")</f>
      </c>
      <c r="D163" t="s" s="8">
        <v>142</v>
      </c>
      <c r="E163" t="n" s="8">
        <v>1.0</v>
      </c>
      <c r="F163" t="n" s="8">
        <v>677.0</v>
      </c>
      <c r="G163" t="s" s="8">
        <v>53</v>
      </c>
      <c r="H163" t="s" s="8">
        <v>245</v>
      </c>
      <c r="I163" t="s" s="8">
        <v>287</v>
      </c>
    </row>
    <row r="164" ht="16.0" customHeight="true">
      <c r="A164" t="n" s="7">
        <v>4.1854507E7</v>
      </c>
      <c r="B164" t="s" s="8">
        <v>54</v>
      </c>
      <c r="C164" t="n" s="8">
        <f>IF(false,"005-1512", "005-1512")</f>
      </c>
      <c r="D164" t="s" s="8">
        <v>288</v>
      </c>
      <c r="E164" t="n" s="8">
        <v>1.0</v>
      </c>
      <c r="F164" t="n" s="8">
        <v>979.0</v>
      </c>
      <c r="G164" t="s" s="8">
        <v>53</v>
      </c>
      <c r="H164" t="s" s="8">
        <v>245</v>
      </c>
      <c r="I164" t="s" s="8">
        <v>289</v>
      </c>
    </row>
    <row r="165" ht="16.0" customHeight="true">
      <c r="A165" t="n" s="7">
        <v>4.1684647E7</v>
      </c>
      <c r="B165" t="s" s="8">
        <v>51</v>
      </c>
      <c r="C165" t="n" s="8">
        <f>IF(false,"120921370", "120921370")</f>
      </c>
      <c r="D165" t="s" s="8">
        <v>194</v>
      </c>
      <c r="E165" t="n" s="8">
        <v>2.0</v>
      </c>
      <c r="F165" t="n" s="8">
        <v>2878.0</v>
      </c>
      <c r="G165" t="s" s="8">
        <v>53</v>
      </c>
      <c r="H165" t="s" s="8">
        <v>245</v>
      </c>
      <c r="I165" t="s" s="8">
        <v>290</v>
      </c>
    </row>
    <row r="166" ht="16.0" customHeight="true">
      <c r="A166" t="n" s="7">
        <v>4.186062E7</v>
      </c>
      <c r="B166" t="s" s="8">
        <v>54</v>
      </c>
      <c r="C166" t="n" s="8">
        <f>IF(false,"005-1516", "005-1516")</f>
      </c>
      <c r="D166" t="s" s="8">
        <v>291</v>
      </c>
      <c r="E166" t="n" s="8">
        <v>1.0</v>
      </c>
      <c r="F166" t="n" s="8">
        <v>451.0</v>
      </c>
      <c r="G166" t="s" s="8">
        <v>53</v>
      </c>
      <c r="H166" t="s" s="8">
        <v>245</v>
      </c>
      <c r="I166" t="s" s="8">
        <v>292</v>
      </c>
    </row>
    <row r="167" ht="16.0" customHeight="true">
      <c r="A167" t="n" s="7">
        <v>4.1843835E7</v>
      </c>
      <c r="B167" t="s" s="8">
        <v>54</v>
      </c>
      <c r="C167" t="n" s="8">
        <f>IF(false,"120922353", "120922353")</f>
      </c>
      <c r="D167" t="s" s="8">
        <v>293</v>
      </c>
      <c r="E167" t="n" s="8">
        <v>2.0</v>
      </c>
      <c r="F167" t="n" s="8">
        <v>1358.0</v>
      </c>
      <c r="G167" t="s" s="8">
        <v>53</v>
      </c>
      <c r="H167" t="s" s="8">
        <v>245</v>
      </c>
      <c r="I167" t="s" s="8">
        <v>294</v>
      </c>
    </row>
    <row r="168" ht="16.0" customHeight="true">
      <c r="A168" t="n" s="7">
        <v>4.1760951E7</v>
      </c>
      <c r="B168" t="s" s="8">
        <v>51</v>
      </c>
      <c r="C168" t="n" s="8">
        <f>IF(false,"005-1039", "005-1039")</f>
      </c>
      <c r="D168" t="s" s="8">
        <v>186</v>
      </c>
      <c r="E168" t="n" s="8">
        <v>1.0</v>
      </c>
      <c r="F168" t="n" s="8">
        <v>1798.0</v>
      </c>
      <c r="G168" t="s" s="8">
        <v>53</v>
      </c>
      <c r="H168" t="s" s="8">
        <v>245</v>
      </c>
      <c r="I168" t="s" s="8">
        <v>295</v>
      </c>
    </row>
    <row r="169" ht="16.0" customHeight="true">
      <c r="A169" t="n" s="7">
        <v>4.177859E7</v>
      </c>
      <c r="B169" t="s" s="8">
        <v>54</v>
      </c>
      <c r="C169" t="n" s="8">
        <f>IF(false,"005-1519", "005-1519")</f>
      </c>
      <c r="D169" t="s" s="8">
        <v>116</v>
      </c>
      <c r="E169" t="n" s="8">
        <v>3.0</v>
      </c>
      <c r="F169" t="n" s="8">
        <v>3354.0</v>
      </c>
      <c r="G169" t="s" s="8">
        <v>53</v>
      </c>
      <c r="H169" t="s" s="8">
        <v>245</v>
      </c>
      <c r="I169" t="s" s="8">
        <v>296</v>
      </c>
    </row>
    <row r="170" ht="16.0" customHeight="true">
      <c r="A170" t="n" s="7">
        <v>4.1652259E7</v>
      </c>
      <c r="B170" t="s" s="8">
        <v>56</v>
      </c>
      <c r="C170" t="n" s="8">
        <f>IF(false,"120921544", "120921544")</f>
      </c>
      <c r="D170" t="s" s="8">
        <v>118</v>
      </c>
      <c r="E170" t="n" s="8">
        <v>5.0</v>
      </c>
      <c r="F170" t="n" s="8">
        <v>3355.0</v>
      </c>
      <c r="G170" t="s" s="8">
        <v>53</v>
      </c>
      <c r="H170" t="s" s="8">
        <v>245</v>
      </c>
      <c r="I170" t="s" s="8">
        <v>297</v>
      </c>
    </row>
    <row r="171" ht="16.0" customHeight="true">
      <c r="A171" t="n" s="7">
        <v>4.1788384E7</v>
      </c>
      <c r="B171" t="s" s="8">
        <v>54</v>
      </c>
      <c r="C171" t="n" s="8">
        <f>IF(false,"005-1558", "005-1558")</f>
      </c>
      <c r="D171" t="s" s="8">
        <v>298</v>
      </c>
      <c r="E171" t="n" s="8">
        <v>1.0</v>
      </c>
      <c r="F171" t="n" s="8">
        <v>477.0</v>
      </c>
      <c r="G171" t="s" s="8">
        <v>53</v>
      </c>
      <c r="H171" t="s" s="8">
        <v>245</v>
      </c>
      <c r="I171" t="s" s="8">
        <v>299</v>
      </c>
    </row>
    <row r="172" ht="16.0" customHeight="true">
      <c r="A172" t="n" s="7">
        <v>4.1851317E7</v>
      </c>
      <c r="B172" t="s" s="8">
        <v>54</v>
      </c>
      <c r="C172" t="n" s="8">
        <f>IF(false,"005-1515", "005-1515")</f>
      </c>
      <c r="D172" t="s" s="8">
        <v>300</v>
      </c>
      <c r="E172" t="n" s="8">
        <v>2.0</v>
      </c>
      <c r="F172" t="n" s="8">
        <v>1524.0</v>
      </c>
      <c r="G172" t="s" s="8">
        <v>53</v>
      </c>
      <c r="H172" t="s" s="8">
        <v>245</v>
      </c>
      <c r="I172" t="s" s="8">
        <v>301</v>
      </c>
    </row>
    <row r="173" ht="16.0" customHeight="true">
      <c r="A173" t="n" s="7">
        <v>4.1823134E7</v>
      </c>
      <c r="B173" t="s" s="8">
        <v>54</v>
      </c>
      <c r="C173" t="n" s="8">
        <f>IF(false,"002-099", "002-099")</f>
      </c>
      <c r="D173" t="s" s="8">
        <v>302</v>
      </c>
      <c r="E173" t="n" s="8">
        <v>1.0</v>
      </c>
      <c r="F173" t="n" s="8">
        <v>1117.0</v>
      </c>
      <c r="G173" t="s" s="8">
        <v>53</v>
      </c>
      <c r="H173" t="s" s="8">
        <v>245</v>
      </c>
      <c r="I173" t="s" s="8">
        <v>303</v>
      </c>
    </row>
    <row r="174" ht="16.0" customHeight="true">
      <c r="A174" t="n" s="7">
        <v>4.1774435E7</v>
      </c>
      <c r="B174" t="s" s="8">
        <v>54</v>
      </c>
      <c r="C174" t="n" s="8">
        <f>IF(false,"120921957", "120921957")</f>
      </c>
      <c r="D174" t="s" s="8">
        <v>107</v>
      </c>
      <c r="E174" t="n" s="8">
        <v>1.0</v>
      </c>
      <c r="F174" t="n" s="8">
        <v>969.0</v>
      </c>
      <c r="G174" t="s" s="8">
        <v>53</v>
      </c>
      <c r="H174" t="s" s="8">
        <v>245</v>
      </c>
      <c r="I174" t="s" s="8">
        <v>304</v>
      </c>
    </row>
    <row r="175" ht="16.0" customHeight="true">
      <c r="A175" t="n" s="7">
        <v>4.1853224E7</v>
      </c>
      <c r="B175" t="s" s="8">
        <v>54</v>
      </c>
      <c r="C175" t="n" s="8">
        <f>IF(false,"120921791", "120921791")</f>
      </c>
      <c r="D175" t="s" s="8">
        <v>305</v>
      </c>
      <c r="E175" t="n" s="8">
        <v>1.0</v>
      </c>
      <c r="F175" t="n" s="8">
        <v>1354.0</v>
      </c>
      <c r="G175" t="s" s="8">
        <v>53</v>
      </c>
      <c r="H175" t="s" s="8">
        <v>245</v>
      </c>
      <c r="I175" t="s" s="8">
        <v>306</v>
      </c>
    </row>
    <row r="176" ht="16.0" customHeight="true">
      <c r="A176" t="n" s="7">
        <v>4.1850128E7</v>
      </c>
      <c r="B176" t="s" s="8">
        <v>54</v>
      </c>
      <c r="C176" t="n" s="8">
        <f>IF(false,"005-1380", "005-1380")</f>
      </c>
      <c r="D176" t="s" s="8">
        <v>307</v>
      </c>
      <c r="E176" t="n" s="8">
        <v>1.0</v>
      </c>
      <c r="F176" t="n" s="8">
        <v>725.0</v>
      </c>
      <c r="G176" t="s" s="8">
        <v>53</v>
      </c>
      <c r="H176" t="s" s="8">
        <v>245</v>
      </c>
      <c r="I176" t="s" s="8">
        <v>308</v>
      </c>
    </row>
    <row r="177" ht="16.0" customHeight="true">
      <c r="A177" t="n" s="7">
        <v>4.1779069E7</v>
      </c>
      <c r="B177" t="s" s="8">
        <v>54</v>
      </c>
      <c r="C177" t="n" s="8">
        <f>IF(false,"120922353", "120922353")</f>
      </c>
      <c r="D177" t="s" s="8">
        <v>142</v>
      </c>
      <c r="E177" t="n" s="8">
        <v>2.0</v>
      </c>
      <c r="F177" t="n" s="8">
        <v>1302.0</v>
      </c>
      <c r="G177" t="s" s="8">
        <v>53</v>
      </c>
      <c r="H177" t="s" s="8">
        <v>245</v>
      </c>
      <c r="I177" t="s" s="8">
        <v>309</v>
      </c>
    </row>
    <row r="178" ht="16.0" customHeight="true">
      <c r="A178" t="n" s="7">
        <v>4.179821E7</v>
      </c>
      <c r="B178" t="s" s="8">
        <v>54</v>
      </c>
      <c r="C178" t="n" s="8">
        <f>IF(false,"120921902", "120921902")</f>
      </c>
      <c r="D178" t="s" s="8">
        <v>310</v>
      </c>
      <c r="E178" t="n" s="8">
        <v>6.0</v>
      </c>
      <c r="F178" t="n" s="8">
        <v>2551.0</v>
      </c>
      <c r="G178" t="s" s="8">
        <v>53</v>
      </c>
      <c r="H178" t="s" s="8">
        <v>245</v>
      </c>
      <c r="I178" t="s" s="8">
        <v>311</v>
      </c>
    </row>
    <row r="179" ht="16.0" customHeight="true">
      <c r="A179" t="n" s="7">
        <v>4.0847575E7</v>
      </c>
      <c r="B179" t="s" s="8">
        <v>75</v>
      </c>
      <c r="C179" t="n" s="8">
        <f>IF(false,"1003335", "1003335")</f>
      </c>
      <c r="D179" t="s" s="8">
        <v>312</v>
      </c>
      <c r="E179" t="n" s="8">
        <v>2.0</v>
      </c>
      <c r="F179" t="n" s="8">
        <v>678.0</v>
      </c>
      <c r="G179" t="s" s="8">
        <v>53</v>
      </c>
      <c r="H179" t="s" s="8">
        <v>245</v>
      </c>
      <c r="I179" t="s" s="8">
        <v>313</v>
      </c>
    </row>
    <row r="180" ht="16.0" customHeight="true">
      <c r="A180" t="n" s="7">
        <v>4.0202185E7</v>
      </c>
      <c r="B180" t="s" s="8">
        <v>314</v>
      </c>
      <c r="C180" t="n" s="8">
        <f>IF(false,"005-1518", "005-1518")</f>
      </c>
      <c r="D180" t="s" s="8">
        <v>61</v>
      </c>
      <c r="E180" t="n" s="8">
        <v>2.0</v>
      </c>
      <c r="F180" t="n" s="8">
        <v>2798.0</v>
      </c>
      <c r="G180" t="s" s="8">
        <v>53</v>
      </c>
      <c r="H180" t="s" s="8">
        <v>245</v>
      </c>
      <c r="I180" t="s" s="8">
        <v>315</v>
      </c>
    </row>
    <row r="181" ht="16.0" customHeight="true">
      <c r="A181" t="n" s="7">
        <v>4.0202185E7</v>
      </c>
      <c r="B181" t="s" s="8">
        <v>314</v>
      </c>
      <c r="C181" t="n" s="8">
        <f>IF(false,"008-576", "008-576")</f>
      </c>
      <c r="D181" t="s" s="8">
        <v>316</v>
      </c>
      <c r="E181" t="n" s="8">
        <v>2.0</v>
      </c>
      <c r="F181" t="n" s="8">
        <v>1958.0</v>
      </c>
      <c r="G181" t="s" s="8">
        <v>53</v>
      </c>
      <c r="H181" t="s" s="8">
        <v>245</v>
      </c>
      <c r="I181" t="s" s="8">
        <v>315</v>
      </c>
    </row>
    <row r="182" ht="16.0" customHeight="true">
      <c r="A182" t="n" s="7">
        <v>4.1742605E7</v>
      </c>
      <c r="B182" t="s" s="8">
        <v>51</v>
      </c>
      <c r="C182" t="n" s="8">
        <f>IF(false,"01-003884", "01-003884")</f>
      </c>
      <c r="D182" t="s" s="8">
        <v>57</v>
      </c>
      <c r="E182" t="n" s="8">
        <v>1.0</v>
      </c>
      <c r="F182" t="n" s="8">
        <v>791.0</v>
      </c>
      <c r="G182" t="s" s="8">
        <v>53</v>
      </c>
      <c r="H182" t="s" s="8">
        <v>245</v>
      </c>
      <c r="I182" t="s" s="8">
        <v>317</v>
      </c>
    </row>
    <row r="183" ht="16.0" customHeight="true">
      <c r="A183" t="n" s="7">
        <v>4.1658654E7</v>
      </c>
      <c r="B183" t="s" s="8">
        <v>51</v>
      </c>
      <c r="C183" t="n" s="8">
        <f>IF(false,"005-1516", "005-1516")</f>
      </c>
      <c r="D183" t="s" s="8">
        <v>76</v>
      </c>
      <c r="E183" t="n" s="8">
        <v>2.0</v>
      </c>
      <c r="F183" t="n" s="8">
        <v>1522.0</v>
      </c>
      <c r="G183" t="s" s="8">
        <v>53</v>
      </c>
      <c r="H183" t="s" s="8">
        <v>245</v>
      </c>
      <c r="I183" t="s" s="8">
        <v>318</v>
      </c>
    </row>
    <row r="184" ht="16.0" customHeight="true">
      <c r="A184" t="n" s="7">
        <v>4.1745825E7</v>
      </c>
      <c r="B184" t="s" s="8">
        <v>51</v>
      </c>
      <c r="C184" t="n" s="8">
        <f>IF(false,"120921545", "120921545")</f>
      </c>
      <c r="D184" t="s" s="8">
        <v>67</v>
      </c>
      <c r="E184" t="n" s="8">
        <v>1.0</v>
      </c>
      <c r="F184" t="n" s="8">
        <v>849.0</v>
      </c>
      <c r="G184" t="s" s="8">
        <v>53</v>
      </c>
      <c r="H184" t="s" s="8">
        <v>245</v>
      </c>
      <c r="I184" t="s" s="8">
        <v>319</v>
      </c>
    </row>
    <row r="185" ht="16.0" customHeight="true">
      <c r="A185" t="n" s="7">
        <v>4.1680679E7</v>
      </c>
      <c r="B185" t="s" s="8">
        <v>51</v>
      </c>
      <c r="C185" t="n" s="8">
        <f>IF(false,"005-1516", "005-1516")</f>
      </c>
      <c r="D185" t="s" s="8">
        <v>76</v>
      </c>
      <c r="E185" t="n" s="8">
        <v>1.0</v>
      </c>
      <c r="F185" t="n" s="8">
        <v>650.0</v>
      </c>
      <c r="G185" t="s" s="8">
        <v>53</v>
      </c>
      <c r="H185" t="s" s="8">
        <v>245</v>
      </c>
      <c r="I185" t="s" s="8">
        <v>320</v>
      </c>
    </row>
    <row r="186" ht="16.0" customHeight="true">
      <c r="A186" t="n" s="7">
        <v>4.1649797E7</v>
      </c>
      <c r="B186" t="s" s="8">
        <v>56</v>
      </c>
      <c r="C186" t="n" s="8">
        <f>IF(false,"005-1081", "005-1081")</f>
      </c>
      <c r="D186" t="s" s="8">
        <v>321</v>
      </c>
      <c r="E186" t="n" s="8">
        <v>1.0</v>
      </c>
      <c r="F186" t="n" s="8">
        <v>712.0</v>
      </c>
      <c r="G186" t="s" s="8">
        <v>53</v>
      </c>
      <c r="H186" t="s" s="8">
        <v>245</v>
      </c>
      <c r="I186" t="s" s="8">
        <v>322</v>
      </c>
    </row>
    <row r="187" ht="16.0" customHeight="true">
      <c r="A187" t="n" s="7">
        <v>4.1853182E7</v>
      </c>
      <c r="B187" t="s" s="8">
        <v>54</v>
      </c>
      <c r="C187" t="n" s="8">
        <f>IF(false,"005-1516", "005-1516")</f>
      </c>
      <c r="D187" t="s" s="8">
        <v>291</v>
      </c>
      <c r="E187" t="n" s="8">
        <v>2.0</v>
      </c>
      <c r="F187" t="n" s="8">
        <v>1526.0</v>
      </c>
      <c r="G187" t="s" s="8">
        <v>53</v>
      </c>
      <c r="H187" t="s" s="8">
        <v>245</v>
      </c>
      <c r="I187" t="s" s="8">
        <v>323</v>
      </c>
    </row>
    <row r="188" ht="16.0" customHeight="true">
      <c r="A188" t="n" s="7">
        <v>4.1635721E7</v>
      </c>
      <c r="B188" t="s" s="8">
        <v>56</v>
      </c>
      <c r="C188" t="n" s="8">
        <f>IF(false,"005-1515", "005-1515")</f>
      </c>
      <c r="D188" t="s" s="8">
        <v>83</v>
      </c>
      <c r="E188" t="n" s="8">
        <v>1.0</v>
      </c>
      <c r="F188" t="n" s="8">
        <v>680.0</v>
      </c>
      <c r="G188" t="s" s="8">
        <v>53</v>
      </c>
      <c r="H188" t="s" s="8">
        <v>245</v>
      </c>
      <c r="I188" t="s" s="8">
        <v>324</v>
      </c>
    </row>
    <row r="189" ht="16.0" customHeight="true">
      <c r="A189" t="n" s="7">
        <v>4.1882385E7</v>
      </c>
      <c r="B189" t="s" s="8">
        <v>54</v>
      </c>
      <c r="C189" t="n" s="8">
        <f>IF(false,"005-1512", "005-1512")</f>
      </c>
      <c r="D189" t="s" s="8">
        <v>288</v>
      </c>
      <c r="E189" t="n" s="8">
        <v>1.0</v>
      </c>
      <c r="F189" t="n" s="8">
        <v>618.0</v>
      </c>
      <c r="G189" t="s" s="8">
        <v>53</v>
      </c>
      <c r="H189" t="s" s="8">
        <v>245</v>
      </c>
      <c r="I189" t="s" s="8">
        <v>325</v>
      </c>
    </row>
    <row r="190" ht="16.0" customHeight="true">
      <c r="A190" t="n" s="7">
        <v>4.1879031E7</v>
      </c>
      <c r="B190" t="s" s="8">
        <v>54</v>
      </c>
      <c r="C190" t="n" s="8">
        <f>IF(false,"120922390", "120922390")</f>
      </c>
      <c r="D190" t="s" s="8">
        <v>91</v>
      </c>
      <c r="E190" t="n" s="8">
        <v>1.0</v>
      </c>
      <c r="F190" t="n" s="8">
        <v>18.0</v>
      </c>
      <c r="G190" t="s" s="8">
        <v>53</v>
      </c>
      <c r="H190" t="s" s="8">
        <v>245</v>
      </c>
      <c r="I190" t="s" s="8">
        <v>326</v>
      </c>
    </row>
    <row r="191" ht="16.0" customHeight="true">
      <c r="A191" t="n" s="7">
        <v>4.1606629E7</v>
      </c>
      <c r="B191" t="s" s="8">
        <v>56</v>
      </c>
      <c r="C191" t="n" s="8">
        <f>IF(false,"01-003884", "01-003884")</f>
      </c>
      <c r="D191" t="s" s="8">
        <v>57</v>
      </c>
      <c r="E191" t="n" s="8">
        <v>2.0</v>
      </c>
      <c r="F191" t="n" s="8">
        <v>1978.0</v>
      </c>
      <c r="G191" t="s" s="8">
        <v>53</v>
      </c>
      <c r="H191" t="s" s="8">
        <v>245</v>
      </c>
      <c r="I191" t="s" s="8">
        <v>327</v>
      </c>
    </row>
    <row r="192" ht="16.0" customHeight="true">
      <c r="A192" t="n" s="7">
        <v>4.1880289E7</v>
      </c>
      <c r="B192" t="s" s="8">
        <v>54</v>
      </c>
      <c r="C192" t="n" s="8">
        <f>IF(false,"120922353", "120922353")</f>
      </c>
      <c r="D192" t="s" s="8">
        <v>293</v>
      </c>
      <c r="E192" t="n" s="8">
        <v>1.0</v>
      </c>
      <c r="F192" t="n" s="8">
        <v>613.0</v>
      </c>
      <c r="G192" t="s" s="8">
        <v>53</v>
      </c>
      <c r="H192" t="s" s="8">
        <v>245</v>
      </c>
      <c r="I192" t="s" s="8">
        <v>328</v>
      </c>
    </row>
    <row r="193" ht="16.0" customHeight="true">
      <c r="A193" t="n" s="7">
        <v>4.1255256E7</v>
      </c>
      <c r="B193" t="s" s="8">
        <v>162</v>
      </c>
      <c r="C193" t="n" s="8">
        <f>IF(false,"005-1039", "005-1039")</f>
      </c>
      <c r="D193" t="s" s="8">
        <v>186</v>
      </c>
      <c r="E193" t="n" s="8">
        <v>1.0</v>
      </c>
      <c r="F193" t="n" s="8">
        <v>1318.0</v>
      </c>
      <c r="G193" t="s" s="8">
        <v>53</v>
      </c>
      <c r="H193" t="s" s="8">
        <v>245</v>
      </c>
      <c r="I193" t="s" s="8">
        <v>329</v>
      </c>
    </row>
    <row r="194" ht="16.0" customHeight="true">
      <c r="A194" t="n" s="7">
        <v>4.1790317E7</v>
      </c>
      <c r="B194" t="s" s="8">
        <v>54</v>
      </c>
      <c r="C194" t="n" s="8">
        <f>IF(false,"003-317", "003-317")</f>
      </c>
      <c r="D194" t="s" s="8">
        <v>275</v>
      </c>
      <c r="E194" t="n" s="8">
        <v>1.0</v>
      </c>
      <c r="F194" t="n" s="8">
        <v>1499.0</v>
      </c>
      <c r="G194" t="s" s="8">
        <v>53</v>
      </c>
      <c r="H194" t="s" s="8">
        <v>245</v>
      </c>
      <c r="I194" t="s" s="8">
        <v>330</v>
      </c>
    </row>
    <row r="195" ht="16.0" customHeight="true">
      <c r="A195" t="n" s="7">
        <v>4.1852437E7</v>
      </c>
      <c r="B195" t="s" s="8">
        <v>54</v>
      </c>
      <c r="C195" t="n" s="8">
        <f>IF(false,"120921904", "120921904")</f>
      </c>
      <c r="D195" t="s" s="8">
        <v>331</v>
      </c>
      <c r="E195" t="n" s="8">
        <v>1.0</v>
      </c>
      <c r="F195" t="n" s="8">
        <v>346.0</v>
      </c>
      <c r="G195" t="s" s="8">
        <v>53</v>
      </c>
      <c r="H195" t="s" s="8">
        <v>245</v>
      </c>
      <c r="I195" t="s" s="8">
        <v>332</v>
      </c>
    </row>
    <row r="196" ht="16.0" customHeight="true">
      <c r="A196" t="n" s="7">
        <v>4.1584067E7</v>
      </c>
      <c r="B196" t="s" s="8">
        <v>56</v>
      </c>
      <c r="C196" t="n" s="8">
        <f>IF(false,"01-003884", "01-003884")</f>
      </c>
      <c r="D196" t="s" s="8">
        <v>57</v>
      </c>
      <c r="E196" t="n" s="8">
        <v>1.0</v>
      </c>
      <c r="F196" t="n" s="8">
        <v>230.0</v>
      </c>
      <c r="G196" t="s" s="8">
        <v>53</v>
      </c>
      <c r="H196" t="s" s="8">
        <v>245</v>
      </c>
      <c r="I196" t="s" s="8">
        <v>333</v>
      </c>
    </row>
    <row r="197" ht="16.0" customHeight="true">
      <c r="A197" t="n" s="7">
        <v>4.1573411E7</v>
      </c>
      <c r="B197" t="s" s="8">
        <v>56</v>
      </c>
      <c r="C197" t="n" s="8">
        <f>IF(false,"120921832", "120921832")</f>
      </c>
      <c r="D197" t="s" s="8">
        <v>334</v>
      </c>
      <c r="E197" t="n" s="8">
        <v>1.0</v>
      </c>
      <c r="F197" t="n" s="8">
        <v>1750.0</v>
      </c>
      <c r="G197" t="s" s="8">
        <v>53</v>
      </c>
      <c r="H197" t="s" s="8">
        <v>245</v>
      </c>
      <c r="I197" t="s" s="8">
        <v>335</v>
      </c>
    </row>
    <row r="198" ht="16.0" customHeight="true">
      <c r="A198" t="n" s="7">
        <v>4.1571973E7</v>
      </c>
      <c r="B198" t="s" s="8">
        <v>56</v>
      </c>
      <c r="C198" t="n" s="8">
        <f>IF(false,"120921546", "120921546")</f>
      </c>
      <c r="D198" t="s" s="8">
        <v>336</v>
      </c>
      <c r="E198" t="n" s="8">
        <v>2.0</v>
      </c>
      <c r="F198" t="n" s="8">
        <v>1190.0</v>
      </c>
      <c r="G198" t="s" s="8">
        <v>53</v>
      </c>
      <c r="H198" t="s" s="8">
        <v>245</v>
      </c>
      <c r="I198" t="s" s="8">
        <v>337</v>
      </c>
    </row>
    <row r="199" ht="16.0" customHeight="true">
      <c r="A199" t="n" s="7">
        <v>4.1570447E7</v>
      </c>
      <c r="B199" t="s" s="8">
        <v>56</v>
      </c>
      <c r="C199" t="n" s="8">
        <f>IF(false,"005-1503", "005-1503")</f>
      </c>
      <c r="D199" t="s" s="8">
        <v>338</v>
      </c>
      <c r="E199" t="n" s="8">
        <v>1.0</v>
      </c>
      <c r="F199" t="n" s="8">
        <v>1.0</v>
      </c>
      <c r="G199" t="s" s="8">
        <v>53</v>
      </c>
      <c r="H199" t="s" s="8">
        <v>245</v>
      </c>
      <c r="I199" t="s" s="8">
        <v>339</v>
      </c>
    </row>
    <row r="200" ht="16.0" customHeight="true">
      <c r="A200" t="n" s="7">
        <v>4.154893E7</v>
      </c>
      <c r="B200" t="s" s="8">
        <v>56</v>
      </c>
      <c r="C200" t="n" s="8">
        <f>IF(false,"120922035", "120922035")</f>
      </c>
      <c r="D200" t="s" s="8">
        <v>65</v>
      </c>
      <c r="E200" t="n" s="8">
        <v>1.0</v>
      </c>
      <c r="F200" t="n" s="8">
        <v>890.0</v>
      </c>
      <c r="G200" t="s" s="8">
        <v>53</v>
      </c>
      <c r="H200" t="s" s="8">
        <v>245</v>
      </c>
      <c r="I200" t="s" s="8">
        <v>340</v>
      </c>
    </row>
    <row r="201" ht="16.0" customHeight="true">
      <c r="A201" t="n" s="7">
        <v>4.1855263E7</v>
      </c>
      <c r="B201" t="s" s="8">
        <v>54</v>
      </c>
      <c r="C201" t="n" s="8">
        <f>IF(false,"000-631", "000-631")</f>
      </c>
      <c r="D201" t="s" s="8">
        <v>217</v>
      </c>
      <c r="E201" t="n" s="8">
        <v>1.0</v>
      </c>
      <c r="F201" t="n" s="8">
        <v>106.0</v>
      </c>
      <c r="G201" t="s" s="8">
        <v>53</v>
      </c>
      <c r="H201" t="s" s="8">
        <v>245</v>
      </c>
      <c r="I201" t="s" s="8">
        <v>341</v>
      </c>
    </row>
    <row r="202" ht="16.0" customHeight="true">
      <c r="A202" t="n" s="7">
        <v>4.1521265E7</v>
      </c>
      <c r="B202" t="s" s="8">
        <v>93</v>
      </c>
      <c r="C202" t="n" s="8">
        <f>IF(false,"01-003884", "01-003884")</f>
      </c>
      <c r="D202" t="s" s="8">
        <v>57</v>
      </c>
      <c r="E202" t="n" s="8">
        <v>1.0</v>
      </c>
      <c r="F202" t="n" s="8">
        <v>766.0</v>
      </c>
      <c r="G202" t="s" s="8">
        <v>53</v>
      </c>
      <c r="H202" t="s" s="8">
        <v>245</v>
      </c>
      <c r="I202" t="s" s="8">
        <v>342</v>
      </c>
    </row>
    <row r="203" ht="16.0" customHeight="true">
      <c r="A203" t="n" s="7">
        <v>4.1845923E7</v>
      </c>
      <c r="B203" t="s" s="8">
        <v>54</v>
      </c>
      <c r="C203" t="n" s="8">
        <f>IF(false,"120921995", "120921995")</f>
      </c>
      <c r="D203" t="s" s="8">
        <v>343</v>
      </c>
      <c r="E203" t="n" s="8">
        <v>2.0</v>
      </c>
      <c r="F203" t="n" s="8">
        <v>1980.0</v>
      </c>
      <c r="G203" t="s" s="8">
        <v>53</v>
      </c>
      <c r="H203" t="s" s="8">
        <v>245</v>
      </c>
      <c r="I203" t="s" s="8">
        <v>344</v>
      </c>
    </row>
    <row r="204" ht="16.0" customHeight="true">
      <c r="A204" t="n" s="7">
        <v>4.1285647E7</v>
      </c>
      <c r="B204" t="s" s="8">
        <v>95</v>
      </c>
      <c r="C204" t="n" s="8">
        <f>IF(false,"002-100", "002-100")</f>
      </c>
      <c r="D204" t="s" s="8">
        <v>164</v>
      </c>
      <c r="E204" t="n" s="8">
        <v>1.0</v>
      </c>
      <c r="F204" t="n" s="8">
        <v>811.0</v>
      </c>
      <c r="G204" t="s" s="8">
        <v>53</v>
      </c>
      <c r="H204" t="s" s="8">
        <v>245</v>
      </c>
      <c r="I204" t="s" s="8">
        <v>345</v>
      </c>
    </row>
    <row r="205" ht="16.0" customHeight="true">
      <c r="A205" t="n" s="7">
        <v>4.1818278E7</v>
      </c>
      <c r="B205" t="s" s="8">
        <v>54</v>
      </c>
      <c r="C205" t="n" s="8">
        <f>IF(false,"01-004117", "01-004117")</f>
      </c>
      <c r="D205" t="s" s="8">
        <v>346</v>
      </c>
      <c r="E205" t="n" s="8">
        <v>1.0</v>
      </c>
      <c r="F205" t="n" s="8">
        <v>885.0</v>
      </c>
      <c r="G205" t="s" s="8">
        <v>53</v>
      </c>
      <c r="H205" t="s" s="8">
        <v>245</v>
      </c>
      <c r="I205" t="s" s="8">
        <v>347</v>
      </c>
    </row>
    <row r="206" ht="16.0" customHeight="true">
      <c r="A206" t="n" s="7">
        <v>4.1703565E7</v>
      </c>
      <c r="B206" t="s" s="8">
        <v>51</v>
      </c>
      <c r="C206" t="n" s="8">
        <f>IF(false,"120922396", "120922396")</f>
      </c>
      <c r="D206" t="s" s="8">
        <v>100</v>
      </c>
      <c r="E206" t="n" s="8">
        <v>1.0</v>
      </c>
      <c r="F206" t="n" s="8">
        <v>300.0</v>
      </c>
      <c r="G206" t="s" s="8">
        <v>53</v>
      </c>
      <c r="H206" t="s" s="8">
        <v>245</v>
      </c>
      <c r="I206" t="s" s="8">
        <v>348</v>
      </c>
    </row>
    <row r="207" ht="16.0" customHeight="true">
      <c r="A207" t="n" s="7">
        <v>4.1457839E7</v>
      </c>
      <c r="B207" t="s" s="8">
        <v>93</v>
      </c>
      <c r="C207" t="n" s="8">
        <f>IF(false,"005-1375", "005-1375")</f>
      </c>
      <c r="D207" t="s" s="8">
        <v>69</v>
      </c>
      <c r="E207" t="n" s="8">
        <v>1.0</v>
      </c>
      <c r="F207" t="n" s="8">
        <v>287.0</v>
      </c>
      <c r="G207" t="s" s="8">
        <v>53</v>
      </c>
      <c r="H207" t="s" s="8">
        <v>245</v>
      </c>
      <c r="I207" t="s" s="8">
        <v>349</v>
      </c>
    </row>
    <row r="208" ht="16.0" customHeight="true">
      <c r="A208" t="n" s="7">
        <v>4.1847037E7</v>
      </c>
      <c r="B208" t="s" s="8">
        <v>54</v>
      </c>
      <c r="C208" t="n" s="8">
        <f>IF(false,"005-1515", "005-1515")</f>
      </c>
      <c r="D208" t="s" s="8">
        <v>300</v>
      </c>
      <c r="E208" t="n" s="8">
        <v>1.0</v>
      </c>
      <c r="F208" t="n" s="8">
        <v>762.0</v>
      </c>
      <c r="G208" t="s" s="8">
        <v>53</v>
      </c>
      <c r="H208" t="s" s="8">
        <v>245</v>
      </c>
      <c r="I208" t="s" s="8">
        <v>350</v>
      </c>
    </row>
    <row r="209" ht="16.0" customHeight="true">
      <c r="A209" t="n" s="7">
        <v>4.1790592E7</v>
      </c>
      <c r="B209" t="s" s="8">
        <v>54</v>
      </c>
      <c r="C209" t="n" s="8">
        <f>IF(false,"120921900", "120921900")</f>
      </c>
      <c r="D209" t="s" s="8">
        <v>351</v>
      </c>
      <c r="E209" t="n" s="8">
        <v>1.0</v>
      </c>
      <c r="F209" t="n" s="8">
        <v>1157.0</v>
      </c>
      <c r="G209" t="s" s="8">
        <v>53</v>
      </c>
      <c r="H209" t="s" s="8">
        <v>245</v>
      </c>
      <c r="I209" t="s" s="8">
        <v>352</v>
      </c>
    </row>
    <row r="210" ht="16.0" customHeight="true">
      <c r="A210" t="n" s="7">
        <v>4.1451894E7</v>
      </c>
      <c r="B210" t="s" s="8">
        <v>93</v>
      </c>
      <c r="C210" t="n" s="8">
        <f>IF(false,"005-1308", "005-1308")</f>
      </c>
      <c r="D210" t="s" s="8">
        <v>353</v>
      </c>
      <c r="E210" t="n" s="8">
        <v>2.0</v>
      </c>
      <c r="F210" t="n" s="8">
        <v>1712.0</v>
      </c>
      <c r="G210" t="s" s="8">
        <v>53</v>
      </c>
      <c r="H210" t="s" s="8">
        <v>245</v>
      </c>
      <c r="I210" t="s" s="8">
        <v>354</v>
      </c>
    </row>
    <row r="211" ht="16.0" customHeight="true">
      <c r="A211" t="n" s="7">
        <v>4.1714647E7</v>
      </c>
      <c r="B211" t="s" s="8">
        <v>51</v>
      </c>
      <c r="C211" t="n" s="8">
        <f>IF(false,"120922388", "120922388")</f>
      </c>
      <c r="D211" t="s" s="8">
        <v>355</v>
      </c>
      <c r="E211" t="n" s="8">
        <v>3.0</v>
      </c>
      <c r="F211" t="n" s="8">
        <v>578.0</v>
      </c>
      <c r="G211" t="s" s="8">
        <v>53</v>
      </c>
      <c r="H211" t="s" s="8">
        <v>245</v>
      </c>
      <c r="I211" t="s" s="8">
        <v>356</v>
      </c>
    </row>
    <row r="212" ht="16.0" customHeight="true">
      <c r="A212" t="n" s="7">
        <v>4.1674958E7</v>
      </c>
      <c r="B212" t="s" s="8">
        <v>51</v>
      </c>
      <c r="C212" t="n" s="8">
        <f>IF(false,"01-003884", "01-003884")</f>
      </c>
      <c r="D212" t="s" s="8">
        <v>57</v>
      </c>
      <c r="E212" t="n" s="8">
        <v>1.0</v>
      </c>
      <c r="F212" t="n" s="8">
        <v>583.0</v>
      </c>
      <c r="G212" t="s" s="8">
        <v>53</v>
      </c>
      <c r="H212" t="s" s="8">
        <v>245</v>
      </c>
      <c r="I212" t="s" s="8">
        <v>357</v>
      </c>
    </row>
    <row r="213" ht="16.0" customHeight="true">
      <c r="A213" t="n" s="7">
        <v>4.1761807E7</v>
      </c>
      <c r="B213" t="s" s="8">
        <v>51</v>
      </c>
      <c r="C213" t="n" s="8">
        <f>IF(false,"120921545", "120921545")</f>
      </c>
      <c r="D213" t="s" s="8">
        <v>67</v>
      </c>
      <c r="E213" t="n" s="8">
        <v>2.0</v>
      </c>
      <c r="F213" t="n" s="8">
        <v>1938.0</v>
      </c>
      <c r="G213" t="s" s="8">
        <v>53</v>
      </c>
      <c r="H213" t="s" s="8">
        <v>245</v>
      </c>
      <c r="I213" t="s" s="8">
        <v>358</v>
      </c>
    </row>
    <row r="214" ht="16.0" customHeight="true">
      <c r="A214" t="n" s="7">
        <v>4.1683212E7</v>
      </c>
      <c r="B214" t="s" s="8">
        <v>51</v>
      </c>
      <c r="C214" t="n" s="8">
        <f>IF(false,"120922090", "120922090")</f>
      </c>
      <c r="D214" t="s" s="8">
        <v>63</v>
      </c>
      <c r="E214" t="n" s="8">
        <v>2.0</v>
      </c>
      <c r="F214" t="n" s="8">
        <v>1678.0</v>
      </c>
      <c r="G214" t="s" s="8">
        <v>53</v>
      </c>
      <c r="H214" t="s" s="8">
        <v>245</v>
      </c>
      <c r="I214" t="s" s="8">
        <v>359</v>
      </c>
    </row>
    <row r="215" ht="16.0" customHeight="true">
      <c r="A215" t="n" s="7">
        <v>4.1592896E7</v>
      </c>
      <c r="B215" t="s" s="8">
        <v>56</v>
      </c>
      <c r="C215" t="n" s="8">
        <f>IF(false,"120922351", "120922351")</f>
      </c>
      <c r="D215" t="s" s="8">
        <v>52</v>
      </c>
      <c r="E215" t="n" s="8">
        <v>2.0</v>
      </c>
      <c r="F215" t="n" s="8">
        <v>1338.0</v>
      </c>
      <c r="G215" t="s" s="8">
        <v>53</v>
      </c>
      <c r="H215" t="s" s="8">
        <v>245</v>
      </c>
      <c r="I215" t="s" s="8">
        <v>360</v>
      </c>
    </row>
    <row r="216" ht="16.0" customHeight="true">
      <c r="A216" t="n" s="7">
        <v>4.1569929E7</v>
      </c>
      <c r="B216" t="s" s="8">
        <v>56</v>
      </c>
      <c r="C216" t="n" s="8">
        <f>IF(false,"120922090", "120922090")</f>
      </c>
      <c r="D216" t="s" s="8">
        <v>63</v>
      </c>
      <c r="E216" t="n" s="8">
        <v>4.0</v>
      </c>
      <c r="F216" t="n" s="8">
        <v>1.0</v>
      </c>
      <c r="G216" t="s" s="8">
        <v>53</v>
      </c>
      <c r="H216" t="s" s="8">
        <v>245</v>
      </c>
      <c r="I216" t="s" s="8">
        <v>361</v>
      </c>
    </row>
    <row r="217" ht="16.0" customHeight="true">
      <c r="A217" t="n" s="7">
        <v>4.157842E7</v>
      </c>
      <c r="B217" t="s" s="8">
        <v>56</v>
      </c>
      <c r="C217" t="n" s="8">
        <f>IF(false,"120921957", "120921957")</f>
      </c>
      <c r="D217" t="s" s="8">
        <v>107</v>
      </c>
      <c r="E217" t="n" s="8">
        <v>1.0</v>
      </c>
      <c r="F217" t="n" s="8">
        <v>604.0</v>
      </c>
      <c r="G217" t="s" s="8">
        <v>53</v>
      </c>
      <c r="H217" t="s" s="8">
        <v>245</v>
      </c>
      <c r="I217" t="s" s="8">
        <v>362</v>
      </c>
    </row>
    <row r="218" ht="16.0" customHeight="true">
      <c r="A218" t="n" s="7">
        <v>4.157842E7</v>
      </c>
      <c r="B218" t="s" s="8">
        <v>56</v>
      </c>
      <c r="C218" t="n" s="8">
        <f>IF(false,"120922035", "120922035")</f>
      </c>
      <c r="D218" t="s" s="8">
        <v>65</v>
      </c>
      <c r="E218" t="n" s="8">
        <v>1.0</v>
      </c>
      <c r="F218" t="n" s="8">
        <v>604.0</v>
      </c>
      <c r="G218" t="s" s="8">
        <v>53</v>
      </c>
      <c r="H218" t="s" s="8">
        <v>245</v>
      </c>
      <c r="I218" t="s" s="8">
        <v>362</v>
      </c>
    </row>
    <row r="219" ht="16.0" customHeight="true">
      <c r="A219" t="n" s="7">
        <v>4.17057E7</v>
      </c>
      <c r="B219" t="s" s="8">
        <v>51</v>
      </c>
      <c r="C219" t="n" s="8">
        <f>IF(false,"005-1114", "005-1114")</f>
      </c>
      <c r="D219" t="s" s="8">
        <v>363</v>
      </c>
      <c r="E219" t="n" s="8">
        <v>2.0</v>
      </c>
      <c r="F219" t="n" s="8">
        <v>2718.0</v>
      </c>
      <c r="G219" t="s" s="8">
        <v>53</v>
      </c>
      <c r="H219" t="s" s="8">
        <v>245</v>
      </c>
      <c r="I219" t="s" s="8">
        <v>364</v>
      </c>
    </row>
    <row r="220" ht="16.0" customHeight="true">
      <c r="A220" t="n" s="7">
        <v>4.1611789E7</v>
      </c>
      <c r="B220" t="s" s="8">
        <v>56</v>
      </c>
      <c r="C220" t="n" s="8">
        <f>IF(false,"120922396", "120922396")</f>
      </c>
      <c r="D220" t="s" s="8">
        <v>100</v>
      </c>
      <c r="E220" t="n" s="8">
        <v>1.0</v>
      </c>
      <c r="F220" t="n" s="8">
        <v>283.0</v>
      </c>
      <c r="G220" t="s" s="8">
        <v>53</v>
      </c>
      <c r="H220" t="s" s="8">
        <v>245</v>
      </c>
      <c r="I220" t="s" s="8">
        <v>365</v>
      </c>
    </row>
    <row r="221" ht="16.0" customHeight="true">
      <c r="A221" t="n" s="7">
        <v>4.1729991E7</v>
      </c>
      <c r="B221" t="s" s="8">
        <v>51</v>
      </c>
      <c r="C221" t="n" s="8">
        <f>IF(false,"120921853", "120921853")</f>
      </c>
      <c r="D221" t="s" s="8">
        <v>99</v>
      </c>
      <c r="E221" t="n" s="8">
        <v>2.0</v>
      </c>
      <c r="F221" t="n" s="8">
        <v>1363.0</v>
      </c>
      <c r="G221" t="s" s="8">
        <v>53</v>
      </c>
      <c r="H221" t="s" s="8">
        <v>245</v>
      </c>
      <c r="I221" t="s" s="8">
        <v>366</v>
      </c>
    </row>
    <row r="222" ht="16.0" customHeight="true">
      <c r="A222" t="n" s="7">
        <v>4.1674002E7</v>
      </c>
      <c r="B222" t="s" s="8">
        <v>51</v>
      </c>
      <c r="C222" t="n" s="8">
        <f>IF(false,"01-003884", "01-003884")</f>
      </c>
      <c r="D222" t="s" s="8">
        <v>57</v>
      </c>
      <c r="E222" t="n" s="8">
        <v>4.0</v>
      </c>
      <c r="F222" t="n" s="8">
        <v>2154.0</v>
      </c>
      <c r="G222" t="s" s="8">
        <v>53</v>
      </c>
      <c r="H222" t="s" s="8">
        <v>245</v>
      </c>
      <c r="I222" t="s" s="8">
        <v>367</v>
      </c>
    </row>
    <row r="223" ht="16.0" customHeight="true">
      <c r="A223" t="n" s="7">
        <v>4.1782529E7</v>
      </c>
      <c r="B223" t="s" s="8">
        <v>54</v>
      </c>
      <c r="C223" t="n" s="8">
        <f>IF(false,"008-576", "008-576")</f>
      </c>
      <c r="D223" t="s" s="8">
        <v>316</v>
      </c>
      <c r="E223" t="n" s="8">
        <v>2.0</v>
      </c>
      <c r="F223" t="n" s="8">
        <v>1890.0</v>
      </c>
      <c r="G223" t="s" s="8">
        <v>53</v>
      </c>
      <c r="H223" t="s" s="8">
        <v>245</v>
      </c>
      <c r="I223" t="s" s="8">
        <v>368</v>
      </c>
    </row>
    <row r="224" ht="16.0" customHeight="true">
      <c r="A224" t="n" s="7">
        <v>4.1739223E7</v>
      </c>
      <c r="B224" t="s" s="8">
        <v>51</v>
      </c>
      <c r="C224" t="n" s="8">
        <f>IF(false,"120921853", "120921853")</f>
      </c>
      <c r="D224" t="s" s="8">
        <v>99</v>
      </c>
      <c r="E224" t="n" s="8">
        <v>4.0</v>
      </c>
      <c r="F224" t="n" s="8">
        <v>2944.0</v>
      </c>
      <c r="G224" t="s" s="8">
        <v>53</v>
      </c>
      <c r="H224" t="s" s="8">
        <v>245</v>
      </c>
      <c r="I224" t="s" s="8">
        <v>369</v>
      </c>
    </row>
    <row r="225" ht="16.0" customHeight="true">
      <c r="A225" t="n" s="7">
        <v>4.1787625E7</v>
      </c>
      <c r="B225" t="s" s="8">
        <v>54</v>
      </c>
      <c r="C225" t="n" s="8">
        <f>IF(false,"120921853", "120921853")</f>
      </c>
      <c r="D225" t="s" s="8">
        <v>99</v>
      </c>
      <c r="E225" t="n" s="8">
        <v>1.0</v>
      </c>
      <c r="F225" t="n" s="8">
        <v>710.0</v>
      </c>
      <c r="G225" t="s" s="8">
        <v>53</v>
      </c>
      <c r="H225" t="s" s="8">
        <v>245</v>
      </c>
      <c r="I225" t="s" s="8">
        <v>370</v>
      </c>
    </row>
    <row r="226" ht="16.0" customHeight="true">
      <c r="A226" t="n" s="7">
        <v>4.1684064E7</v>
      </c>
      <c r="B226" t="s" s="8">
        <v>51</v>
      </c>
      <c r="C226" t="n" s="8">
        <f>IF(false,"005-1515", "005-1515")</f>
      </c>
      <c r="D226" t="s" s="8">
        <v>83</v>
      </c>
      <c r="E226" t="n" s="8">
        <v>1.0</v>
      </c>
      <c r="F226" t="n" s="8">
        <v>1.0</v>
      </c>
      <c r="G226" t="s" s="8">
        <v>53</v>
      </c>
      <c r="H226" t="s" s="8">
        <v>245</v>
      </c>
      <c r="I226" t="s" s="8">
        <v>371</v>
      </c>
    </row>
    <row r="227" ht="16.0" customHeight="true">
      <c r="A227" t="n" s="7">
        <v>4.1454494E7</v>
      </c>
      <c r="B227" t="s" s="8">
        <v>93</v>
      </c>
      <c r="C227" t="n" s="8">
        <f>IF(false,"120922456", "120922456")</f>
      </c>
      <c r="D227" t="s" s="8">
        <v>244</v>
      </c>
      <c r="E227" t="n" s="8">
        <v>1.0</v>
      </c>
      <c r="F227" t="n" s="8">
        <v>1.0</v>
      </c>
      <c r="G227" t="s" s="8">
        <v>53</v>
      </c>
      <c r="H227" t="s" s="8">
        <v>245</v>
      </c>
      <c r="I227" t="s" s="8">
        <v>372</v>
      </c>
    </row>
    <row r="228" ht="16.0" customHeight="true">
      <c r="A228" t="n" s="7">
        <v>4.1776872E7</v>
      </c>
      <c r="B228" t="s" s="8">
        <v>54</v>
      </c>
      <c r="C228" t="n" s="8">
        <f>IF(false,"005-1039", "005-1039")</f>
      </c>
      <c r="D228" t="s" s="8">
        <v>186</v>
      </c>
      <c r="E228" t="n" s="8">
        <v>1.0</v>
      </c>
      <c r="F228" t="n" s="8">
        <v>1544.0</v>
      </c>
      <c r="G228" t="s" s="8">
        <v>53</v>
      </c>
      <c r="H228" t="s" s="8">
        <v>245</v>
      </c>
      <c r="I228" t="s" s="8">
        <v>373</v>
      </c>
    </row>
    <row r="229" ht="16.0" customHeight="true">
      <c r="A229" t="n" s="7">
        <v>4.1659631E7</v>
      </c>
      <c r="B229" t="s" s="8">
        <v>51</v>
      </c>
      <c r="C229" t="n" s="8">
        <f>IF(false,"120922201", "120922201")</f>
      </c>
      <c r="D229" t="s" s="8">
        <v>374</v>
      </c>
      <c r="E229" t="n" s="8">
        <v>1.0</v>
      </c>
      <c r="F229" t="n" s="8">
        <v>5.0</v>
      </c>
      <c r="G229" t="s" s="8">
        <v>53</v>
      </c>
      <c r="H229" t="s" s="8">
        <v>245</v>
      </c>
      <c r="I229" t="s" s="8">
        <v>375</v>
      </c>
    </row>
    <row r="230" ht="16.0" customHeight="true">
      <c r="A230" t="n" s="7">
        <v>4.1509081E7</v>
      </c>
      <c r="B230" t="s" s="8">
        <v>93</v>
      </c>
      <c r="C230" t="n" s="8">
        <f>IF(false,"120921545", "120921545")</f>
      </c>
      <c r="D230" t="s" s="8">
        <v>67</v>
      </c>
      <c r="E230" t="n" s="8">
        <v>2.0</v>
      </c>
      <c r="F230" t="n" s="8">
        <v>1937.0</v>
      </c>
      <c r="G230" t="s" s="8">
        <v>53</v>
      </c>
      <c r="H230" t="s" s="8">
        <v>245</v>
      </c>
      <c r="I230" t="s" s="8">
        <v>376</v>
      </c>
    </row>
    <row r="231" ht="16.0" customHeight="true">
      <c r="A231" t="n" s="7">
        <v>4.1569012E7</v>
      </c>
      <c r="B231" t="s" s="8">
        <v>56</v>
      </c>
      <c r="C231" t="n" s="8">
        <f>IF(false,"120922035", "120922035")</f>
      </c>
      <c r="D231" t="s" s="8">
        <v>65</v>
      </c>
      <c r="E231" t="n" s="8">
        <v>1.0</v>
      </c>
      <c r="F231" t="n" s="8">
        <v>510.0</v>
      </c>
      <c r="G231" t="s" s="8">
        <v>53</v>
      </c>
      <c r="H231" t="s" s="8">
        <v>245</v>
      </c>
      <c r="I231" t="s" s="8">
        <v>377</v>
      </c>
    </row>
    <row r="232" ht="16.0" customHeight="true">
      <c r="A232" t="n" s="7">
        <v>4.162264E7</v>
      </c>
      <c r="B232" t="s" s="8">
        <v>56</v>
      </c>
      <c r="C232" t="n" s="8">
        <f>IF(false,"01-003884", "01-003884")</f>
      </c>
      <c r="D232" t="s" s="8">
        <v>57</v>
      </c>
      <c r="E232" t="n" s="8">
        <v>1.0</v>
      </c>
      <c r="F232" t="n" s="8">
        <v>787.0</v>
      </c>
      <c r="G232" t="s" s="8">
        <v>53</v>
      </c>
      <c r="H232" t="s" s="8">
        <v>245</v>
      </c>
      <c r="I232" t="s" s="8">
        <v>378</v>
      </c>
    </row>
    <row r="233" ht="16.0" customHeight="true">
      <c r="A233" t="n" s="7">
        <v>4.1624959E7</v>
      </c>
      <c r="B233" t="s" s="8">
        <v>56</v>
      </c>
      <c r="C233" t="n" s="8">
        <f>IF(false,"005-1104", "005-1104")</f>
      </c>
      <c r="D233" t="s" s="8">
        <v>379</v>
      </c>
      <c r="E233" t="n" s="8">
        <v>1.0</v>
      </c>
      <c r="F233" t="n" s="8">
        <v>657.0</v>
      </c>
      <c r="G233" t="s" s="8">
        <v>53</v>
      </c>
      <c r="H233" t="s" s="8">
        <v>245</v>
      </c>
      <c r="I233" t="s" s="8">
        <v>380</v>
      </c>
    </row>
    <row r="234" ht="16.0" customHeight="true">
      <c r="A234" t="n" s="7">
        <v>4.1481453E7</v>
      </c>
      <c r="B234" t="s" s="8">
        <v>93</v>
      </c>
      <c r="C234" t="n" s="8">
        <f>IF(false,"120922353", "120922353")</f>
      </c>
      <c r="D234" t="s" s="8">
        <v>142</v>
      </c>
      <c r="E234" t="n" s="8">
        <v>1.0</v>
      </c>
      <c r="F234" t="n" s="8">
        <v>839.0</v>
      </c>
      <c r="G234" t="s" s="8">
        <v>53</v>
      </c>
      <c r="H234" t="s" s="8">
        <v>245</v>
      </c>
      <c r="I234" t="s" s="8">
        <v>381</v>
      </c>
    </row>
    <row r="235" ht="16.0" customHeight="true">
      <c r="A235" t="n" s="7">
        <v>4.1684453E7</v>
      </c>
      <c r="B235" t="s" s="8">
        <v>51</v>
      </c>
      <c r="C235" t="n" s="8">
        <f>IF(false,"120922035", "120922035")</f>
      </c>
      <c r="D235" t="s" s="8">
        <v>65</v>
      </c>
      <c r="E235" t="n" s="8">
        <v>1.0</v>
      </c>
      <c r="F235" t="n" s="8">
        <v>788.0</v>
      </c>
      <c r="G235" t="s" s="8">
        <v>53</v>
      </c>
      <c r="H235" t="s" s="8">
        <v>245</v>
      </c>
      <c r="I235" t="s" s="8">
        <v>382</v>
      </c>
    </row>
    <row r="236" ht="16.0" customHeight="true">
      <c r="A236" t="n" s="7">
        <v>4.1639078E7</v>
      </c>
      <c r="B236" t="s" s="8">
        <v>56</v>
      </c>
      <c r="C236" t="n" s="8">
        <f>IF(false,"120921942", "120921942")</f>
      </c>
      <c r="D236" t="s" s="8">
        <v>184</v>
      </c>
      <c r="E236" t="n" s="8">
        <v>1.0</v>
      </c>
      <c r="F236" t="n" s="8">
        <v>1343.0</v>
      </c>
      <c r="G236" t="s" s="8">
        <v>53</v>
      </c>
      <c r="H236" t="s" s="8">
        <v>245</v>
      </c>
      <c r="I236" t="s" s="8">
        <v>383</v>
      </c>
    </row>
    <row r="237" ht="16.0" customHeight="true">
      <c r="A237" t="n" s="7">
        <v>4.1780466E7</v>
      </c>
      <c r="B237" t="s" s="8">
        <v>54</v>
      </c>
      <c r="C237" t="n" s="8">
        <f>IF(false,"005-1516", "005-1516")</f>
      </c>
      <c r="D237" t="s" s="8">
        <v>76</v>
      </c>
      <c r="E237" t="n" s="8">
        <v>1.0</v>
      </c>
      <c r="F237" t="n" s="8">
        <v>953.0</v>
      </c>
      <c r="G237" t="s" s="8">
        <v>53</v>
      </c>
      <c r="H237" t="s" s="8">
        <v>245</v>
      </c>
      <c r="I237" t="s" s="8">
        <v>384</v>
      </c>
    </row>
    <row r="238" ht="16.0" customHeight="true">
      <c r="A238" t="n" s="7">
        <v>4.1021197E7</v>
      </c>
      <c r="B238" t="s" s="8">
        <v>175</v>
      </c>
      <c r="C238" t="n" s="8">
        <f>IF(false,"120921545", "120921545")</f>
      </c>
      <c r="D238" t="s" s="8">
        <v>67</v>
      </c>
      <c r="E238" t="n" s="8">
        <v>2.0</v>
      </c>
      <c r="F238" t="n" s="8">
        <v>1642.0</v>
      </c>
      <c r="G238" t="s" s="8">
        <v>53</v>
      </c>
      <c r="H238" t="s" s="8">
        <v>245</v>
      </c>
      <c r="I238" t="s" s="8">
        <v>385</v>
      </c>
    </row>
    <row r="239" ht="16.0" customHeight="true">
      <c r="A239" t="n" s="7">
        <v>4.1556189E7</v>
      </c>
      <c r="B239" t="s" s="8">
        <v>56</v>
      </c>
      <c r="C239" t="n" s="8">
        <f>IF(false,"01-004117", "01-004117")</f>
      </c>
      <c r="D239" t="s" s="8">
        <v>279</v>
      </c>
      <c r="E239" t="n" s="8">
        <v>4.0</v>
      </c>
      <c r="F239" t="n" s="8">
        <v>3132.0</v>
      </c>
      <c r="G239" t="s" s="8">
        <v>53</v>
      </c>
      <c r="H239" t="s" s="8">
        <v>245</v>
      </c>
      <c r="I239" t="s" s="8">
        <v>386</v>
      </c>
    </row>
    <row r="240" ht="16.0" customHeight="true">
      <c r="A240" t="n" s="7">
        <v>4.135431E7</v>
      </c>
      <c r="B240" t="s" s="8">
        <v>95</v>
      </c>
      <c r="C240" t="n" s="8">
        <f>IF(false,"002-101", "002-101")</f>
      </c>
      <c r="D240" t="s" s="8">
        <v>80</v>
      </c>
      <c r="E240" t="n" s="8">
        <v>1.0</v>
      </c>
      <c r="F240" t="n" s="8">
        <v>1309.0</v>
      </c>
      <c r="G240" t="s" s="8">
        <v>53</v>
      </c>
      <c r="H240" t="s" s="8">
        <v>245</v>
      </c>
      <c r="I240" t="s" s="8">
        <v>387</v>
      </c>
    </row>
    <row r="241" ht="16.0" customHeight="true">
      <c r="A241" t="n" s="7">
        <v>4.135431E7</v>
      </c>
      <c r="B241" t="s" s="8">
        <v>95</v>
      </c>
      <c r="C241" t="n" s="8">
        <f>IF(false,"005-1512", "005-1512")</f>
      </c>
      <c r="D241" t="s" s="8">
        <v>388</v>
      </c>
      <c r="E241" t="n" s="8">
        <v>1.0</v>
      </c>
      <c r="F241" t="n" s="8">
        <v>913.0</v>
      </c>
      <c r="G241" t="s" s="8">
        <v>53</v>
      </c>
      <c r="H241" t="s" s="8">
        <v>245</v>
      </c>
      <c r="I241" t="s" s="8">
        <v>387</v>
      </c>
    </row>
    <row r="242" ht="16.0" customHeight="true">
      <c r="A242" t="n" s="7">
        <v>4.135431E7</v>
      </c>
      <c r="B242" t="s" s="8">
        <v>95</v>
      </c>
      <c r="C242" t="n" s="8">
        <f>IF(false,"005-1515", "005-1515")</f>
      </c>
      <c r="D242" t="s" s="8">
        <v>83</v>
      </c>
      <c r="E242" t="n" s="8">
        <v>1.0</v>
      </c>
      <c r="F242" t="n" s="8">
        <v>885.0</v>
      </c>
      <c r="G242" t="s" s="8">
        <v>53</v>
      </c>
      <c r="H242" t="s" s="8">
        <v>245</v>
      </c>
      <c r="I242" t="s" s="8">
        <v>387</v>
      </c>
    </row>
    <row r="243" ht="16.0" customHeight="true">
      <c r="A243" t="n" s="7">
        <v>4.0843984E7</v>
      </c>
      <c r="B243" t="s" s="8">
        <v>75</v>
      </c>
      <c r="C243" t="n" s="8">
        <f>IF(false,"120921903", "120921903")</f>
      </c>
      <c r="D243" t="s" s="8">
        <v>89</v>
      </c>
      <c r="E243" t="n" s="8">
        <v>3.0</v>
      </c>
      <c r="F243" t="n" s="8">
        <v>1914.0</v>
      </c>
      <c r="G243" t="s" s="8">
        <v>53</v>
      </c>
      <c r="H243" t="s" s="8">
        <v>245</v>
      </c>
      <c r="I243" t="s" s="8">
        <v>389</v>
      </c>
    </row>
    <row r="244" ht="16.0" customHeight="true">
      <c r="A244" t="n" s="7">
        <v>4.1719093E7</v>
      </c>
      <c r="B244" t="s" s="8">
        <v>51</v>
      </c>
      <c r="C244" t="n" s="8">
        <f>IF(false,"120921544", "120921544")</f>
      </c>
      <c r="D244" t="s" s="8">
        <v>118</v>
      </c>
      <c r="E244" t="n" s="8">
        <v>1.0</v>
      </c>
      <c r="F244" t="n" s="8">
        <v>773.0</v>
      </c>
      <c r="G244" t="s" s="8">
        <v>53</v>
      </c>
      <c r="H244" t="s" s="8">
        <v>245</v>
      </c>
      <c r="I244" t="s" s="8">
        <v>390</v>
      </c>
    </row>
    <row r="245" ht="16.0" customHeight="true">
      <c r="A245" t="n" s="7">
        <v>4.128077E7</v>
      </c>
      <c r="B245" t="s" s="8">
        <v>95</v>
      </c>
      <c r="C245" t="n" s="8">
        <f>IF(false,"120922351", "120922351")</f>
      </c>
      <c r="D245" t="s" s="8">
        <v>52</v>
      </c>
      <c r="E245" t="n" s="8">
        <v>1.0</v>
      </c>
      <c r="F245" t="n" s="8">
        <v>766.0</v>
      </c>
      <c r="G245" t="s" s="8">
        <v>53</v>
      </c>
      <c r="H245" t="s" s="8">
        <v>245</v>
      </c>
      <c r="I245" t="s" s="8">
        <v>391</v>
      </c>
    </row>
    <row r="246" ht="16.0" customHeight="true">
      <c r="A246" t="n" s="7">
        <v>4.1314292E7</v>
      </c>
      <c r="B246" t="s" s="8">
        <v>95</v>
      </c>
      <c r="C246" t="n" s="8">
        <f>IF(false,"120921545", "120921545")</f>
      </c>
      <c r="D246" t="s" s="8">
        <v>67</v>
      </c>
      <c r="E246" t="n" s="8">
        <v>1.0</v>
      </c>
      <c r="F246" t="n" s="8">
        <v>969.0</v>
      </c>
      <c r="G246" t="s" s="8">
        <v>53</v>
      </c>
      <c r="H246" t="s" s="8">
        <v>245</v>
      </c>
      <c r="I246" t="s" s="8">
        <v>392</v>
      </c>
    </row>
    <row r="247" ht="16.0" customHeight="true">
      <c r="A247" t="n" s="7">
        <v>4.0894647E7</v>
      </c>
      <c r="B247" t="s" s="8">
        <v>75</v>
      </c>
      <c r="C247" t="n" s="8">
        <f>IF(false,"120921370", "120921370")</f>
      </c>
      <c r="D247" t="s" s="8">
        <v>194</v>
      </c>
      <c r="E247" t="n" s="8">
        <v>1.0</v>
      </c>
      <c r="F247" t="n" s="8">
        <v>1799.0</v>
      </c>
      <c r="G247" t="s" s="8">
        <v>53</v>
      </c>
      <c r="H247" t="s" s="8">
        <v>245</v>
      </c>
      <c r="I247" t="s" s="8">
        <v>393</v>
      </c>
    </row>
    <row r="248" ht="16.0" customHeight="true">
      <c r="A248" t="n" s="7">
        <v>4.0894647E7</v>
      </c>
      <c r="B248" t="s" s="8">
        <v>75</v>
      </c>
      <c r="C248" t="n" s="8">
        <f>IF(false,"003-318", "003-318")</f>
      </c>
      <c r="D248" t="s" s="8">
        <v>209</v>
      </c>
      <c r="E248" t="n" s="8">
        <v>1.0</v>
      </c>
      <c r="F248" t="n" s="8">
        <v>1579.0</v>
      </c>
      <c r="G248" t="s" s="8">
        <v>53</v>
      </c>
      <c r="H248" t="s" s="8">
        <v>245</v>
      </c>
      <c r="I248" t="s" s="8">
        <v>393</v>
      </c>
    </row>
    <row r="249" ht="16.0" customHeight="true">
      <c r="A249" t="n" s="7">
        <v>4.1874584E7</v>
      </c>
      <c r="B249" t="s" s="8">
        <v>54</v>
      </c>
      <c r="C249" t="n" s="8">
        <f>IF(false,"120921439", "120921439")</f>
      </c>
      <c r="D249" t="s" s="8">
        <v>152</v>
      </c>
      <c r="E249" t="n" s="8">
        <v>1.0</v>
      </c>
      <c r="F249" t="n" s="8">
        <v>338.0</v>
      </c>
      <c r="G249" t="s" s="8">
        <v>53</v>
      </c>
      <c r="H249" t="s" s="8">
        <v>245</v>
      </c>
      <c r="I249" t="s" s="8">
        <v>394</v>
      </c>
    </row>
    <row r="250" ht="16.0" customHeight="true">
      <c r="A250" t="n" s="7">
        <v>4.1495636E7</v>
      </c>
      <c r="B250" t="s" s="8">
        <v>93</v>
      </c>
      <c r="C250" t="n" s="8">
        <f>IF(false,"01-003920", "01-003920")</f>
      </c>
      <c r="D250" t="s" s="8">
        <v>395</v>
      </c>
      <c r="E250" t="n" s="8">
        <v>1.0</v>
      </c>
      <c r="F250" t="n" s="8">
        <v>380.0</v>
      </c>
      <c r="G250" t="s" s="8">
        <v>53</v>
      </c>
      <c r="H250" t="s" s="8">
        <v>245</v>
      </c>
      <c r="I250" t="s" s="8">
        <v>396</v>
      </c>
    </row>
    <row r="251" ht="16.0" customHeight="true">
      <c r="A251" t="n" s="7">
        <v>4.0415887E7</v>
      </c>
      <c r="B251" t="s" s="8">
        <v>196</v>
      </c>
      <c r="C251" t="n" s="8">
        <f>IF(false,"002-098", "002-098")</f>
      </c>
      <c r="D251" t="s" s="8">
        <v>397</v>
      </c>
      <c r="E251" t="n" s="8">
        <v>1.0</v>
      </c>
      <c r="F251" t="n" s="8">
        <v>1129.0</v>
      </c>
      <c r="G251" t="s" s="8">
        <v>53</v>
      </c>
      <c r="H251" t="s" s="8">
        <v>245</v>
      </c>
      <c r="I251" t="s" s="8">
        <v>398</v>
      </c>
    </row>
    <row r="252" ht="16.0" customHeight="true">
      <c r="A252" t="n" s="7">
        <v>4.1685831E7</v>
      </c>
      <c r="B252" t="s" s="8">
        <v>51</v>
      </c>
      <c r="C252" t="n" s="8">
        <f>IF(false,"002-105", "002-105")</f>
      </c>
      <c r="D252" t="s" s="8">
        <v>148</v>
      </c>
      <c r="E252" t="n" s="8">
        <v>1.0</v>
      </c>
      <c r="F252" t="n" s="8">
        <v>1189.0</v>
      </c>
      <c r="G252" t="s" s="8">
        <v>53</v>
      </c>
      <c r="H252" t="s" s="8">
        <v>245</v>
      </c>
      <c r="I252" t="s" s="8">
        <v>399</v>
      </c>
    </row>
    <row r="253" ht="16.0" customHeight="true">
      <c r="A253" t="n" s="7">
        <v>4.0475869E7</v>
      </c>
      <c r="B253" t="s" s="8">
        <v>130</v>
      </c>
      <c r="C253" t="n" s="8">
        <f>IF(false,"120921444", "120921444")</f>
      </c>
      <c r="D253" t="s" s="8">
        <v>400</v>
      </c>
      <c r="E253" t="n" s="8">
        <v>2.0</v>
      </c>
      <c r="F253" t="n" s="8">
        <v>496.0</v>
      </c>
      <c r="G253" t="s" s="8">
        <v>53</v>
      </c>
      <c r="H253" t="s" s="8">
        <v>245</v>
      </c>
      <c r="I253" t="s" s="8">
        <v>401</v>
      </c>
    </row>
    <row r="254" ht="16.0" customHeight="true">
      <c r="A254" t="n" s="7">
        <v>4.14652E7</v>
      </c>
      <c r="B254" t="s" s="8">
        <v>93</v>
      </c>
      <c r="C254" t="n" s="8">
        <f>IF(false,"120921899", "120921899")</f>
      </c>
      <c r="D254" t="s" s="8">
        <v>149</v>
      </c>
      <c r="E254" t="n" s="8">
        <v>3.0</v>
      </c>
      <c r="F254" t="n" s="8">
        <v>2970.0</v>
      </c>
      <c r="G254" t="s" s="8">
        <v>53</v>
      </c>
      <c r="H254" t="s" s="8">
        <v>245</v>
      </c>
      <c r="I254" t="s" s="8">
        <v>402</v>
      </c>
    </row>
    <row r="255" ht="16.0" customHeight="true">
      <c r="A255" t="n" s="7">
        <v>4.1638954E7</v>
      </c>
      <c r="B255" t="s" s="8">
        <v>56</v>
      </c>
      <c r="C255" t="n" s="8">
        <f>IF(false,"005-1515", "005-1515")</f>
      </c>
      <c r="D255" t="s" s="8">
        <v>83</v>
      </c>
      <c r="E255" t="n" s="8">
        <v>1.0</v>
      </c>
      <c r="F255" t="n" s="8">
        <v>800.0</v>
      </c>
      <c r="G255" t="s" s="8">
        <v>53</v>
      </c>
      <c r="H255" t="s" s="8">
        <v>245</v>
      </c>
      <c r="I255" t="s" s="8">
        <v>403</v>
      </c>
    </row>
    <row r="256" ht="16.0" customHeight="true">
      <c r="A256" t="n" s="7">
        <v>4.1615742E7</v>
      </c>
      <c r="B256" t="s" s="8">
        <v>56</v>
      </c>
      <c r="C256" t="n" s="8">
        <f>IF(false,"003-318", "003-318")</f>
      </c>
      <c r="D256" t="s" s="8">
        <v>209</v>
      </c>
      <c r="E256" t="n" s="8">
        <v>1.0</v>
      </c>
      <c r="F256" t="n" s="8">
        <v>1.0</v>
      </c>
      <c r="G256" t="s" s="8">
        <v>53</v>
      </c>
      <c r="H256" t="s" s="8">
        <v>245</v>
      </c>
      <c r="I256" t="s" s="8">
        <v>404</v>
      </c>
    </row>
    <row r="257" ht="16.0" customHeight="true">
      <c r="A257" t="n" s="7">
        <v>4.1651628E7</v>
      </c>
      <c r="B257" t="s" s="8">
        <v>56</v>
      </c>
      <c r="C257" t="n" s="8">
        <f>IF(false,"005-1515", "005-1515")</f>
      </c>
      <c r="D257" t="s" s="8">
        <v>83</v>
      </c>
      <c r="E257" t="n" s="8">
        <v>1.0</v>
      </c>
      <c r="F257" t="n" s="8">
        <v>763.0</v>
      </c>
      <c r="G257" t="s" s="8">
        <v>53</v>
      </c>
      <c r="H257" t="s" s="8">
        <v>245</v>
      </c>
      <c r="I257" t="s" s="8">
        <v>405</v>
      </c>
    </row>
    <row r="258" ht="16.0" customHeight="true">
      <c r="A258" t="n" s="7">
        <v>4.1479352E7</v>
      </c>
      <c r="B258" t="s" s="8">
        <v>93</v>
      </c>
      <c r="C258" t="n" s="8">
        <f>IF(false,"01-004071", "01-004071")</f>
      </c>
      <c r="D258" t="s" s="8">
        <v>406</v>
      </c>
      <c r="E258" t="n" s="8">
        <v>2.0</v>
      </c>
      <c r="F258" t="n" s="8">
        <v>1278.0</v>
      </c>
      <c r="G258" t="s" s="8">
        <v>53</v>
      </c>
      <c r="H258" t="s" s="8">
        <v>245</v>
      </c>
      <c r="I258" t="s" s="8">
        <v>407</v>
      </c>
    </row>
    <row r="259" ht="16.0" customHeight="true">
      <c r="A259" t="n" s="7">
        <v>4.1859715E7</v>
      </c>
      <c r="B259" t="s" s="8">
        <v>54</v>
      </c>
      <c r="C259" t="n" s="8">
        <f>IF(false,"120921995", "120921995")</f>
      </c>
      <c r="D259" t="s" s="8">
        <v>343</v>
      </c>
      <c r="E259" t="n" s="8">
        <v>2.0</v>
      </c>
      <c r="F259" t="n" s="8">
        <v>1765.0</v>
      </c>
      <c r="G259" t="s" s="8">
        <v>53</v>
      </c>
      <c r="H259" t="s" s="8">
        <v>245</v>
      </c>
      <c r="I259" t="s" s="8">
        <v>408</v>
      </c>
    </row>
    <row r="260" ht="16.0" customHeight="true">
      <c r="A260" t="n" s="7">
        <v>4.1650164E7</v>
      </c>
      <c r="B260" t="s" s="8">
        <v>56</v>
      </c>
      <c r="C260" t="n" s="8">
        <f>IF(false,"005-1217", "005-1217")</f>
      </c>
      <c r="D260" t="s" s="8">
        <v>255</v>
      </c>
      <c r="E260" t="n" s="8">
        <v>1.0</v>
      </c>
      <c r="F260" t="n" s="8">
        <v>567.0</v>
      </c>
      <c r="G260" t="s" s="8">
        <v>53</v>
      </c>
      <c r="H260" t="s" s="8">
        <v>245</v>
      </c>
      <c r="I260" t="s" s="8">
        <v>409</v>
      </c>
    </row>
    <row r="261" ht="16.0" customHeight="true">
      <c r="A261" t="n" s="7">
        <v>4.1058101E7</v>
      </c>
      <c r="B261" t="s" s="8">
        <v>139</v>
      </c>
      <c r="C261" t="n" s="8">
        <f>IF(false,"120922035", "120922035")</f>
      </c>
      <c r="D261" t="s" s="8">
        <v>65</v>
      </c>
      <c r="E261" t="n" s="8">
        <v>1.0</v>
      </c>
      <c r="F261" t="n" s="8">
        <v>840.0</v>
      </c>
      <c r="G261" t="s" s="8">
        <v>53</v>
      </c>
      <c r="H261" t="s" s="8">
        <v>245</v>
      </c>
      <c r="I261" t="s" s="8">
        <v>410</v>
      </c>
    </row>
    <row r="262" ht="16.0" customHeight="true">
      <c r="A262" t="n" s="7">
        <v>4.1678636E7</v>
      </c>
      <c r="B262" t="s" s="8">
        <v>51</v>
      </c>
      <c r="C262" t="n" s="8">
        <f>IF(false,"120922624", "120922624")</f>
      </c>
      <c r="D262" t="s" s="8">
        <v>411</v>
      </c>
      <c r="E262" t="n" s="8">
        <v>1.0</v>
      </c>
      <c r="F262" t="n" s="8">
        <v>1749.0</v>
      </c>
      <c r="G262" t="s" s="8">
        <v>53</v>
      </c>
      <c r="H262" t="s" s="8">
        <v>245</v>
      </c>
      <c r="I262" t="s" s="8">
        <v>412</v>
      </c>
    </row>
    <row r="263" ht="16.0" customHeight="true">
      <c r="A263" t="n" s="7">
        <v>4.1596335E7</v>
      </c>
      <c r="B263" t="s" s="8">
        <v>56</v>
      </c>
      <c r="C263" t="n" s="8">
        <f>IF(false,"120922392", "120922392")</f>
      </c>
      <c r="D263" t="s" s="8">
        <v>413</v>
      </c>
      <c r="E263" t="n" s="8">
        <v>1.0</v>
      </c>
      <c r="F263" t="n" s="8">
        <v>291.0</v>
      </c>
      <c r="G263" t="s" s="8">
        <v>53</v>
      </c>
      <c r="H263" t="s" s="8">
        <v>245</v>
      </c>
      <c r="I263" t="s" s="8">
        <v>414</v>
      </c>
    </row>
    <row r="264" ht="16.0" customHeight="true">
      <c r="A264" t="n" s="7">
        <v>4.1849163E7</v>
      </c>
      <c r="B264" t="s" s="8">
        <v>54</v>
      </c>
      <c r="C264" t="n" s="8">
        <f>IF(false,"120922090", "120922090")</f>
      </c>
      <c r="D264" t="s" s="8">
        <v>415</v>
      </c>
      <c r="E264" t="n" s="8">
        <v>1.0</v>
      </c>
      <c r="F264" t="n" s="8">
        <v>32.0</v>
      </c>
      <c r="G264" t="s" s="8">
        <v>53</v>
      </c>
      <c r="H264" t="s" s="8">
        <v>245</v>
      </c>
      <c r="I264" t="s" s="8">
        <v>416</v>
      </c>
    </row>
    <row r="265" ht="16.0" customHeight="true">
      <c r="A265" t="n" s="7">
        <v>4.1604682E7</v>
      </c>
      <c r="B265" t="s" s="8">
        <v>56</v>
      </c>
      <c r="C265" t="n" s="8">
        <f>IF(false,"120921791", "120921791")</f>
      </c>
      <c r="D265" t="s" s="8">
        <v>144</v>
      </c>
      <c r="E265" t="n" s="8">
        <v>3.0</v>
      </c>
      <c r="F265" t="n" s="8">
        <v>4077.0</v>
      </c>
      <c r="G265" t="s" s="8">
        <v>53</v>
      </c>
      <c r="H265" t="s" s="8">
        <v>245</v>
      </c>
      <c r="I265" t="s" s="8">
        <v>417</v>
      </c>
    </row>
    <row r="266" ht="16.0" customHeight="true">
      <c r="A266" t="n" s="7">
        <v>4.1537008E7</v>
      </c>
      <c r="B266" t="s" s="8">
        <v>56</v>
      </c>
      <c r="C266" t="n" s="8">
        <f>IF(false,"005-1250", "005-1250")</f>
      </c>
      <c r="D266" t="s" s="8">
        <v>205</v>
      </c>
      <c r="E266" t="n" s="8">
        <v>1.0</v>
      </c>
      <c r="F266" t="n" s="8">
        <v>1689.0</v>
      </c>
      <c r="G266" t="s" s="8">
        <v>53</v>
      </c>
      <c r="H266" t="s" s="8">
        <v>245</v>
      </c>
      <c r="I266" t="s" s="8">
        <v>418</v>
      </c>
    </row>
    <row r="267" ht="16.0" customHeight="true">
      <c r="A267" t="n" s="7">
        <v>4.1283933E7</v>
      </c>
      <c r="B267" t="s" s="8">
        <v>95</v>
      </c>
      <c r="C267" t="n" s="8">
        <f>IF(false,"005-1518", "005-1518")</f>
      </c>
      <c r="D267" t="s" s="8">
        <v>61</v>
      </c>
      <c r="E267" t="n" s="8">
        <v>2.0</v>
      </c>
      <c r="F267" t="n" s="8">
        <v>2210.0</v>
      </c>
      <c r="G267" t="s" s="8">
        <v>53</v>
      </c>
      <c r="H267" t="s" s="8">
        <v>245</v>
      </c>
      <c r="I267" t="s" s="8">
        <v>419</v>
      </c>
    </row>
    <row r="268" ht="16.0" customHeight="true">
      <c r="A268" t="n" s="7">
        <v>4.1660471E7</v>
      </c>
      <c r="B268" t="s" s="8">
        <v>51</v>
      </c>
      <c r="C268" t="n" s="8">
        <f>IF(false,"005-1517", "005-1517")</f>
      </c>
      <c r="D268" t="s" s="8">
        <v>420</v>
      </c>
      <c r="E268" t="n" s="8">
        <v>1.0</v>
      </c>
      <c r="F268" t="n" s="8">
        <v>953.0</v>
      </c>
      <c r="G268" t="s" s="8">
        <v>53</v>
      </c>
      <c r="H268" t="s" s="8">
        <v>245</v>
      </c>
      <c r="I268" t="s" s="8">
        <v>421</v>
      </c>
    </row>
    <row r="269" ht="16.0" customHeight="true">
      <c r="A269" t="n" s="7">
        <v>4.1704062E7</v>
      </c>
      <c r="B269" t="s" s="8">
        <v>51</v>
      </c>
      <c r="C269" t="n" s="8">
        <f>IF(false,"120921439", "120921439")</f>
      </c>
      <c r="D269" t="s" s="8">
        <v>152</v>
      </c>
      <c r="E269" t="n" s="8">
        <v>1.0</v>
      </c>
      <c r="F269" t="n" s="8">
        <v>599.0</v>
      </c>
      <c r="G269" t="s" s="8">
        <v>53</v>
      </c>
      <c r="H269" t="s" s="8">
        <v>245</v>
      </c>
      <c r="I269" t="s" s="8">
        <v>422</v>
      </c>
    </row>
    <row r="270" ht="16.0" customHeight="true">
      <c r="A270" t="n" s="7">
        <v>4.1138718E7</v>
      </c>
      <c r="B270" t="s" s="8">
        <v>139</v>
      </c>
      <c r="C270" t="n" s="8">
        <f>IF(false,"005-1039", "005-1039")</f>
      </c>
      <c r="D270" t="s" s="8">
        <v>186</v>
      </c>
      <c r="E270" t="n" s="8">
        <v>2.0</v>
      </c>
      <c r="F270" t="n" s="8">
        <v>2806.0</v>
      </c>
      <c r="G270" t="s" s="8">
        <v>53</v>
      </c>
      <c r="H270" t="s" s="8">
        <v>245</v>
      </c>
      <c r="I270" t="s" s="8">
        <v>423</v>
      </c>
    </row>
    <row r="271" ht="16.0" customHeight="true">
      <c r="A271" t="n" s="7">
        <v>4.1462231E7</v>
      </c>
      <c r="B271" t="s" s="8">
        <v>93</v>
      </c>
      <c r="C271" t="n" s="8">
        <f>IF(false,"120922351", "120922351")</f>
      </c>
      <c r="D271" t="s" s="8">
        <v>52</v>
      </c>
      <c r="E271" t="n" s="8">
        <v>3.0</v>
      </c>
      <c r="F271" t="n" s="8">
        <v>2007.0</v>
      </c>
      <c r="G271" t="s" s="8">
        <v>53</v>
      </c>
      <c r="H271" t="s" s="8">
        <v>245</v>
      </c>
      <c r="I271" t="s" s="8">
        <v>424</v>
      </c>
    </row>
    <row r="272" ht="16.0" customHeight="true">
      <c r="A272" t="n" s="7">
        <v>4.0738251E7</v>
      </c>
      <c r="B272" t="s" s="8">
        <v>82</v>
      </c>
      <c r="C272" t="n" s="8">
        <f>IF(false,"120921879", "120921879")</f>
      </c>
      <c r="D272" t="s" s="8">
        <v>425</v>
      </c>
      <c r="E272" t="n" s="8">
        <v>1.0</v>
      </c>
      <c r="F272" t="n" s="8">
        <v>448.0</v>
      </c>
      <c r="G272" t="s" s="8">
        <v>53</v>
      </c>
      <c r="H272" t="s" s="8">
        <v>245</v>
      </c>
      <c r="I272" t="s" s="8">
        <v>426</v>
      </c>
    </row>
    <row r="273" ht="16.0" customHeight="true">
      <c r="A273" t="n" s="7">
        <v>4.17692E7</v>
      </c>
      <c r="B273" t="s" s="8">
        <v>51</v>
      </c>
      <c r="C273" t="n" s="8">
        <f>IF(false,"120922390", "120922390")</f>
      </c>
      <c r="D273" t="s" s="8">
        <v>91</v>
      </c>
      <c r="E273" t="n" s="8">
        <v>1.0</v>
      </c>
      <c r="F273" t="n" s="8">
        <v>380.0</v>
      </c>
      <c r="G273" t="s" s="8">
        <v>53</v>
      </c>
      <c r="H273" t="s" s="8">
        <v>245</v>
      </c>
      <c r="I273" t="s" s="8">
        <v>427</v>
      </c>
    </row>
    <row r="274" ht="16.0" customHeight="true">
      <c r="A274" t="n" s="7">
        <v>4.1717521E7</v>
      </c>
      <c r="B274" t="s" s="8">
        <v>51</v>
      </c>
      <c r="C274" t="n" s="8">
        <f>IF(false,"005-1359", "005-1359")</f>
      </c>
      <c r="D274" t="s" s="8">
        <v>428</v>
      </c>
      <c r="E274" t="n" s="8">
        <v>1.0</v>
      </c>
      <c r="F274" t="n" s="8">
        <v>999.0</v>
      </c>
      <c r="G274" t="s" s="8">
        <v>53</v>
      </c>
      <c r="H274" t="s" s="8">
        <v>245</v>
      </c>
      <c r="I274" t="s" s="8">
        <v>429</v>
      </c>
    </row>
    <row r="275" ht="16.0" customHeight="true">
      <c r="A275" t="n" s="7">
        <v>4.1757338E7</v>
      </c>
      <c r="B275" t="s" s="8">
        <v>51</v>
      </c>
      <c r="C275" t="n" s="8">
        <f>IF(false,"120921939", "120921939")</f>
      </c>
      <c r="D275" t="s" s="8">
        <v>430</v>
      </c>
      <c r="E275" t="n" s="8">
        <v>1.0</v>
      </c>
      <c r="F275" t="n" s="8">
        <v>989.0</v>
      </c>
      <c r="G275" t="s" s="8">
        <v>53</v>
      </c>
      <c r="H275" t="s" s="8">
        <v>245</v>
      </c>
      <c r="I275" t="s" s="8">
        <v>431</v>
      </c>
    </row>
    <row r="276" ht="16.0" customHeight="true">
      <c r="A276" t="n" s="7">
        <v>4.1931105E7</v>
      </c>
      <c r="B276" t="s" s="8">
        <v>245</v>
      </c>
      <c r="C276" t="n" s="8">
        <f>IF(false,"005-1516", "005-1516")</f>
      </c>
      <c r="D276" t="s" s="8">
        <v>291</v>
      </c>
      <c r="E276" t="n" s="8">
        <v>1.0</v>
      </c>
      <c r="F276" t="n" s="8">
        <v>761.0</v>
      </c>
      <c r="G276" t="s" s="8">
        <v>53</v>
      </c>
      <c r="H276" t="s" s="8">
        <v>432</v>
      </c>
      <c r="I276" t="s" s="8">
        <v>433</v>
      </c>
    </row>
    <row r="277" ht="16.0" customHeight="true">
      <c r="A277" t="n" s="7">
        <v>4.1931105E7</v>
      </c>
      <c r="B277" t="s" s="8">
        <v>245</v>
      </c>
      <c r="C277" t="n" s="8">
        <f>IF(false,"120921904", "120921904")</f>
      </c>
      <c r="D277" t="s" s="8">
        <v>331</v>
      </c>
      <c r="E277" t="n" s="8">
        <v>1.0</v>
      </c>
      <c r="F277" t="n" s="8">
        <v>633.0</v>
      </c>
      <c r="G277" t="s" s="8">
        <v>53</v>
      </c>
      <c r="H277" t="s" s="8">
        <v>432</v>
      </c>
      <c r="I277" t="s" s="8">
        <v>433</v>
      </c>
    </row>
    <row r="278" ht="16.0" customHeight="true">
      <c r="A278" t="n" s="7">
        <v>4.1782778E7</v>
      </c>
      <c r="B278" t="s" s="8">
        <v>54</v>
      </c>
      <c r="C278" t="n" s="8">
        <f>IF(false,"005-1515", "005-1515")</f>
      </c>
      <c r="D278" t="s" s="8">
        <v>83</v>
      </c>
      <c r="E278" t="n" s="8">
        <v>1.0</v>
      </c>
      <c r="F278" t="n" s="8">
        <v>953.0</v>
      </c>
      <c r="G278" t="s" s="8">
        <v>53</v>
      </c>
      <c r="H278" t="s" s="8">
        <v>432</v>
      </c>
      <c r="I278" t="s" s="8">
        <v>434</v>
      </c>
    </row>
    <row r="279" ht="16.0" customHeight="true">
      <c r="A279" t="n" s="7">
        <v>4.1885996E7</v>
      </c>
      <c r="B279" t="s" s="8">
        <v>245</v>
      </c>
      <c r="C279" t="n" s="8">
        <f>IF(false,"120921995", "120921995")</f>
      </c>
      <c r="D279" t="s" s="8">
        <v>343</v>
      </c>
      <c r="E279" t="n" s="8">
        <v>1.0</v>
      </c>
      <c r="F279" t="n" s="8">
        <v>732.0</v>
      </c>
      <c r="G279" t="s" s="8">
        <v>53</v>
      </c>
      <c r="H279" t="s" s="8">
        <v>432</v>
      </c>
      <c r="I279" t="s" s="8">
        <v>435</v>
      </c>
    </row>
    <row r="280" ht="16.0" customHeight="true">
      <c r="A280" t="n" s="7">
        <v>4.1882335E7</v>
      </c>
      <c r="B280" t="s" s="8">
        <v>54</v>
      </c>
      <c r="C280" t="n" s="8">
        <f>IF(false,"005-1516", "005-1516")</f>
      </c>
      <c r="D280" t="s" s="8">
        <v>291</v>
      </c>
      <c r="E280" t="n" s="8">
        <v>1.0</v>
      </c>
      <c r="F280" t="n" s="8">
        <v>691.0</v>
      </c>
      <c r="G280" t="s" s="8">
        <v>53</v>
      </c>
      <c r="H280" t="s" s="8">
        <v>432</v>
      </c>
      <c r="I280" t="s" s="8">
        <v>436</v>
      </c>
    </row>
    <row r="281" ht="16.0" customHeight="true">
      <c r="A281" t="n" s="7">
        <v>4.1883894E7</v>
      </c>
      <c r="B281" t="s" s="8">
        <v>54</v>
      </c>
      <c r="C281" t="n" s="8">
        <f>IF(false,"003-318", "003-318")</f>
      </c>
      <c r="D281" t="s" s="8">
        <v>437</v>
      </c>
      <c r="E281" t="n" s="8">
        <v>3.0</v>
      </c>
      <c r="F281" t="n" s="8">
        <v>4680.0</v>
      </c>
      <c r="G281" t="s" s="8">
        <v>53</v>
      </c>
      <c r="H281" t="s" s="8">
        <v>432</v>
      </c>
      <c r="I281" t="s" s="8">
        <v>438</v>
      </c>
    </row>
    <row r="282" ht="16.0" customHeight="true">
      <c r="A282" t="n" s="7">
        <v>4.1871255E7</v>
      </c>
      <c r="B282" t="s" s="8">
        <v>54</v>
      </c>
      <c r="C282" t="n" s="8">
        <f>IF(false,"005-1515", "005-1515")</f>
      </c>
      <c r="D282" t="s" s="8">
        <v>300</v>
      </c>
      <c r="E282" t="n" s="8">
        <v>1.0</v>
      </c>
      <c r="F282" t="n" s="8">
        <v>765.0</v>
      </c>
      <c r="G282" t="s" s="8">
        <v>53</v>
      </c>
      <c r="H282" t="s" s="8">
        <v>432</v>
      </c>
      <c r="I282" t="s" s="8">
        <v>439</v>
      </c>
    </row>
    <row r="283" ht="16.0" customHeight="true">
      <c r="A283" t="n" s="7">
        <v>4.1865349E7</v>
      </c>
      <c r="B283" t="s" s="8">
        <v>54</v>
      </c>
      <c r="C283" t="n" s="8">
        <f>IF(false,"005-1380", "005-1380")</f>
      </c>
      <c r="D283" t="s" s="8">
        <v>307</v>
      </c>
      <c r="E283" t="n" s="8">
        <v>2.0</v>
      </c>
      <c r="F283" t="n" s="8">
        <v>580.0</v>
      </c>
      <c r="G283" t="s" s="8">
        <v>53</v>
      </c>
      <c r="H283" t="s" s="8">
        <v>432</v>
      </c>
      <c r="I283" t="s" s="8">
        <v>440</v>
      </c>
    </row>
    <row r="284" ht="16.0" customHeight="true">
      <c r="A284" t="n" s="7">
        <v>4.1858317E7</v>
      </c>
      <c r="B284" t="s" s="8">
        <v>54</v>
      </c>
      <c r="C284" t="n" s="8">
        <f>IF(false,"01-003884", "01-003884")</f>
      </c>
      <c r="D284" t="s" s="8">
        <v>441</v>
      </c>
      <c r="E284" t="n" s="8">
        <v>1.0</v>
      </c>
      <c r="F284" t="n" s="8">
        <v>302.0</v>
      </c>
      <c r="G284" t="s" s="8">
        <v>53</v>
      </c>
      <c r="H284" t="s" s="8">
        <v>432</v>
      </c>
      <c r="I284" t="s" s="8">
        <v>442</v>
      </c>
    </row>
    <row r="285" ht="16.0" customHeight="true">
      <c r="A285" t="n" s="7">
        <v>4.1889694E7</v>
      </c>
      <c r="B285" t="s" s="8">
        <v>245</v>
      </c>
      <c r="C285" t="n" s="8">
        <f>IF(false,"003-321", "003-321")</f>
      </c>
      <c r="D285" t="s" s="8">
        <v>443</v>
      </c>
      <c r="E285" t="n" s="8">
        <v>2.0</v>
      </c>
      <c r="F285" t="n" s="8">
        <v>2524.0</v>
      </c>
      <c r="G285" t="s" s="8">
        <v>53</v>
      </c>
      <c r="H285" t="s" s="8">
        <v>432</v>
      </c>
      <c r="I285" t="s" s="8">
        <v>444</v>
      </c>
    </row>
    <row r="286" ht="16.0" customHeight="true">
      <c r="A286" t="n" s="7">
        <v>4.1902594E7</v>
      </c>
      <c r="B286" t="s" s="8">
        <v>245</v>
      </c>
      <c r="C286" t="n" s="8">
        <f>IF(false,"005-1514", "005-1514")</f>
      </c>
      <c r="D286" t="s" s="8">
        <v>251</v>
      </c>
      <c r="E286" t="n" s="8">
        <v>1.0</v>
      </c>
      <c r="F286" t="n" s="8">
        <v>953.0</v>
      </c>
      <c r="G286" t="s" s="8">
        <v>53</v>
      </c>
      <c r="H286" t="s" s="8">
        <v>432</v>
      </c>
      <c r="I286" t="s" s="8">
        <v>445</v>
      </c>
    </row>
    <row r="287" ht="16.0" customHeight="true">
      <c r="A287" t="n" s="7">
        <v>4.1882252E7</v>
      </c>
      <c r="B287" t="s" s="8">
        <v>54</v>
      </c>
      <c r="C287" t="n" s="8">
        <f>IF(false,"005-1516", "005-1516")</f>
      </c>
      <c r="D287" t="s" s="8">
        <v>291</v>
      </c>
      <c r="E287" t="n" s="8">
        <v>1.0</v>
      </c>
      <c r="F287" t="n" s="8">
        <v>953.0</v>
      </c>
      <c r="G287" t="s" s="8">
        <v>53</v>
      </c>
      <c r="H287" t="s" s="8">
        <v>432</v>
      </c>
      <c r="I287" t="s" s="8">
        <v>446</v>
      </c>
    </row>
    <row r="288" ht="16.0" customHeight="true">
      <c r="A288" t="n" s="7">
        <v>4.1880428E7</v>
      </c>
      <c r="B288" t="s" s="8">
        <v>54</v>
      </c>
      <c r="C288" t="n" s="8">
        <f>IF(false,"008-576", "008-576")</f>
      </c>
      <c r="D288" t="s" s="8">
        <v>447</v>
      </c>
      <c r="E288" t="n" s="8">
        <v>1.0</v>
      </c>
      <c r="F288" t="n" s="8">
        <v>765.0</v>
      </c>
      <c r="G288" t="s" s="8">
        <v>53</v>
      </c>
      <c r="H288" t="s" s="8">
        <v>432</v>
      </c>
      <c r="I288" t="s" s="8">
        <v>448</v>
      </c>
    </row>
    <row r="289" ht="16.0" customHeight="true">
      <c r="A289" t="n" s="7">
        <v>4.1879678E7</v>
      </c>
      <c r="B289" t="s" s="8">
        <v>54</v>
      </c>
      <c r="C289" t="n" s="8">
        <f>IF(false,"120921901", "120921901")</f>
      </c>
      <c r="D289" t="s" s="8">
        <v>449</v>
      </c>
      <c r="E289" t="n" s="8">
        <v>1.0</v>
      </c>
      <c r="F289" t="n" s="8">
        <v>986.0</v>
      </c>
      <c r="G289" t="s" s="8">
        <v>53</v>
      </c>
      <c r="H289" t="s" s="8">
        <v>432</v>
      </c>
      <c r="I289" t="s" s="8">
        <v>450</v>
      </c>
    </row>
    <row r="290" ht="16.0" customHeight="true">
      <c r="A290" t="n" s="7">
        <v>4.1886073E7</v>
      </c>
      <c r="B290" t="s" s="8">
        <v>245</v>
      </c>
      <c r="C290" t="n" s="8">
        <f>IF(false,"120921897", "120921897")</f>
      </c>
      <c r="D290" t="s" s="8">
        <v>451</v>
      </c>
      <c r="E290" t="n" s="8">
        <v>1.0</v>
      </c>
      <c r="F290" t="n" s="8">
        <v>1238.0</v>
      </c>
      <c r="G290" t="s" s="8">
        <v>53</v>
      </c>
      <c r="H290" t="s" s="8">
        <v>432</v>
      </c>
      <c r="I290" t="s" s="8">
        <v>452</v>
      </c>
    </row>
    <row r="291" ht="16.0" customHeight="true">
      <c r="A291" t="n" s="7">
        <v>4.1870888E7</v>
      </c>
      <c r="B291" t="s" s="8">
        <v>54</v>
      </c>
      <c r="C291" t="n" s="8">
        <f>IF(false,"120921439", "120921439")</f>
      </c>
      <c r="D291" t="s" s="8">
        <v>152</v>
      </c>
      <c r="E291" t="n" s="8">
        <v>1.0</v>
      </c>
      <c r="F291" t="n" s="8">
        <v>599.0</v>
      </c>
      <c r="G291" t="s" s="8">
        <v>53</v>
      </c>
      <c r="H291" t="s" s="8">
        <v>432</v>
      </c>
      <c r="I291" t="s" s="8">
        <v>453</v>
      </c>
    </row>
    <row r="292" ht="16.0" customHeight="true">
      <c r="A292" t="n" s="7">
        <v>4.1865153E7</v>
      </c>
      <c r="B292" t="s" s="8">
        <v>54</v>
      </c>
      <c r="C292" t="n" s="8">
        <f>IF(false,"120921872", "120921872")</f>
      </c>
      <c r="D292" t="s" s="8">
        <v>454</v>
      </c>
      <c r="E292" t="n" s="8">
        <v>1.0</v>
      </c>
      <c r="F292" t="n" s="8">
        <v>8.0</v>
      </c>
      <c r="G292" t="s" s="8">
        <v>53</v>
      </c>
      <c r="H292" t="s" s="8">
        <v>432</v>
      </c>
      <c r="I292" t="s" s="8">
        <v>455</v>
      </c>
    </row>
    <row r="293" ht="16.0" customHeight="true">
      <c r="A293" t="n" s="7">
        <v>4.186086E7</v>
      </c>
      <c r="B293" t="s" s="8">
        <v>54</v>
      </c>
      <c r="C293" t="n" s="8">
        <f>IF(false,"005-1513", "005-1513")</f>
      </c>
      <c r="D293" t="s" s="8">
        <v>456</v>
      </c>
      <c r="E293" t="n" s="8">
        <v>1.0</v>
      </c>
      <c r="F293" t="n" s="8">
        <v>783.0</v>
      </c>
      <c r="G293" t="s" s="8">
        <v>53</v>
      </c>
      <c r="H293" t="s" s="8">
        <v>432</v>
      </c>
      <c r="I293" t="s" s="8">
        <v>457</v>
      </c>
    </row>
    <row r="294" ht="16.0" customHeight="true">
      <c r="A294" t="n" s="7">
        <v>4.186086E7</v>
      </c>
      <c r="B294" t="s" s="8">
        <v>54</v>
      </c>
      <c r="C294" t="n" s="8">
        <f>IF(false,"005-1515", "005-1515")</f>
      </c>
      <c r="D294" t="s" s="8">
        <v>300</v>
      </c>
      <c r="E294" t="n" s="8">
        <v>1.0</v>
      </c>
      <c r="F294" t="n" s="8">
        <v>762.0</v>
      </c>
      <c r="G294" t="s" s="8">
        <v>53</v>
      </c>
      <c r="H294" t="s" s="8">
        <v>432</v>
      </c>
      <c r="I294" t="s" s="8">
        <v>457</v>
      </c>
    </row>
    <row r="295" ht="16.0" customHeight="true">
      <c r="A295" t="n" s="7">
        <v>4.1853781E7</v>
      </c>
      <c r="B295" t="s" s="8">
        <v>54</v>
      </c>
      <c r="C295" t="n" s="8">
        <f>IF(false,"120922353", "120922353")</f>
      </c>
      <c r="D295" t="s" s="8">
        <v>293</v>
      </c>
      <c r="E295" t="n" s="8">
        <v>1.0</v>
      </c>
      <c r="F295" t="n" s="8">
        <v>676.0</v>
      </c>
      <c r="G295" t="s" s="8">
        <v>53</v>
      </c>
      <c r="H295" t="s" s="8">
        <v>432</v>
      </c>
      <c r="I295" t="s" s="8">
        <v>458</v>
      </c>
    </row>
    <row r="296" ht="16.0" customHeight="true">
      <c r="A296" t="n" s="7">
        <v>4.1893649E7</v>
      </c>
      <c r="B296" t="s" s="8">
        <v>245</v>
      </c>
      <c r="C296" t="n" s="8">
        <f>IF(false,"005-1515", "005-1515")</f>
      </c>
      <c r="D296" t="s" s="8">
        <v>300</v>
      </c>
      <c r="E296" t="n" s="8">
        <v>1.0</v>
      </c>
      <c r="F296" t="n" s="8">
        <v>953.0</v>
      </c>
      <c r="G296" t="s" s="8">
        <v>53</v>
      </c>
      <c r="H296" t="s" s="8">
        <v>432</v>
      </c>
      <c r="I296" t="s" s="8">
        <v>459</v>
      </c>
    </row>
    <row r="297" ht="16.0" customHeight="true">
      <c r="A297" t="n" s="7">
        <v>4.1869299E7</v>
      </c>
      <c r="B297" t="s" s="8">
        <v>54</v>
      </c>
      <c r="C297" t="n" s="8">
        <f>IF(false,"008-576", "008-576")</f>
      </c>
      <c r="D297" t="s" s="8">
        <v>447</v>
      </c>
      <c r="E297" t="n" s="8">
        <v>1.0</v>
      </c>
      <c r="F297" t="n" s="8">
        <v>959.0</v>
      </c>
      <c r="G297" t="s" s="8">
        <v>53</v>
      </c>
      <c r="H297" t="s" s="8">
        <v>432</v>
      </c>
      <c r="I297" t="s" s="8">
        <v>460</v>
      </c>
    </row>
    <row r="298" ht="16.0" customHeight="true">
      <c r="A298" t="n" s="7">
        <v>4.179393E7</v>
      </c>
      <c r="B298" t="s" s="8">
        <v>54</v>
      </c>
      <c r="C298" t="n" s="8">
        <f>IF(false,"120921995", "120921995")</f>
      </c>
      <c r="D298" t="s" s="8">
        <v>59</v>
      </c>
      <c r="E298" t="n" s="8">
        <v>1.0</v>
      </c>
      <c r="F298" t="n" s="8">
        <v>1238.0</v>
      </c>
      <c r="G298" t="s" s="8">
        <v>53</v>
      </c>
      <c r="H298" t="s" s="8">
        <v>432</v>
      </c>
      <c r="I298" t="s" s="8">
        <v>461</v>
      </c>
    </row>
    <row r="299" ht="16.0" customHeight="true">
      <c r="A299" t="n" s="7">
        <v>4.1931856E7</v>
      </c>
      <c r="B299" t="s" s="8">
        <v>245</v>
      </c>
      <c r="C299" t="n" s="8">
        <f>IF(false,"120921942", "120921942")</f>
      </c>
      <c r="D299" t="s" s="8">
        <v>184</v>
      </c>
      <c r="E299" t="n" s="8">
        <v>1.0</v>
      </c>
      <c r="F299" t="n" s="8">
        <v>1686.0</v>
      </c>
      <c r="G299" t="s" s="8">
        <v>53</v>
      </c>
      <c r="H299" t="s" s="8">
        <v>432</v>
      </c>
      <c r="I299" t="s" s="8">
        <v>462</v>
      </c>
    </row>
    <row r="300" ht="16.0" customHeight="true">
      <c r="A300" t="n" s="7">
        <v>4.1905325E7</v>
      </c>
      <c r="B300" t="s" s="8">
        <v>245</v>
      </c>
      <c r="C300" t="n" s="8">
        <f>IF(false,"120921942", "120921942")</f>
      </c>
      <c r="D300" t="s" s="8">
        <v>184</v>
      </c>
      <c r="E300" t="n" s="8">
        <v>1.0</v>
      </c>
      <c r="F300" t="n" s="8">
        <v>1632.0</v>
      </c>
      <c r="G300" t="s" s="8">
        <v>53</v>
      </c>
      <c r="H300" t="s" s="8">
        <v>432</v>
      </c>
      <c r="I300" t="s" s="8">
        <v>463</v>
      </c>
    </row>
    <row r="301" ht="16.0" customHeight="true">
      <c r="A301" t="n" s="7">
        <v>4.1895373E7</v>
      </c>
      <c r="B301" t="s" s="8">
        <v>245</v>
      </c>
      <c r="C301" t="n" s="8">
        <f>IF(false,"005-1514", "005-1514")</f>
      </c>
      <c r="D301" t="s" s="8">
        <v>251</v>
      </c>
      <c r="E301" t="n" s="8">
        <v>1.0</v>
      </c>
      <c r="F301" t="n" s="8">
        <v>953.0</v>
      </c>
      <c r="G301" t="s" s="8">
        <v>53</v>
      </c>
      <c r="H301" t="s" s="8">
        <v>432</v>
      </c>
      <c r="I301" t="s" s="8">
        <v>464</v>
      </c>
    </row>
    <row r="302" ht="16.0" customHeight="true">
      <c r="A302" t="n" s="7">
        <v>4.1881935E7</v>
      </c>
      <c r="B302" t="s" s="8">
        <v>54</v>
      </c>
      <c r="C302" t="n" s="8">
        <f>IF(false,"120921791", "120921791")</f>
      </c>
      <c r="D302" t="s" s="8">
        <v>305</v>
      </c>
      <c r="E302" t="n" s="8">
        <v>4.0</v>
      </c>
      <c r="F302" t="n" s="8">
        <v>4723.0</v>
      </c>
      <c r="G302" t="s" s="8">
        <v>53</v>
      </c>
      <c r="H302" t="s" s="8">
        <v>432</v>
      </c>
      <c r="I302" t="s" s="8">
        <v>465</v>
      </c>
    </row>
    <row r="303" ht="16.0" customHeight="true">
      <c r="A303" t="n" s="7">
        <v>4.1884123E7</v>
      </c>
      <c r="B303" t="s" s="8">
        <v>245</v>
      </c>
      <c r="C303" t="n" s="8">
        <f>IF(false,"005-1111", "005-1111")</f>
      </c>
      <c r="D303" t="s" s="8">
        <v>466</v>
      </c>
      <c r="E303" t="n" s="8">
        <v>1.0</v>
      </c>
      <c r="F303" t="n" s="8">
        <v>1359.0</v>
      </c>
      <c r="G303" t="s" s="8">
        <v>53</v>
      </c>
      <c r="H303" t="s" s="8">
        <v>432</v>
      </c>
      <c r="I303" t="s" s="8">
        <v>467</v>
      </c>
    </row>
    <row r="304" ht="16.0" customHeight="true">
      <c r="A304" t="n" s="7">
        <v>4.18704E7</v>
      </c>
      <c r="B304" t="s" s="8">
        <v>54</v>
      </c>
      <c r="C304" t="n" s="8">
        <f>IF(false,"005-1515", "005-1515")</f>
      </c>
      <c r="D304" t="s" s="8">
        <v>300</v>
      </c>
      <c r="E304" t="n" s="8">
        <v>2.0</v>
      </c>
      <c r="F304" t="n" s="8">
        <v>895.0</v>
      </c>
      <c r="G304" t="s" s="8">
        <v>53</v>
      </c>
      <c r="H304" t="s" s="8">
        <v>432</v>
      </c>
      <c r="I304" t="s" s="8">
        <v>468</v>
      </c>
    </row>
    <row r="305" ht="16.0" customHeight="true">
      <c r="A305" t="n" s="7">
        <v>4.1970716E7</v>
      </c>
      <c r="B305" t="s" s="8">
        <v>245</v>
      </c>
      <c r="C305" t="n" s="8">
        <f>IF(false,"120921995", "120921995")</f>
      </c>
      <c r="D305" t="s" s="8">
        <v>343</v>
      </c>
      <c r="E305" t="n" s="8">
        <v>3.0</v>
      </c>
      <c r="F305" t="n" s="8">
        <v>2298.0</v>
      </c>
      <c r="G305" t="s" s="8">
        <v>53</v>
      </c>
      <c r="H305" t="s" s="8">
        <v>432</v>
      </c>
      <c r="I305" t="s" s="8">
        <v>469</v>
      </c>
    </row>
    <row r="306" ht="16.0" customHeight="true">
      <c r="A306" t="n" s="7">
        <v>4.1792507E7</v>
      </c>
      <c r="B306" t="s" s="8">
        <v>54</v>
      </c>
      <c r="C306" t="n" s="8">
        <f>IF(false,"005-1250", "005-1250")</f>
      </c>
      <c r="D306" t="s" s="8">
        <v>205</v>
      </c>
      <c r="E306" t="n" s="8">
        <v>2.0</v>
      </c>
      <c r="F306" t="n" s="8">
        <v>1.0</v>
      </c>
      <c r="G306" t="s" s="8">
        <v>53</v>
      </c>
      <c r="H306" t="s" s="8">
        <v>432</v>
      </c>
      <c r="I306" t="s" s="8">
        <v>470</v>
      </c>
    </row>
    <row r="307" ht="16.0" customHeight="true">
      <c r="A307" t="n" s="7">
        <v>4.1803276E7</v>
      </c>
      <c r="B307" t="s" s="8">
        <v>54</v>
      </c>
      <c r="C307" t="n" s="8">
        <f>IF(false,"005-1515", "005-1515")</f>
      </c>
      <c r="D307" t="s" s="8">
        <v>300</v>
      </c>
      <c r="E307" t="n" s="8">
        <v>1.0</v>
      </c>
      <c r="F307" t="n" s="8">
        <v>813.0</v>
      </c>
      <c r="G307" t="s" s="8">
        <v>53</v>
      </c>
      <c r="H307" t="s" s="8">
        <v>432</v>
      </c>
      <c r="I307" t="s" s="8">
        <v>471</v>
      </c>
    </row>
    <row r="308" ht="16.0" customHeight="true">
      <c r="A308" t="n" s="7">
        <v>4.1900323E7</v>
      </c>
      <c r="B308" t="s" s="8">
        <v>245</v>
      </c>
      <c r="C308" t="n" s="8">
        <f>IF(false,"000-631", "000-631")</f>
      </c>
      <c r="D308" t="s" s="8">
        <v>217</v>
      </c>
      <c r="E308" t="n" s="8">
        <v>6.0</v>
      </c>
      <c r="F308" t="n" s="8">
        <v>2424.0</v>
      </c>
      <c r="G308" t="s" s="8">
        <v>53</v>
      </c>
      <c r="H308" t="s" s="8">
        <v>432</v>
      </c>
      <c r="I308" t="s" s="8">
        <v>472</v>
      </c>
    </row>
    <row r="309" ht="16.0" customHeight="true">
      <c r="A309" t="n" s="7">
        <v>4.1890692E7</v>
      </c>
      <c r="B309" t="s" s="8">
        <v>245</v>
      </c>
      <c r="C309" t="n" s="8">
        <f>IF(false,"005-1516", "005-1516")</f>
      </c>
      <c r="D309" t="s" s="8">
        <v>291</v>
      </c>
      <c r="E309" t="n" s="8">
        <v>1.0</v>
      </c>
      <c r="F309" t="n" s="8">
        <v>704.0</v>
      </c>
      <c r="G309" t="s" s="8">
        <v>53</v>
      </c>
      <c r="H309" t="s" s="8">
        <v>432</v>
      </c>
      <c r="I309" t="s" s="8">
        <v>473</v>
      </c>
    </row>
    <row r="310" ht="16.0" customHeight="true">
      <c r="A310" t="n" s="7">
        <v>4.1872071E7</v>
      </c>
      <c r="B310" t="s" s="8">
        <v>54</v>
      </c>
      <c r="C310" t="n" s="8">
        <f>IF(false,"005-1515", "005-1515")</f>
      </c>
      <c r="D310" t="s" s="8">
        <v>300</v>
      </c>
      <c r="E310" t="n" s="8">
        <v>3.0</v>
      </c>
      <c r="F310" t="n" s="8">
        <v>2283.0</v>
      </c>
      <c r="G310" t="s" s="8">
        <v>53</v>
      </c>
      <c r="H310" t="s" s="8">
        <v>432</v>
      </c>
      <c r="I310" t="s" s="8">
        <v>474</v>
      </c>
    </row>
    <row r="311" ht="16.0" customHeight="true">
      <c r="A311" t="n" s="7">
        <v>4.1812994E7</v>
      </c>
      <c r="B311" t="s" s="8">
        <v>54</v>
      </c>
      <c r="C311" t="n" s="8">
        <f>IF(false,"005-1251", "005-1251")</f>
      </c>
      <c r="D311" t="s" s="8">
        <v>475</v>
      </c>
      <c r="E311" t="n" s="8">
        <v>1.0</v>
      </c>
      <c r="F311" t="n" s="8">
        <v>1579.0</v>
      </c>
      <c r="G311" t="s" s="8">
        <v>53</v>
      </c>
      <c r="H311" t="s" s="8">
        <v>432</v>
      </c>
      <c r="I311" t="s" s="8">
        <v>476</v>
      </c>
    </row>
    <row r="312" ht="16.0" customHeight="true">
      <c r="A312" t="n" s="7">
        <v>4.1847377E7</v>
      </c>
      <c r="B312" t="s" s="8">
        <v>54</v>
      </c>
      <c r="C312" t="n" s="8">
        <f>IF(false,"005-1515", "005-1515")</f>
      </c>
      <c r="D312" t="s" s="8">
        <v>300</v>
      </c>
      <c r="E312" t="n" s="8">
        <v>1.0</v>
      </c>
      <c r="F312" t="n" s="8">
        <v>953.0</v>
      </c>
      <c r="G312" t="s" s="8">
        <v>53</v>
      </c>
      <c r="H312" t="s" s="8">
        <v>432</v>
      </c>
      <c r="I312" t="s" s="8">
        <v>477</v>
      </c>
    </row>
    <row r="313" ht="16.0" customHeight="true">
      <c r="A313" t="n" s="7">
        <v>4.1868712E7</v>
      </c>
      <c r="B313" t="s" s="8">
        <v>54</v>
      </c>
      <c r="C313" t="n" s="8">
        <f>IF(false,"005-1515", "005-1515")</f>
      </c>
      <c r="D313" t="s" s="8">
        <v>300</v>
      </c>
      <c r="E313" t="n" s="8">
        <v>2.0</v>
      </c>
      <c r="F313" t="n" s="8">
        <v>1421.0</v>
      </c>
      <c r="G313" t="s" s="8">
        <v>53</v>
      </c>
      <c r="H313" t="s" s="8">
        <v>432</v>
      </c>
      <c r="I313" t="s" s="8">
        <v>478</v>
      </c>
    </row>
    <row r="314" ht="16.0" customHeight="true">
      <c r="A314" t="n" s="7">
        <v>4.1851615E7</v>
      </c>
      <c r="B314" t="s" s="8">
        <v>54</v>
      </c>
      <c r="C314" t="n" s="8">
        <f>IF(false,"005-1516", "005-1516")</f>
      </c>
      <c r="D314" t="s" s="8">
        <v>291</v>
      </c>
      <c r="E314" t="n" s="8">
        <v>4.0</v>
      </c>
      <c r="F314" t="n" s="8">
        <v>3620.0</v>
      </c>
      <c r="G314" t="s" s="8">
        <v>53</v>
      </c>
      <c r="H314" t="s" s="8">
        <v>432</v>
      </c>
      <c r="I314" t="s" s="8">
        <v>479</v>
      </c>
    </row>
    <row r="315" ht="16.0" customHeight="true">
      <c r="A315" t="n" s="7">
        <v>4.1805184E7</v>
      </c>
      <c r="B315" t="s" s="8">
        <v>54</v>
      </c>
      <c r="C315" t="n" s="8">
        <f>IF(false,"005-1250", "005-1250")</f>
      </c>
      <c r="D315" t="s" s="8">
        <v>480</v>
      </c>
      <c r="E315" t="n" s="8">
        <v>3.0</v>
      </c>
      <c r="F315" t="n" s="8">
        <v>4050.0</v>
      </c>
      <c r="G315" t="s" s="8">
        <v>53</v>
      </c>
      <c r="H315" t="s" s="8">
        <v>432</v>
      </c>
      <c r="I315" t="s" s="8">
        <v>481</v>
      </c>
    </row>
    <row r="316" ht="16.0" customHeight="true">
      <c r="A316" t="n" s="7">
        <v>4.1844508E7</v>
      </c>
      <c r="B316" t="s" s="8">
        <v>54</v>
      </c>
      <c r="C316" t="n" s="8">
        <f>IF(false,"120922353", "120922353")</f>
      </c>
      <c r="D316" t="s" s="8">
        <v>293</v>
      </c>
      <c r="E316" t="n" s="8">
        <v>1.0</v>
      </c>
      <c r="F316" t="n" s="8">
        <v>652.0</v>
      </c>
      <c r="G316" t="s" s="8">
        <v>53</v>
      </c>
      <c r="H316" t="s" s="8">
        <v>432</v>
      </c>
      <c r="I316" t="s" s="8">
        <v>482</v>
      </c>
    </row>
    <row r="317" ht="16.0" customHeight="true">
      <c r="A317" t="n" s="7">
        <v>4.1958896E7</v>
      </c>
      <c r="B317" t="s" s="8">
        <v>245</v>
      </c>
      <c r="C317" t="n" s="8">
        <f>IF(false,"005-1512", "005-1512")</f>
      </c>
      <c r="D317" t="s" s="8">
        <v>288</v>
      </c>
      <c r="E317" t="n" s="8">
        <v>2.0</v>
      </c>
      <c r="F317" t="n" s="8">
        <v>1474.0</v>
      </c>
      <c r="G317" t="s" s="8">
        <v>53</v>
      </c>
      <c r="H317" t="s" s="8">
        <v>432</v>
      </c>
      <c r="I317" t="s" s="8">
        <v>483</v>
      </c>
    </row>
    <row r="318" ht="16.0" customHeight="true">
      <c r="A318" t="n" s="7">
        <v>4.1884644E7</v>
      </c>
      <c r="B318" t="s" s="8">
        <v>245</v>
      </c>
      <c r="C318" t="n" s="8">
        <f>IF(false,"005-1512", "005-1512")</f>
      </c>
      <c r="D318" t="s" s="8">
        <v>288</v>
      </c>
      <c r="E318" t="n" s="8">
        <v>1.0</v>
      </c>
      <c r="F318" t="n" s="8">
        <v>782.0</v>
      </c>
      <c r="G318" t="s" s="8">
        <v>53</v>
      </c>
      <c r="H318" t="s" s="8">
        <v>432</v>
      </c>
      <c r="I318" t="s" s="8">
        <v>484</v>
      </c>
    </row>
    <row r="319" ht="16.0" customHeight="true">
      <c r="A319" t="n" s="7">
        <v>4.1879808E7</v>
      </c>
      <c r="B319" t="s" s="8">
        <v>54</v>
      </c>
      <c r="C319" t="n" s="8">
        <f>IF(false,"006-579", "006-579")</f>
      </c>
      <c r="D319" t="s" s="8">
        <v>485</v>
      </c>
      <c r="E319" t="n" s="8">
        <v>1.0</v>
      </c>
      <c r="F319" t="n" s="8">
        <v>557.0</v>
      </c>
      <c r="G319" t="s" s="8">
        <v>53</v>
      </c>
      <c r="H319" t="s" s="8">
        <v>432</v>
      </c>
      <c r="I319" t="s" s="8">
        <v>486</v>
      </c>
    </row>
    <row r="320" ht="16.0" customHeight="true">
      <c r="A320" t="n" s="7">
        <v>4.1876602E7</v>
      </c>
      <c r="B320" t="s" s="8">
        <v>54</v>
      </c>
      <c r="C320" t="n" s="8">
        <f>IF(false,"120921936", "120921936")</f>
      </c>
      <c r="D320" t="s" s="8">
        <v>487</v>
      </c>
      <c r="E320" t="n" s="8">
        <v>1.0</v>
      </c>
      <c r="F320" t="n" s="8">
        <v>665.0</v>
      </c>
      <c r="G320" t="s" s="8">
        <v>53</v>
      </c>
      <c r="H320" t="s" s="8">
        <v>432</v>
      </c>
      <c r="I320" t="s" s="8">
        <v>488</v>
      </c>
    </row>
    <row r="321" ht="16.0" customHeight="true">
      <c r="A321" t="n" s="7">
        <v>4.186694E7</v>
      </c>
      <c r="B321" t="s" s="8">
        <v>54</v>
      </c>
      <c r="C321" t="n" s="8">
        <f>IF(false,"120922353", "120922353")</f>
      </c>
      <c r="D321" t="s" s="8">
        <v>293</v>
      </c>
      <c r="E321" t="n" s="8">
        <v>1.0</v>
      </c>
      <c r="F321" t="n" s="8">
        <v>678.0</v>
      </c>
      <c r="G321" t="s" s="8">
        <v>53</v>
      </c>
      <c r="H321" t="s" s="8">
        <v>432</v>
      </c>
      <c r="I321" t="s" s="8">
        <v>489</v>
      </c>
    </row>
    <row r="322" ht="16.0" customHeight="true">
      <c r="A322" t="n" s="7">
        <v>4.1874023E7</v>
      </c>
      <c r="B322" t="s" s="8">
        <v>54</v>
      </c>
      <c r="C322" t="n" s="8">
        <f>IF(false,"005-1516", "005-1516")</f>
      </c>
      <c r="D322" t="s" s="8">
        <v>291</v>
      </c>
      <c r="E322" t="n" s="8">
        <v>3.0</v>
      </c>
      <c r="F322" t="n" s="8">
        <v>2715.0</v>
      </c>
      <c r="G322" t="s" s="8">
        <v>53</v>
      </c>
      <c r="H322" t="s" s="8">
        <v>432</v>
      </c>
      <c r="I322" t="s" s="8">
        <v>490</v>
      </c>
    </row>
    <row r="323" ht="16.0" customHeight="true">
      <c r="A323" t="n" s="7">
        <v>4.1856273E7</v>
      </c>
      <c r="B323" t="s" s="8">
        <v>54</v>
      </c>
      <c r="C323" t="n" s="8">
        <f>IF(false,"005-1516", "005-1516")</f>
      </c>
      <c r="D323" t="s" s="8">
        <v>291</v>
      </c>
      <c r="E323" t="n" s="8">
        <v>2.0</v>
      </c>
      <c r="F323" t="n" s="8">
        <v>1810.0</v>
      </c>
      <c r="G323" t="s" s="8">
        <v>53</v>
      </c>
      <c r="H323" t="s" s="8">
        <v>432</v>
      </c>
      <c r="I323" t="s" s="8">
        <v>491</v>
      </c>
    </row>
    <row r="324" ht="16.0" customHeight="true">
      <c r="A324" t="n" s="7">
        <v>4.1882419E7</v>
      </c>
      <c r="B324" t="s" s="8">
        <v>54</v>
      </c>
      <c r="C324" t="n" s="8">
        <f>IF(false,"005-1516", "005-1516")</f>
      </c>
      <c r="D324" t="s" s="8">
        <v>291</v>
      </c>
      <c r="E324" t="n" s="8">
        <v>1.0</v>
      </c>
      <c r="F324" t="n" s="8">
        <v>708.0</v>
      </c>
      <c r="G324" t="s" s="8">
        <v>53</v>
      </c>
      <c r="H324" t="s" s="8">
        <v>432</v>
      </c>
      <c r="I324" t="s" s="8">
        <v>492</v>
      </c>
    </row>
    <row r="325" ht="16.0" customHeight="true">
      <c r="A325" t="n" s="7">
        <v>4.1899043E7</v>
      </c>
      <c r="B325" t="s" s="8">
        <v>245</v>
      </c>
      <c r="C325" t="n" s="8">
        <f>IF(false,"120921995", "120921995")</f>
      </c>
      <c r="D325" t="s" s="8">
        <v>343</v>
      </c>
      <c r="E325" t="n" s="8">
        <v>1.0</v>
      </c>
      <c r="F325" t="n" s="8">
        <v>987.0</v>
      </c>
      <c r="G325" t="s" s="8">
        <v>53</v>
      </c>
      <c r="H325" t="s" s="8">
        <v>432</v>
      </c>
      <c r="I325" t="s" s="8">
        <v>493</v>
      </c>
    </row>
    <row r="326" ht="16.0" customHeight="true">
      <c r="A326" t="n" s="7">
        <v>4.1899043E7</v>
      </c>
      <c r="B326" t="s" s="8">
        <v>245</v>
      </c>
      <c r="C326" t="n" s="8">
        <f>IF(false,"01-003884", "01-003884")</f>
      </c>
      <c r="D326" t="s" s="8">
        <v>441</v>
      </c>
      <c r="E326" t="n" s="8">
        <v>1.0</v>
      </c>
      <c r="F326" t="n" s="8">
        <v>789.0</v>
      </c>
      <c r="G326" t="s" s="8">
        <v>53</v>
      </c>
      <c r="H326" t="s" s="8">
        <v>432</v>
      </c>
      <c r="I326" t="s" s="8">
        <v>493</v>
      </c>
    </row>
    <row r="327" ht="16.0" customHeight="true">
      <c r="A327" t="n" s="7">
        <v>4.184002E7</v>
      </c>
      <c r="B327" t="s" s="8">
        <v>54</v>
      </c>
      <c r="C327" t="n" s="8">
        <f>IF(false,"120922353", "120922353")</f>
      </c>
      <c r="D327" t="s" s="8">
        <v>293</v>
      </c>
      <c r="E327" t="n" s="8">
        <v>2.0</v>
      </c>
      <c r="F327" t="n" s="8">
        <v>25.0</v>
      </c>
      <c r="G327" t="s" s="8">
        <v>53</v>
      </c>
      <c r="H327" t="s" s="8">
        <v>432</v>
      </c>
      <c r="I327" t="s" s="8">
        <v>494</v>
      </c>
    </row>
    <row r="328" ht="16.0" customHeight="true">
      <c r="A328" t="n" s="7">
        <v>4.1825137E7</v>
      </c>
      <c r="B328" t="s" s="8">
        <v>54</v>
      </c>
      <c r="C328" t="n" s="8">
        <f>IF(false,"003-316", "003-316")</f>
      </c>
      <c r="D328" t="s" s="8">
        <v>495</v>
      </c>
      <c r="E328" t="n" s="8">
        <v>1.0</v>
      </c>
      <c r="F328" t="n" s="8">
        <v>1195.0</v>
      </c>
      <c r="G328" t="s" s="8">
        <v>53</v>
      </c>
      <c r="H328" t="s" s="8">
        <v>432</v>
      </c>
      <c r="I328" t="s" s="8">
        <v>496</v>
      </c>
    </row>
    <row r="329" ht="16.0" customHeight="true">
      <c r="A329" t="n" s="7">
        <v>4.1843338E7</v>
      </c>
      <c r="B329" t="s" s="8">
        <v>54</v>
      </c>
      <c r="C329" t="n" s="8">
        <f>IF(false,"120921995", "120921995")</f>
      </c>
      <c r="D329" t="s" s="8">
        <v>343</v>
      </c>
      <c r="E329" t="n" s="8">
        <v>2.0</v>
      </c>
      <c r="F329" t="n" s="8">
        <v>2476.0</v>
      </c>
      <c r="G329" t="s" s="8">
        <v>53</v>
      </c>
      <c r="H329" t="s" s="8">
        <v>432</v>
      </c>
      <c r="I329" t="s" s="8">
        <v>497</v>
      </c>
    </row>
    <row r="330" ht="16.0" customHeight="true">
      <c r="A330" t="n" s="7">
        <v>4.1794519E7</v>
      </c>
      <c r="B330" t="s" s="8">
        <v>54</v>
      </c>
      <c r="C330" t="n" s="8">
        <f>IF(false,"005-1250", "005-1250")</f>
      </c>
      <c r="D330" t="s" s="8">
        <v>205</v>
      </c>
      <c r="E330" t="n" s="8">
        <v>1.0</v>
      </c>
      <c r="F330" t="n" s="8">
        <v>1689.0</v>
      </c>
      <c r="G330" t="s" s="8">
        <v>53</v>
      </c>
      <c r="H330" t="s" s="8">
        <v>432</v>
      </c>
      <c r="I330" t="s" s="8">
        <v>498</v>
      </c>
    </row>
    <row r="331" ht="16.0" customHeight="true">
      <c r="A331" t="n" s="7">
        <v>4.1794572E7</v>
      </c>
      <c r="B331" t="s" s="8">
        <v>54</v>
      </c>
      <c r="C331" t="n" s="8">
        <f>IF(false,"005-1515", "005-1515")</f>
      </c>
      <c r="D331" t="s" s="8">
        <v>83</v>
      </c>
      <c r="E331" t="n" s="8">
        <v>2.0</v>
      </c>
      <c r="F331" t="n" s="8">
        <v>1522.0</v>
      </c>
      <c r="G331" t="s" s="8">
        <v>53</v>
      </c>
      <c r="H331" t="s" s="8">
        <v>432</v>
      </c>
      <c r="I331" t="s" s="8">
        <v>499</v>
      </c>
    </row>
    <row r="332" ht="16.0" customHeight="true">
      <c r="A332" t="n" s="7">
        <v>4.1888078E7</v>
      </c>
      <c r="B332" t="s" s="8">
        <v>245</v>
      </c>
      <c r="C332" t="n" s="8">
        <f>IF(false,"005-1037", "005-1037")</f>
      </c>
      <c r="D332" t="s" s="8">
        <v>500</v>
      </c>
      <c r="E332" t="n" s="8">
        <v>2.0</v>
      </c>
      <c r="F332" t="n" s="8">
        <v>2878.0</v>
      </c>
      <c r="G332" t="s" s="8">
        <v>53</v>
      </c>
      <c r="H332" t="s" s="8">
        <v>432</v>
      </c>
      <c r="I332" t="s" s="8">
        <v>501</v>
      </c>
    </row>
    <row r="333" ht="16.0" customHeight="true">
      <c r="A333" t="n" s="7">
        <v>4.1818086E7</v>
      </c>
      <c r="B333" t="s" s="8">
        <v>54</v>
      </c>
      <c r="C333" t="n" s="8">
        <f>IF(false,"120922035", "120922035")</f>
      </c>
      <c r="D333" t="s" s="8">
        <v>502</v>
      </c>
      <c r="E333" t="n" s="8">
        <v>1.0</v>
      </c>
      <c r="F333" t="n" s="8">
        <v>690.0</v>
      </c>
      <c r="G333" t="s" s="8">
        <v>53</v>
      </c>
      <c r="H333" t="s" s="8">
        <v>432</v>
      </c>
      <c r="I333" t="s" s="8">
        <v>503</v>
      </c>
    </row>
    <row r="334" ht="16.0" customHeight="true">
      <c r="A334" t="n" s="7">
        <v>4.179247E7</v>
      </c>
      <c r="B334" t="s" s="8">
        <v>54</v>
      </c>
      <c r="C334" t="n" s="8">
        <f>IF(false,"01-003884", "01-003884")</f>
      </c>
      <c r="D334" t="s" s="8">
        <v>441</v>
      </c>
      <c r="E334" t="n" s="8">
        <v>1.0</v>
      </c>
      <c r="F334" t="n" s="8">
        <v>868.0</v>
      </c>
      <c r="G334" t="s" s="8">
        <v>53</v>
      </c>
      <c r="H334" t="s" s="8">
        <v>432</v>
      </c>
      <c r="I334" t="s" s="8">
        <v>504</v>
      </c>
    </row>
    <row r="335" ht="16.0" customHeight="true">
      <c r="A335" t="n" s="7">
        <v>4.1887732E7</v>
      </c>
      <c r="B335" t="s" s="8">
        <v>245</v>
      </c>
      <c r="C335" t="n" s="8">
        <f>IF(false,"120921545", "120921545")</f>
      </c>
      <c r="D335" t="s" s="8">
        <v>505</v>
      </c>
      <c r="E335" t="n" s="8">
        <v>1.0</v>
      </c>
      <c r="F335" t="n" s="8">
        <v>1.0</v>
      </c>
      <c r="G335" t="s" s="8">
        <v>53</v>
      </c>
      <c r="H335" t="s" s="8">
        <v>432</v>
      </c>
      <c r="I335" t="s" s="8">
        <v>506</v>
      </c>
    </row>
    <row r="336" ht="16.0" customHeight="true">
      <c r="A336" t="n" s="7">
        <v>4.1861063E7</v>
      </c>
      <c r="B336" t="s" s="8">
        <v>54</v>
      </c>
      <c r="C336" t="n" s="8">
        <f>IF(false,"120921901", "120921901")</f>
      </c>
      <c r="D336" t="s" s="8">
        <v>449</v>
      </c>
      <c r="E336" t="n" s="8">
        <v>3.0</v>
      </c>
      <c r="F336" t="n" s="8">
        <v>3181.0</v>
      </c>
      <c r="G336" t="s" s="8">
        <v>53</v>
      </c>
      <c r="H336" t="s" s="8">
        <v>432</v>
      </c>
      <c r="I336" t="s" s="8">
        <v>507</v>
      </c>
    </row>
    <row r="337" ht="16.0" customHeight="true">
      <c r="A337" t="n" s="7">
        <v>4.1860144E7</v>
      </c>
      <c r="B337" t="s" s="8">
        <v>54</v>
      </c>
      <c r="C337" t="n" s="8">
        <f>IF(false,"005-1514", "005-1514")</f>
      </c>
      <c r="D337" t="s" s="8">
        <v>251</v>
      </c>
      <c r="E337" t="n" s="8">
        <v>1.0</v>
      </c>
      <c r="F337" t="n" s="8">
        <v>953.0</v>
      </c>
      <c r="G337" t="s" s="8">
        <v>53</v>
      </c>
      <c r="H337" t="s" s="8">
        <v>432</v>
      </c>
      <c r="I337" t="s" s="8">
        <v>508</v>
      </c>
    </row>
    <row r="338" ht="16.0" customHeight="true">
      <c r="A338" t="n" s="7">
        <v>4.1907172E7</v>
      </c>
      <c r="B338" t="s" s="8">
        <v>245</v>
      </c>
      <c r="C338" t="n" s="8">
        <f>IF(false,"120921545", "120921545")</f>
      </c>
      <c r="D338" t="s" s="8">
        <v>505</v>
      </c>
      <c r="E338" t="n" s="8">
        <v>2.0</v>
      </c>
      <c r="F338" t="n" s="8">
        <v>1550.0</v>
      </c>
      <c r="G338" t="s" s="8">
        <v>53</v>
      </c>
      <c r="H338" t="s" s="8">
        <v>432</v>
      </c>
      <c r="I338" t="s" s="8">
        <v>509</v>
      </c>
    </row>
    <row r="339" ht="16.0" customHeight="true">
      <c r="A339" t="n" s="7">
        <v>4.1918896E7</v>
      </c>
      <c r="B339" t="s" s="8">
        <v>245</v>
      </c>
      <c r="C339" t="n" s="8">
        <f>IF(false,"120921942", "120921942")</f>
      </c>
      <c r="D339" t="s" s="8">
        <v>184</v>
      </c>
      <c r="E339" t="n" s="8">
        <v>1.0</v>
      </c>
      <c r="F339" t="n" s="8">
        <v>1.0</v>
      </c>
      <c r="G339" t="s" s="8">
        <v>53</v>
      </c>
      <c r="H339" t="s" s="8">
        <v>432</v>
      </c>
      <c r="I339" t="s" s="8">
        <v>510</v>
      </c>
    </row>
    <row r="340" ht="16.0" customHeight="true">
      <c r="A340" t="n" s="7">
        <v>4.1692529E7</v>
      </c>
      <c r="B340" t="s" s="8">
        <v>51</v>
      </c>
      <c r="C340" t="n" s="8">
        <f>IF(false,"005-1593", "005-1593")</f>
      </c>
      <c r="D340" t="s" s="8">
        <v>264</v>
      </c>
      <c r="E340" t="n" s="8">
        <v>1.0</v>
      </c>
      <c r="F340" t="n" s="8">
        <v>184.0</v>
      </c>
      <c r="G340" t="s" s="8">
        <v>53</v>
      </c>
      <c r="H340" t="s" s="8">
        <v>432</v>
      </c>
      <c r="I340" t="s" s="8">
        <v>511</v>
      </c>
    </row>
    <row r="341" ht="16.0" customHeight="true">
      <c r="A341" t="n" s="7">
        <v>4.1882997E7</v>
      </c>
      <c r="B341" t="s" s="8">
        <v>54</v>
      </c>
      <c r="C341" t="n" s="8">
        <f>IF(false,"120921718", "120921718")</f>
      </c>
      <c r="D341" t="s" s="8">
        <v>512</v>
      </c>
      <c r="E341" t="n" s="8">
        <v>2.0</v>
      </c>
      <c r="F341" t="n" s="8">
        <v>2718.0</v>
      </c>
      <c r="G341" t="s" s="8">
        <v>53</v>
      </c>
      <c r="H341" t="s" s="8">
        <v>432</v>
      </c>
      <c r="I341" t="s" s="8">
        <v>513</v>
      </c>
    </row>
    <row r="342" ht="16.0" customHeight="true">
      <c r="A342" t="n" s="7">
        <v>4.1654882E7</v>
      </c>
      <c r="B342" t="s" s="8">
        <v>51</v>
      </c>
      <c r="C342" t="n" s="8">
        <f>IF(false,"120922390", "120922390")</f>
      </c>
      <c r="D342" t="s" s="8">
        <v>91</v>
      </c>
      <c r="E342" t="n" s="8">
        <v>1.0</v>
      </c>
      <c r="F342" t="n" s="8">
        <v>380.0</v>
      </c>
      <c r="G342" t="s" s="8">
        <v>53</v>
      </c>
      <c r="H342" t="s" s="8">
        <v>432</v>
      </c>
      <c r="I342" t="s" s="8">
        <v>514</v>
      </c>
    </row>
    <row r="343" ht="16.0" customHeight="true">
      <c r="A343" t="n" s="7">
        <v>4.1879455E7</v>
      </c>
      <c r="B343" t="s" s="8">
        <v>54</v>
      </c>
      <c r="C343" t="n" s="8">
        <f>IF(false,"01-003884", "01-003884")</f>
      </c>
      <c r="D343" t="s" s="8">
        <v>441</v>
      </c>
      <c r="E343" t="n" s="8">
        <v>1.0</v>
      </c>
      <c r="F343" t="n" s="8">
        <v>740.0</v>
      </c>
      <c r="G343" t="s" s="8">
        <v>53</v>
      </c>
      <c r="H343" t="s" s="8">
        <v>432</v>
      </c>
      <c r="I343" t="s" s="8">
        <v>515</v>
      </c>
    </row>
    <row r="344" ht="16.0" customHeight="true">
      <c r="A344" t="n" s="7">
        <v>4.1875705E7</v>
      </c>
      <c r="B344" t="s" s="8">
        <v>54</v>
      </c>
      <c r="C344" t="n" s="8">
        <f>IF(false,"120921697", "120921697")</f>
      </c>
      <c r="D344" t="s" s="8">
        <v>516</v>
      </c>
      <c r="E344" t="n" s="8">
        <v>1.0</v>
      </c>
      <c r="F344" t="n" s="8">
        <v>2950.0</v>
      </c>
      <c r="G344" t="s" s="8">
        <v>53</v>
      </c>
      <c r="H344" t="s" s="8">
        <v>432</v>
      </c>
      <c r="I344" t="s" s="8">
        <v>517</v>
      </c>
    </row>
    <row r="345" ht="16.0" customHeight="true">
      <c r="A345" t="n" s="7">
        <v>4.1654225E7</v>
      </c>
      <c r="B345" t="s" s="8">
        <v>56</v>
      </c>
      <c r="C345" t="n" s="8">
        <f>IF(false,"120922395", "120922395")</f>
      </c>
      <c r="D345" t="s" s="8">
        <v>518</v>
      </c>
      <c r="E345" t="n" s="8">
        <v>1.0</v>
      </c>
      <c r="F345" t="n" s="8">
        <v>298.0</v>
      </c>
      <c r="G345" t="s" s="8">
        <v>53</v>
      </c>
      <c r="H345" t="s" s="8">
        <v>432</v>
      </c>
      <c r="I345" t="s" s="8">
        <v>519</v>
      </c>
    </row>
    <row r="346" ht="16.0" customHeight="true">
      <c r="A346" t="n" s="7">
        <v>4.1903002E7</v>
      </c>
      <c r="B346" t="s" s="8">
        <v>245</v>
      </c>
      <c r="C346" t="n" s="8">
        <f>IF(false,"000-631", "000-631")</f>
      </c>
      <c r="D346" t="s" s="8">
        <v>217</v>
      </c>
      <c r="E346" t="n" s="8">
        <v>1.0</v>
      </c>
      <c r="F346" t="n" s="8">
        <v>403.0</v>
      </c>
      <c r="G346" t="s" s="8">
        <v>53</v>
      </c>
      <c r="H346" t="s" s="8">
        <v>432</v>
      </c>
      <c r="I346" t="s" s="8">
        <v>520</v>
      </c>
    </row>
    <row r="347" ht="16.0" customHeight="true">
      <c r="A347" t="n" s="7">
        <v>4.1883277E7</v>
      </c>
      <c r="B347" t="s" s="8">
        <v>54</v>
      </c>
      <c r="C347" t="n" s="8">
        <f>IF(false,"005-1515", "005-1515")</f>
      </c>
      <c r="D347" t="s" s="8">
        <v>300</v>
      </c>
      <c r="E347" t="n" s="8">
        <v>4.0</v>
      </c>
      <c r="F347" t="n" s="8">
        <v>3052.0</v>
      </c>
      <c r="G347" t="s" s="8">
        <v>53</v>
      </c>
      <c r="H347" t="s" s="8">
        <v>432</v>
      </c>
      <c r="I347" t="s" s="8">
        <v>521</v>
      </c>
    </row>
    <row r="348" ht="16.0" customHeight="true">
      <c r="A348" t="n" s="7">
        <v>4.1882411E7</v>
      </c>
      <c r="B348" t="s" s="8">
        <v>54</v>
      </c>
      <c r="C348" t="n" s="8">
        <f>IF(false,"005-1516", "005-1516")</f>
      </c>
      <c r="D348" t="s" s="8">
        <v>291</v>
      </c>
      <c r="E348" t="n" s="8">
        <v>4.0</v>
      </c>
      <c r="F348" t="n" s="8">
        <v>3052.0</v>
      </c>
      <c r="G348" t="s" s="8">
        <v>53</v>
      </c>
      <c r="H348" t="s" s="8">
        <v>432</v>
      </c>
      <c r="I348" t="s" s="8">
        <v>522</v>
      </c>
    </row>
    <row r="349" ht="16.0" customHeight="true">
      <c r="A349" t="n" s="7">
        <v>4.188456E7</v>
      </c>
      <c r="B349" t="s" s="8">
        <v>245</v>
      </c>
      <c r="C349" t="n" s="8">
        <f>IF(false,"120921545", "120921545")</f>
      </c>
      <c r="D349" t="s" s="8">
        <v>505</v>
      </c>
      <c r="E349" t="n" s="8">
        <v>2.0</v>
      </c>
      <c r="F349" t="n" s="8">
        <v>1938.0</v>
      </c>
      <c r="G349" t="s" s="8">
        <v>53</v>
      </c>
      <c r="H349" t="s" s="8">
        <v>432</v>
      </c>
      <c r="I349" t="s" s="8">
        <v>523</v>
      </c>
    </row>
    <row r="350" ht="16.0" customHeight="true">
      <c r="A350" t="n" s="7">
        <v>4.1918763E7</v>
      </c>
      <c r="B350" t="s" s="8">
        <v>245</v>
      </c>
      <c r="C350" t="n" s="8">
        <f>IF(false,"120921995", "120921995")</f>
      </c>
      <c r="D350" t="s" s="8">
        <v>343</v>
      </c>
      <c r="E350" t="n" s="8">
        <v>1.0</v>
      </c>
      <c r="F350" t="n" s="8">
        <v>988.0</v>
      </c>
      <c r="G350" t="s" s="8">
        <v>53</v>
      </c>
      <c r="H350" t="s" s="8">
        <v>432</v>
      </c>
      <c r="I350" t="s" s="8">
        <v>524</v>
      </c>
    </row>
    <row r="351" ht="16.0" customHeight="true">
      <c r="A351" t="n" s="7">
        <v>4.1918763E7</v>
      </c>
      <c r="B351" t="s" s="8">
        <v>245</v>
      </c>
      <c r="C351" t="n" s="8">
        <f>IF(false,"005-1515", "005-1515")</f>
      </c>
      <c r="D351" t="s" s="8">
        <v>300</v>
      </c>
      <c r="E351" t="n" s="8">
        <v>1.0</v>
      </c>
      <c r="F351" t="n" s="8">
        <v>762.0</v>
      </c>
      <c r="G351" t="s" s="8">
        <v>53</v>
      </c>
      <c r="H351" t="s" s="8">
        <v>432</v>
      </c>
      <c r="I351" t="s" s="8">
        <v>524</v>
      </c>
    </row>
    <row r="352" ht="16.0" customHeight="true">
      <c r="A352" t="n" s="7">
        <v>4.1959625E7</v>
      </c>
      <c r="B352" t="s" s="8">
        <v>245</v>
      </c>
      <c r="C352" t="n" s="8">
        <f>IF(false,"120921791", "120921791")</f>
      </c>
      <c r="D352" t="s" s="8">
        <v>305</v>
      </c>
      <c r="E352" t="n" s="8">
        <v>1.0</v>
      </c>
      <c r="F352" t="n" s="8">
        <v>1699.0</v>
      </c>
      <c r="G352" t="s" s="8">
        <v>53</v>
      </c>
      <c r="H352" t="s" s="8">
        <v>432</v>
      </c>
      <c r="I352" t="s" s="8">
        <v>525</v>
      </c>
    </row>
    <row r="353" ht="16.0" customHeight="true">
      <c r="A353" t="n" s="7">
        <v>4.1961558E7</v>
      </c>
      <c r="B353" t="s" s="8">
        <v>245</v>
      </c>
      <c r="C353" t="n" s="8">
        <f>IF(false,"120921544", "120921544")</f>
      </c>
      <c r="D353" t="s" s="8">
        <v>526</v>
      </c>
      <c r="E353" t="n" s="8">
        <v>2.0</v>
      </c>
      <c r="F353" t="n" s="8">
        <v>1552.0</v>
      </c>
      <c r="G353" t="s" s="8">
        <v>53</v>
      </c>
      <c r="H353" t="s" s="8">
        <v>432</v>
      </c>
      <c r="I353" t="s" s="8">
        <v>527</v>
      </c>
    </row>
    <row r="354" ht="16.0" customHeight="true">
      <c r="A354" t="n" s="7">
        <v>4.1929247E7</v>
      </c>
      <c r="B354" t="s" s="8">
        <v>245</v>
      </c>
      <c r="C354" t="n" s="8">
        <f>IF(false,"005-1039", "005-1039")</f>
      </c>
      <c r="D354" t="s" s="8">
        <v>528</v>
      </c>
      <c r="E354" t="n" s="8">
        <v>1.0</v>
      </c>
      <c r="F354" t="n" s="8">
        <v>1493.0</v>
      </c>
      <c r="G354" t="s" s="8">
        <v>53</v>
      </c>
      <c r="H354" t="s" s="8">
        <v>432</v>
      </c>
      <c r="I354" t="s" s="8">
        <v>529</v>
      </c>
    </row>
    <row r="355" ht="16.0" customHeight="true">
      <c r="A355" t="n" s="7">
        <v>4.1906841E7</v>
      </c>
      <c r="B355" t="s" s="8">
        <v>245</v>
      </c>
      <c r="C355" t="n" s="8">
        <f>IF(false,"005-1516", "005-1516")</f>
      </c>
      <c r="D355" t="s" s="8">
        <v>291</v>
      </c>
      <c r="E355" t="n" s="8">
        <v>2.0</v>
      </c>
      <c r="F355" t="n" s="8">
        <v>1810.0</v>
      </c>
      <c r="G355" t="s" s="8">
        <v>53</v>
      </c>
      <c r="H355" t="s" s="8">
        <v>432</v>
      </c>
      <c r="I355" t="s" s="8">
        <v>530</v>
      </c>
    </row>
    <row r="356" ht="16.0" customHeight="true">
      <c r="A356" t="n" s="7">
        <v>4.1889046E7</v>
      </c>
      <c r="B356" t="s" s="8">
        <v>245</v>
      </c>
      <c r="C356" t="n" s="8">
        <f>IF(false,"120906023", "120906023")</f>
      </c>
      <c r="D356" t="s" s="8">
        <v>531</v>
      </c>
      <c r="E356" t="n" s="8">
        <v>2.0</v>
      </c>
      <c r="F356" t="n" s="8">
        <v>712.0</v>
      </c>
      <c r="G356" t="s" s="8">
        <v>53</v>
      </c>
      <c r="H356" t="s" s="8">
        <v>432</v>
      </c>
      <c r="I356" t="s" s="8">
        <v>532</v>
      </c>
    </row>
    <row r="357" ht="16.0" customHeight="true">
      <c r="A357" t="n" s="7">
        <v>4.1885505E7</v>
      </c>
      <c r="B357" t="s" s="8">
        <v>245</v>
      </c>
      <c r="C357" t="n" s="8">
        <f>IF(false,"005-1514", "005-1514")</f>
      </c>
      <c r="D357" t="s" s="8">
        <v>251</v>
      </c>
      <c r="E357" t="n" s="8">
        <v>1.0</v>
      </c>
      <c r="F357" t="n" s="8">
        <v>663.0</v>
      </c>
      <c r="G357" t="s" s="8">
        <v>53</v>
      </c>
      <c r="H357" t="s" s="8">
        <v>432</v>
      </c>
      <c r="I357" t="s" s="8">
        <v>533</v>
      </c>
    </row>
    <row r="358" ht="16.0" customHeight="true">
      <c r="A358" t="n" s="7">
        <v>4.1875807E7</v>
      </c>
      <c r="B358" t="s" s="8">
        <v>54</v>
      </c>
      <c r="C358" t="n" s="8">
        <f>IF(false,"005-1514", "005-1514")</f>
      </c>
      <c r="D358" t="s" s="8">
        <v>251</v>
      </c>
      <c r="E358" t="n" s="8">
        <v>2.0</v>
      </c>
      <c r="F358" t="n" s="8">
        <v>1302.0</v>
      </c>
      <c r="G358" t="s" s="8">
        <v>53</v>
      </c>
      <c r="H358" t="s" s="8">
        <v>432</v>
      </c>
      <c r="I358" t="s" s="8">
        <v>534</v>
      </c>
    </row>
    <row r="359" ht="16.0" customHeight="true">
      <c r="A359" t="n" s="7">
        <v>4.1935737E7</v>
      </c>
      <c r="B359" t="s" s="8">
        <v>245</v>
      </c>
      <c r="C359" t="n" s="8">
        <f>IF(false,"120921901", "120921901")</f>
      </c>
      <c r="D359" t="s" s="8">
        <v>449</v>
      </c>
      <c r="E359" t="n" s="8">
        <v>1.0</v>
      </c>
      <c r="F359" t="n" s="8">
        <v>874.0</v>
      </c>
      <c r="G359" t="s" s="8">
        <v>53</v>
      </c>
      <c r="H359" t="s" s="8">
        <v>432</v>
      </c>
      <c r="I359" t="s" s="8">
        <v>535</v>
      </c>
    </row>
    <row r="360" ht="16.0" customHeight="true">
      <c r="A360" t="n" s="7">
        <v>4.1898454E7</v>
      </c>
      <c r="B360" t="s" s="8">
        <v>245</v>
      </c>
      <c r="C360" t="n" s="8">
        <f>IF(false,"120922353", "120922353")</f>
      </c>
      <c r="D360" t="s" s="8">
        <v>293</v>
      </c>
      <c r="E360" t="n" s="8">
        <v>3.0</v>
      </c>
      <c r="F360" t="n" s="8">
        <v>2034.0</v>
      </c>
      <c r="G360" t="s" s="8">
        <v>53</v>
      </c>
      <c r="H360" t="s" s="8">
        <v>432</v>
      </c>
      <c r="I360" t="s" s="8">
        <v>536</v>
      </c>
    </row>
    <row r="361" ht="16.0" customHeight="true">
      <c r="A361" t="n" s="7">
        <v>4.1814279E7</v>
      </c>
      <c r="B361" t="s" s="8">
        <v>54</v>
      </c>
      <c r="C361" t="n" s="8">
        <f>IF(false,"005-1519", "005-1519")</f>
      </c>
      <c r="D361" t="s" s="8">
        <v>253</v>
      </c>
      <c r="E361" t="n" s="8">
        <v>4.0</v>
      </c>
      <c r="F361" t="n" s="8">
        <v>4476.0</v>
      </c>
      <c r="G361" t="s" s="8">
        <v>53</v>
      </c>
      <c r="H361" t="s" s="8">
        <v>432</v>
      </c>
      <c r="I361" t="s" s="8">
        <v>537</v>
      </c>
    </row>
    <row r="362" ht="16.0" customHeight="true">
      <c r="A362" t="n" s="7">
        <v>4.1806239E7</v>
      </c>
      <c r="B362" t="s" s="8">
        <v>54</v>
      </c>
      <c r="C362" t="n" s="8">
        <f>IF(false,"005-1512", "005-1512")</f>
      </c>
      <c r="D362" t="s" s="8">
        <v>288</v>
      </c>
      <c r="E362" t="n" s="8">
        <v>1.0</v>
      </c>
      <c r="F362" t="n" s="8">
        <v>7.0</v>
      </c>
      <c r="G362" t="s" s="8">
        <v>53</v>
      </c>
      <c r="H362" t="s" s="8">
        <v>432</v>
      </c>
      <c r="I362" t="s" s="8">
        <v>538</v>
      </c>
    </row>
    <row r="363" ht="16.0" customHeight="true">
      <c r="A363" t="n" s="7">
        <v>4.1908888E7</v>
      </c>
      <c r="B363" t="s" s="8">
        <v>245</v>
      </c>
      <c r="C363" t="n" s="8">
        <f>IF(false,"005-1110", "005-1110")</f>
      </c>
      <c r="D363" t="s" s="8">
        <v>539</v>
      </c>
      <c r="E363" t="n" s="8">
        <v>1.0</v>
      </c>
      <c r="F363" t="n" s="8">
        <v>1358.0</v>
      </c>
      <c r="G363" t="s" s="8">
        <v>53</v>
      </c>
      <c r="H363" t="s" s="8">
        <v>432</v>
      </c>
      <c r="I363" t="s" s="8">
        <v>540</v>
      </c>
    </row>
    <row r="364" ht="16.0" customHeight="true">
      <c r="A364" t="n" s="7">
        <v>4.1867497E7</v>
      </c>
      <c r="B364" t="s" s="8">
        <v>54</v>
      </c>
      <c r="C364" t="n" s="8">
        <f>IF(false,"120921947", "120921947")</f>
      </c>
      <c r="D364" t="s" s="8">
        <v>120</v>
      </c>
      <c r="E364" t="n" s="8">
        <v>1.0</v>
      </c>
      <c r="F364" t="n" s="8">
        <v>599.0</v>
      </c>
      <c r="G364" t="s" s="8">
        <v>53</v>
      </c>
      <c r="H364" t="s" s="8">
        <v>432</v>
      </c>
      <c r="I364" t="s" s="8">
        <v>541</v>
      </c>
    </row>
    <row r="365" ht="16.0" customHeight="true">
      <c r="A365" t="n" s="7">
        <v>4.1765186E7</v>
      </c>
      <c r="B365" t="s" s="8">
        <v>51</v>
      </c>
      <c r="C365" t="n" s="8">
        <f>IF(false,"005-1516", "005-1516")</f>
      </c>
      <c r="D365" t="s" s="8">
        <v>76</v>
      </c>
      <c r="E365" t="n" s="8">
        <v>1.0</v>
      </c>
      <c r="F365" t="n" s="8">
        <v>341.0</v>
      </c>
      <c r="G365" t="s" s="8">
        <v>53</v>
      </c>
      <c r="H365" t="s" s="8">
        <v>432</v>
      </c>
      <c r="I365" t="s" s="8">
        <v>542</v>
      </c>
    </row>
    <row r="366" ht="16.0" customHeight="true">
      <c r="A366" t="n" s="7">
        <v>4.1847801E7</v>
      </c>
      <c r="B366" t="s" s="8">
        <v>54</v>
      </c>
      <c r="C366" t="n" s="8">
        <f>IF(false,"120922353", "120922353")</f>
      </c>
      <c r="D366" t="s" s="8">
        <v>293</v>
      </c>
      <c r="E366" t="n" s="8">
        <v>1.0</v>
      </c>
      <c r="F366" t="n" s="8">
        <v>849.0</v>
      </c>
      <c r="G366" t="s" s="8">
        <v>53</v>
      </c>
      <c r="H366" t="s" s="8">
        <v>432</v>
      </c>
      <c r="I366" t="s" s="8">
        <v>543</v>
      </c>
    </row>
    <row r="367" ht="16.0" customHeight="true">
      <c r="A367" t="n" s="7">
        <v>4.1818521E7</v>
      </c>
      <c r="B367" t="s" s="8">
        <v>54</v>
      </c>
      <c r="C367" t="n" s="8">
        <f>IF(false,"005-1515", "005-1515")</f>
      </c>
      <c r="D367" t="s" s="8">
        <v>300</v>
      </c>
      <c r="E367" t="n" s="8">
        <v>2.0</v>
      </c>
      <c r="F367" t="n" s="8">
        <v>1608.0</v>
      </c>
      <c r="G367" t="s" s="8">
        <v>53</v>
      </c>
      <c r="H367" t="s" s="8">
        <v>432</v>
      </c>
      <c r="I367" t="s" s="8">
        <v>544</v>
      </c>
    </row>
    <row r="368" ht="16.0" customHeight="true">
      <c r="A368" t="n" s="7">
        <v>4.1839458E7</v>
      </c>
      <c r="B368" t="s" s="8">
        <v>54</v>
      </c>
      <c r="C368" t="n" s="8">
        <f>IF(false,"005-1514", "005-1514")</f>
      </c>
      <c r="D368" t="s" s="8">
        <v>251</v>
      </c>
      <c r="E368" t="n" s="8">
        <v>1.0</v>
      </c>
      <c r="F368" t="n" s="8">
        <v>762.0</v>
      </c>
      <c r="G368" t="s" s="8">
        <v>53</v>
      </c>
      <c r="H368" t="s" s="8">
        <v>432</v>
      </c>
      <c r="I368" t="s" s="8">
        <v>545</v>
      </c>
    </row>
    <row r="369" ht="16.0" customHeight="true">
      <c r="A369" t="n" s="7">
        <v>4.1836036E7</v>
      </c>
      <c r="B369" t="s" s="8">
        <v>54</v>
      </c>
      <c r="C369" t="n" s="8">
        <f>IF(false,"120922580", "120922580")</f>
      </c>
      <c r="D369" t="s" s="8">
        <v>546</v>
      </c>
      <c r="E369" t="n" s="8">
        <v>1.0</v>
      </c>
      <c r="F369" t="n" s="8">
        <v>178.0</v>
      </c>
      <c r="G369" t="s" s="8">
        <v>53</v>
      </c>
      <c r="H369" t="s" s="8">
        <v>432</v>
      </c>
      <c r="I369" t="s" s="8">
        <v>547</v>
      </c>
    </row>
    <row r="370" ht="16.0" customHeight="true">
      <c r="A370" t="n" s="7">
        <v>4.1800211E7</v>
      </c>
      <c r="B370" t="s" s="8">
        <v>54</v>
      </c>
      <c r="C370" t="n" s="8">
        <f>IF(false,"120921900", "120921900")</f>
      </c>
      <c r="D370" t="s" s="8">
        <v>548</v>
      </c>
      <c r="E370" t="n" s="8">
        <v>1.0</v>
      </c>
      <c r="F370" t="n" s="8">
        <v>943.0</v>
      </c>
      <c r="G370" t="s" s="8">
        <v>53</v>
      </c>
      <c r="H370" t="s" s="8">
        <v>432</v>
      </c>
      <c r="I370" t="s" s="8">
        <v>549</v>
      </c>
    </row>
    <row r="371" ht="16.0" customHeight="true">
      <c r="A371" t="n" s="7">
        <v>4.1975414E7</v>
      </c>
      <c r="B371" t="s" s="8">
        <v>245</v>
      </c>
      <c r="C371" t="n" s="8">
        <f>IF(false,"005-1515", "005-1515")</f>
      </c>
      <c r="D371" t="s" s="8">
        <v>300</v>
      </c>
      <c r="E371" t="n" s="8">
        <v>2.0</v>
      </c>
      <c r="F371" t="n" s="8">
        <v>1417.0</v>
      </c>
      <c r="G371" t="s" s="8">
        <v>53</v>
      </c>
      <c r="H371" t="s" s="8">
        <v>432</v>
      </c>
      <c r="I371" t="s" s="8">
        <v>550</v>
      </c>
    </row>
    <row r="372" ht="16.0" customHeight="true">
      <c r="A372" t="n" s="7">
        <v>4.1975414E7</v>
      </c>
      <c r="B372" t="s" s="8">
        <v>245</v>
      </c>
      <c r="C372" t="n" s="8">
        <f>IF(false,"120921995", "120921995")</f>
      </c>
      <c r="D372" t="s" s="8">
        <v>343</v>
      </c>
      <c r="E372" t="n" s="8">
        <v>1.0</v>
      </c>
      <c r="F372" t="n" s="8">
        <v>919.0</v>
      </c>
      <c r="G372" t="s" s="8">
        <v>53</v>
      </c>
      <c r="H372" t="s" s="8">
        <v>432</v>
      </c>
      <c r="I372" t="s" s="8">
        <v>550</v>
      </c>
    </row>
    <row r="373" ht="16.0" customHeight="true">
      <c r="A373" t="n" s="7">
        <v>4.1894291E7</v>
      </c>
      <c r="B373" t="s" s="8">
        <v>245</v>
      </c>
      <c r="C373" t="n" s="8">
        <f>IF(false,"005-1515", "005-1515")</f>
      </c>
      <c r="D373" t="s" s="8">
        <v>300</v>
      </c>
      <c r="E373" t="n" s="8">
        <v>1.0</v>
      </c>
      <c r="F373" t="n" s="8">
        <v>762.0</v>
      </c>
      <c r="G373" t="s" s="8">
        <v>53</v>
      </c>
      <c r="H373" t="s" s="8">
        <v>432</v>
      </c>
      <c r="I373" t="s" s="8">
        <v>551</v>
      </c>
    </row>
    <row r="374" ht="16.0" customHeight="true">
      <c r="A374" t="n" s="7">
        <v>4.1984037E7</v>
      </c>
      <c r="B374" t="s" s="8">
        <v>245</v>
      </c>
      <c r="C374" t="n" s="8">
        <f>IF(false,"120921995", "120921995")</f>
      </c>
      <c r="D374" t="s" s="8">
        <v>343</v>
      </c>
      <c r="E374" t="n" s="8">
        <v>2.0</v>
      </c>
      <c r="F374" t="n" s="8">
        <v>1982.0</v>
      </c>
      <c r="G374" t="s" s="8">
        <v>53</v>
      </c>
      <c r="H374" t="s" s="8">
        <v>432</v>
      </c>
      <c r="I374" t="s" s="8">
        <v>552</v>
      </c>
    </row>
    <row r="375" ht="16.0" customHeight="true">
      <c r="A375" t="n" s="7">
        <v>4.1958738E7</v>
      </c>
      <c r="B375" t="s" s="8">
        <v>245</v>
      </c>
      <c r="C375" t="n" s="8">
        <f>IF(false,"120922392", "120922392")</f>
      </c>
      <c r="D375" t="s" s="8">
        <v>413</v>
      </c>
      <c r="E375" t="n" s="8">
        <v>1.0</v>
      </c>
      <c r="F375" t="n" s="8">
        <v>1.0</v>
      </c>
      <c r="G375" t="s" s="8">
        <v>53</v>
      </c>
      <c r="H375" t="s" s="8">
        <v>432</v>
      </c>
      <c r="I375" t="s" s="8">
        <v>553</v>
      </c>
    </row>
    <row r="376" ht="16.0" customHeight="true">
      <c r="A376" t="n" s="7">
        <v>4.1848741E7</v>
      </c>
      <c r="B376" t="s" s="8">
        <v>54</v>
      </c>
      <c r="C376" t="n" s="8">
        <f>IF(false,"120921506", "120921506")</f>
      </c>
      <c r="D376" t="s" s="8">
        <v>554</v>
      </c>
      <c r="E376" t="n" s="8">
        <v>4.0</v>
      </c>
      <c r="F376" t="n" s="8">
        <v>3136.0</v>
      </c>
      <c r="G376" t="s" s="8">
        <v>53</v>
      </c>
      <c r="H376" t="s" s="8">
        <v>432</v>
      </c>
      <c r="I376" t="s" s="8">
        <v>555</v>
      </c>
    </row>
    <row r="377" ht="16.0" customHeight="true">
      <c r="A377" t="n" s="7">
        <v>4.1848741E7</v>
      </c>
      <c r="B377" t="s" s="8">
        <v>54</v>
      </c>
      <c r="C377" t="n" s="8">
        <f>IF(false,"005-1513", "005-1513")</f>
      </c>
      <c r="D377" t="s" s="8">
        <v>456</v>
      </c>
      <c r="E377" t="n" s="8">
        <v>2.0</v>
      </c>
      <c r="F377" t="n" s="8">
        <v>1564.0</v>
      </c>
      <c r="G377" t="s" s="8">
        <v>53</v>
      </c>
      <c r="H377" t="s" s="8">
        <v>432</v>
      </c>
      <c r="I377" t="s" s="8">
        <v>555</v>
      </c>
    </row>
    <row r="378" ht="16.0" customHeight="true">
      <c r="A378" t="n" s="7">
        <v>4.1709676E7</v>
      </c>
      <c r="B378" t="s" s="8">
        <v>51</v>
      </c>
      <c r="C378" t="n" s="8">
        <f>IF(false,"120922682", "120922682")</f>
      </c>
      <c r="D378" t="s" s="8">
        <v>556</v>
      </c>
      <c r="E378" t="n" s="8">
        <v>1.0</v>
      </c>
      <c r="F378" t="n" s="8">
        <v>1.0</v>
      </c>
      <c r="G378" t="s" s="8">
        <v>53</v>
      </c>
      <c r="H378" t="s" s="8">
        <v>432</v>
      </c>
      <c r="I378" t="s" s="8">
        <v>557</v>
      </c>
    </row>
    <row r="379" ht="16.0" customHeight="true">
      <c r="A379" t="n" s="7">
        <v>4.1935677E7</v>
      </c>
      <c r="B379" t="s" s="8">
        <v>245</v>
      </c>
      <c r="C379" t="n" s="8">
        <f>IF(false,"120921791", "120921791")</f>
      </c>
      <c r="D379" t="s" s="8">
        <v>305</v>
      </c>
      <c r="E379" t="n" s="8">
        <v>2.0</v>
      </c>
      <c r="F379" t="n" s="8">
        <v>2481.0</v>
      </c>
      <c r="G379" t="s" s="8">
        <v>53</v>
      </c>
      <c r="H379" t="s" s="8">
        <v>432</v>
      </c>
      <c r="I379" t="s" s="8">
        <v>558</v>
      </c>
    </row>
    <row r="380" ht="16.0" customHeight="true">
      <c r="A380" t="n" s="7">
        <v>4.1770285E7</v>
      </c>
      <c r="B380" t="s" s="8">
        <v>51</v>
      </c>
      <c r="C380" t="n" s="8">
        <f>IF(false,"120922035", "120922035")</f>
      </c>
      <c r="D380" t="s" s="8">
        <v>65</v>
      </c>
      <c r="E380" t="n" s="8">
        <v>1.0</v>
      </c>
      <c r="F380" t="n" s="8">
        <v>1.0</v>
      </c>
      <c r="G380" t="s" s="8">
        <v>53</v>
      </c>
      <c r="H380" t="s" s="8">
        <v>432</v>
      </c>
      <c r="I380" t="s" s="8">
        <v>559</v>
      </c>
    </row>
    <row r="381" ht="16.0" customHeight="true">
      <c r="A381" t="n" s="7">
        <v>4.1657449E7</v>
      </c>
      <c r="B381" t="s" s="8">
        <v>51</v>
      </c>
      <c r="C381" t="n" s="8">
        <f>IF(false,"120921937", "120921937")</f>
      </c>
      <c r="D381" t="s" s="8">
        <v>560</v>
      </c>
      <c r="E381" t="n" s="8">
        <v>1.0</v>
      </c>
      <c r="F381" t="n" s="8">
        <v>1.0</v>
      </c>
      <c r="G381" t="s" s="8">
        <v>53</v>
      </c>
      <c r="H381" t="s" s="8">
        <v>432</v>
      </c>
      <c r="I381" t="s" s="8">
        <v>561</v>
      </c>
    </row>
    <row r="382" ht="16.0" customHeight="true">
      <c r="A382" t="n" s="7">
        <v>4.1689642E7</v>
      </c>
      <c r="B382" t="s" s="8">
        <v>51</v>
      </c>
      <c r="C382" t="n" s="8">
        <f>IF(false,"120921844", "120921844")</f>
      </c>
      <c r="D382" t="s" s="8">
        <v>562</v>
      </c>
      <c r="E382" t="n" s="8">
        <v>1.0</v>
      </c>
      <c r="F382" t="n" s="8">
        <v>464.0</v>
      </c>
      <c r="G382" t="s" s="8">
        <v>53</v>
      </c>
      <c r="H382" t="s" s="8">
        <v>432</v>
      </c>
      <c r="I382" t="s" s="8">
        <v>563</v>
      </c>
    </row>
    <row r="383" ht="16.0" customHeight="true">
      <c r="A383" t="n" s="7">
        <v>4.188008E7</v>
      </c>
      <c r="B383" t="s" s="8">
        <v>54</v>
      </c>
      <c r="C383" t="n" s="8">
        <f>IF(false,"120921791", "120921791")</f>
      </c>
      <c r="D383" t="s" s="8">
        <v>305</v>
      </c>
      <c r="E383" t="n" s="8">
        <v>1.0</v>
      </c>
      <c r="F383" t="n" s="8">
        <v>829.0</v>
      </c>
      <c r="G383" t="s" s="8">
        <v>53</v>
      </c>
      <c r="H383" t="s" s="8">
        <v>432</v>
      </c>
      <c r="I383" t="s" s="8">
        <v>564</v>
      </c>
    </row>
    <row r="384" ht="16.0" customHeight="true">
      <c r="A384" t="n" s="7">
        <v>4.1974735E7</v>
      </c>
      <c r="B384" t="s" s="8">
        <v>245</v>
      </c>
      <c r="C384" t="n" s="8">
        <f>IF(false,"005-1375", "005-1375")</f>
      </c>
      <c r="D384" t="s" s="8">
        <v>69</v>
      </c>
      <c r="E384" t="n" s="8">
        <v>1.0</v>
      </c>
      <c r="F384" t="n" s="8">
        <v>829.0</v>
      </c>
      <c r="G384" t="s" s="8">
        <v>53</v>
      </c>
      <c r="H384" t="s" s="8">
        <v>432</v>
      </c>
      <c r="I384" t="s" s="8">
        <v>565</v>
      </c>
    </row>
    <row r="385" ht="16.0" customHeight="true">
      <c r="A385" t="n" s="7">
        <v>4.1974735E7</v>
      </c>
      <c r="B385" t="s" s="8">
        <v>245</v>
      </c>
      <c r="C385" t="n" s="8">
        <f>IF(false,"005-1521", "005-1521")</f>
      </c>
      <c r="D385" t="s" s="8">
        <v>566</v>
      </c>
      <c r="E385" t="n" s="8">
        <v>1.0</v>
      </c>
      <c r="F385" t="n" s="8">
        <v>795.0</v>
      </c>
      <c r="G385" t="s" s="8">
        <v>53</v>
      </c>
      <c r="H385" t="s" s="8">
        <v>432</v>
      </c>
      <c r="I385" t="s" s="8">
        <v>565</v>
      </c>
    </row>
    <row r="386" ht="16.0" customHeight="true">
      <c r="A386" t="n" s="7">
        <v>4.1976837E7</v>
      </c>
      <c r="B386" t="s" s="8">
        <v>245</v>
      </c>
      <c r="C386" t="n" s="8">
        <f>IF(false,"120921995", "120921995")</f>
      </c>
      <c r="D386" t="s" s="8">
        <v>343</v>
      </c>
      <c r="E386" t="n" s="8">
        <v>1.0</v>
      </c>
      <c r="F386" t="n" s="8">
        <v>989.0</v>
      </c>
      <c r="G386" t="s" s="8">
        <v>53</v>
      </c>
      <c r="H386" t="s" s="8">
        <v>432</v>
      </c>
      <c r="I386" t="s" s="8">
        <v>567</v>
      </c>
    </row>
    <row r="387" ht="16.0" customHeight="true">
      <c r="A387" t="n" s="7">
        <v>4.1988611E7</v>
      </c>
      <c r="B387" t="s" s="8">
        <v>245</v>
      </c>
      <c r="C387" t="n" s="8">
        <f>IF(false,"005-1039", "005-1039")</f>
      </c>
      <c r="D387" t="s" s="8">
        <v>528</v>
      </c>
      <c r="E387" t="n" s="8">
        <v>5.0</v>
      </c>
      <c r="F387" t="n" s="8">
        <v>7075.0</v>
      </c>
      <c r="G387" t="s" s="8">
        <v>53</v>
      </c>
      <c r="H387" t="s" s="8">
        <v>432</v>
      </c>
      <c r="I387" t="s" s="8">
        <v>568</v>
      </c>
    </row>
    <row r="388" ht="16.0" customHeight="true">
      <c r="A388" t="n" s="7">
        <v>4.1865292E7</v>
      </c>
      <c r="B388" t="s" s="8">
        <v>54</v>
      </c>
      <c r="C388" t="n" s="8">
        <f>IF(false,"005-1515", "005-1515")</f>
      </c>
      <c r="D388" t="s" s="8">
        <v>300</v>
      </c>
      <c r="E388" t="n" s="8">
        <v>4.0</v>
      </c>
      <c r="F388" t="n" s="8">
        <v>2785.0</v>
      </c>
      <c r="G388" t="s" s="8">
        <v>53</v>
      </c>
      <c r="H388" t="s" s="8">
        <v>432</v>
      </c>
      <c r="I388" t="s" s="8">
        <v>569</v>
      </c>
    </row>
    <row r="389" ht="16.0" customHeight="true">
      <c r="A389" t="n" s="7">
        <v>4.198925E7</v>
      </c>
      <c r="B389" t="s" s="8">
        <v>245</v>
      </c>
      <c r="C389" t="n" s="8">
        <f>IF(false,"01-003884", "01-003884")</f>
      </c>
      <c r="D389" t="s" s="8">
        <v>441</v>
      </c>
      <c r="E389" t="n" s="8">
        <v>2.0</v>
      </c>
      <c r="F389" t="n" s="8">
        <v>1577.0</v>
      </c>
      <c r="G389" t="s" s="8">
        <v>53</v>
      </c>
      <c r="H389" t="s" s="8">
        <v>432</v>
      </c>
      <c r="I389" t="s" s="8">
        <v>570</v>
      </c>
    </row>
    <row r="390" ht="16.0" customHeight="true">
      <c r="A390" t="n" s="7">
        <v>4.1979879E7</v>
      </c>
      <c r="B390" t="s" s="8">
        <v>245</v>
      </c>
      <c r="C390" t="n" s="8">
        <f>IF(false,"120922353", "120922353")</f>
      </c>
      <c r="D390" t="s" s="8">
        <v>293</v>
      </c>
      <c r="E390" t="n" s="8">
        <v>1.0</v>
      </c>
      <c r="F390" t="n" s="8">
        <v>425.0</v>
      </c>
      <c r="G390" t="s" s="8">
        <v>53</v>
      </c>
      <c r="H390" t="s" s="8">
        <v>432</v>
      </c>
      <c r="I390" t="s" s="8">
        <v>571</v>
      </c>
    </row>
    <row r="391" ht="16.0" customHeight="true">
      <c r="A391" t="n" s="7">
        <v>4.1795534E7</v>
      </c>
      <c r="B391" t="s" s="8">
        <v>54</v>
      </c>
      <c r="C391" t="n" s="8">
        <f>IF(false,"005-1515", "005-1515")</f>
      </c>
      <c r="D391" t="s" s="8">
        <v>83</v>
      </c>
      <c r="E391" t="n" s="8">
        <v>1.0</v>
      </c>
      <c r="F391" t="n" s="8">
        <v>748.0</v>
      </c>
      <c r="G391" t="s" s="8">
        <v>53</v>
      </c>
      <c r="H391" t="s" s="8">
        <v>432</v>
      </c>
      <c r="I391" t="s" s="8">
        <v>572</v>
      </c>
    </row>
    <row r="392" ht="16.0" customHeight="true">
      <c r="A392" t="n" s="7">
        <v>4.1503853E7</v>
      </c>
      <c r="B392" t="s" s="8">
        <v>93</v>
      </c>
      <c r="C392" t="n" s="8">
        <f>IF(false,"005-1560", "005-1560")</f>
      </c>
      <c r="D392" t="s" s="8">
        <v>573</v>
      </c>
      <c r="E392" t="n" s="8">
        <v>1.0</v>
      </c>
      <c r="F392" t="n" s="8">
        <v>568.0</v>
      </c>
      <c r="G392" t="s" s="8">
        <v>53</v>
      </c>
      <c r="H392" t="s" s="8">
        <v>432</v>
      </c>
      <c r="I392" t="s" s="8">
        <v>574</v>
      </c>
    </row>
    <row r="393" ht="16.0" customHeight="true">
      <c r="A393" t="n" s="7">
        <v>4.1765279E7</v>
      </c>
      <c r="B393" t="s" s="8">
        <v>51</v>
      </c>
      <c r="C393" t="n" s="8">
        <f>IF(false,"003-318", "003-318")</f>
      </c>
      <c r="D393" t="s" s="8">
        <v>209</v>
      </c>
      <c r="E393" t="n" s="8">
        <v>4.0</v>
      </c>
      <c r="F393" t="n" s="8">
        <v>4404.0</v>
      </c>
      <c r="G393" t="s" s="8">
        <v>53</v>
      </c>
      <c r="H393" t="s" s="8">
        <v>432</v>
      </c>
      <c r="I393" t="s" s="8">
        <v>575</v>
      </c>
    </row>
    <row r="394" ht="16.0" customHeight="true">
      <c r="A394" t="n" s="7">
        <v>4.1875688E7</v>
      </c>
      <c r="B394" t="s" s="8">
        <v>54</v>
      </c>
      <c r="C394" t="n" s="8">
        <f>IF(false,"005-1515", "005-1515")</f>
      </c>
      <c r="D394" t="s" s="8">
        <v>300</v>
      </c>
      <c r="E394" t="n" s="8">
        <v>1.0</v>
      </c>
      <c r="F394" t="n" s="8">
        <v>559.0</v>
      </c>
      <c r="G394" t="s" s="8">
        <v>53</v>
      </c>
      <c r="H394" t="s" s="8">
        <v>432</v>
      </c>
      <c r="I394" t="s" s="8">
        <v>576</v>
      </c>
    </row>
    <row r="395" ht="16.0" customHeight="true">
      <c r="A395" t="n" s="7">
        <v>4.1796084E7</v>
      </c>
      <c r="B395" t="s" s="8">
        <v>54</v>
      </c>
      <c r="C395" t="n" s="8">
        <f>IF(false,"005-1380", "005-1380")</f>
      </c>
      <c r="D395" t="s" s="8">
        <v>307</v>
      </c>
      <c r="E395" t="n" s="8">
        <v>1.0</v>
      </c>
      <c r="F395" t="n" s="8">
        <v>500.0</v>
      </c>
      <c r="G395" t="s" s="8">
        <v>53</v>
      </c>
      <c r="H395" t="s" s="8">
        <v>432</v>
      </c>
      <c r="I395" t="s" s="8">
        <v>577</v>
      </c>
    </row>
    <row r="396" ht="16.0" customHeight="true">
      <c r="A396" t="n" s="7">
        <v>4.185291E7</v>
      </c>
      <c r="B396" t="s" s="8">
        <v>54</v>
      </c>
      <c r="C396" t="n" s="8">
        <f>IF(false,"005-1515", "005-1515")</f>
      </c>
      <c r="D396" t="s" s="8">
        <v>300</v>
      </c>
      <c r="E396" t="n" s="8">
        <v>1.0</v>
      </c>
      <c r="F396" t="n" s="8">
        <v>600.0</v>
      </c>
      <c r="G396" t="s" s="8">
        <v>53</v>
      </c>
      <c r="H396" t="s" s="8">
        <v>432</v>
      </c>
      <c r="I396" t="s" s="8">
        <v>578</v>
      </c>
    </row>
    <row r="397" ht="16.0" customHeight="true">
      <c r="A397" t="n" s="7">
        <v>4.1946536E7</v>
      </c>
      <c r="B397" t="s" s="8">
        <v>245</v>
      </c>
      <c r="C397" t="n" s="8">
        <f>IF(false,"120921853", "120921853")</f>
      </c>
      <c r="D397" t="s" s="8">
        <v>579</v>
      </c>
      <c r="E397" t="n" s="8">
        <v>1.0</v>
      </c>
      <c r="F397" t="n" s="8">
        <v>445.0</v>
      </c>
      <c r="G397" t="s" s="8">
        <v>53</v>
      </c>
      <c r="H397" t="s" s="8">
        <v>432</v>
      </c>
      <c r="I397" t="s" s="8">
        <v>580</v>
      </c>
    </row>
    <row r="398" ht="16.0" customHeight="true">
      <c r="A398" t="n" s="7">
        <v>4.1968275E7</v>
      </c>
      <c r="B398" t="s" s="8">
        <v>245</v>
      </c>
      <c r="C398" t="n" s="8">
        <f>IF(false,"005-1515", "005-1515")</f>
      </c>
      <c r="D398" t="s" s="8">
        <v>300</v>
      </c>
      <c r="E398" t="n" s="8">
        <v>2.0</v>
      </c>
      <c r="F398" t="n" s="8">
        <v>1312.0</v>
      </c>
      <c r="G398" t="s" s="8">
        <v>53</v>
      </c>
      <c r="H398" t="s" s="8">
        <v>432</v>
      </c>
      <c r="I398" t="s" s="8">
        <v>581</v>
      </c>
    </row>
    <row r="399" ht="16.0" customHeight="true">
      <c r="A399" t="n" s="7">
        <v>4.0595502E7</v>
      </c>
      <c r="B399" t="s" s="8">
        <v>582</v>
      </c>
      <c r="C399" t="n" s="8">
        <f>IF(false,"000-633", "000-633")</f>
      </c>
      <c r="D399" t="s" s="8">
        <v>583</v>
      </c>
      <c r="E399" t="n" s="8">
        <v>1.0</v>
      </c>
      <c r="F399" t="n" s="8">
        <v>555.0</v>
      </c>
      <c r="G399" t="s" s="8">
        <v>53</v>
      </c>
      <c r="H399" t="s" s="8">
        <v>432</v>
      </c>
      <c r="I399" t="s" s="8">
        <v>584</v>
      </c>
    </row>
    <row r="400" ht="16.0" customHeight="true">
      <c r="A400" t="n" s="7">
        <v>4.1927218E7</v>
      </c>
      <c r="B400" t="s" s="8">
        <v>245</v>
      </c>
      <c r="C400" t="n" s="8">
        <f>IF(false,"005-1515", "005-1515")</f>
      </c>
      <c r="D400" t="s" s="8">
        <v>300</v>
      </c>
      <c r="E400" t="n" s="8">
        <v>1.0</v>
      </c>
      <c r="F400" t="n" s="8">
        <v>759.0</v>
      </c>
      <c r="G400" t="s" s="8">
        <v>53</v>
      </c>
      <c r="H400" t="s" s="8">
        <v>432</v>
      </c>
      <c r="I400" t="s" s="8">
        <v>585</v>
      </c>
    </row>
    <row r="401" ht="16.0" customHeight="true">
      <c r="A401" t="n" s="7">
        <v>4.188579E7</v>
      </c>
      <c r="B401" t="s" s="8">
        <v>245</v>
      </c>
      <c r="C401" t="n" s="8">
        <f>IF(false,"120921853", "120921853")</f>
      </c>
      <c r="D401" t="s" s="8">
        <v>579</v>
      </c>
      <c r="E401" t="n" s="8">
        <v>1.0</v>
      </c>
      <c r="F401" t="n" s="8">
        <v>389.0</v>
      </c>
      <c r="G401" t="s" s="8">
        <v>53</v>
      </c>
      <c r="H401" t="s" s="8">
        <v>432</v>
      </c>
      <c r="I401" t="s" s="8">
        <v>586</v>
      </c>
    </row>
    <row r="402" ht="16.0" customHeight="true">
      <c r="A402" t="n" s="7">
        <v>4.1865075E7</v>
      </c>
      <c r="B402" t="s" s="8">
        <v>54</v>
      </c>
      <c r="C402" t="n" s="8">
        <f>IF(false,"005-1514", "005-1514")</f>
      </c>
      <c r="D402" t="s" s="8">
        <v>251</v>
      </c>
      <c r="E402" t="n" s="8">
        <v>2.0</v>
      </c>
      <c r="F402" t="n" s="8">
        <v>1563.0</v>
      </c>
      <c r="G402" t="s" s="8">
        <v>53</v>
      </c>
      <c r="H402" t="s" s="8">
        <v>432</v>
      </c>
      <c r="I402" t="s" s="8">
        <v>587</v>
      </c>
    </row>
    <row r="403" ht="16.0" customHeight="true">
      <c r="A403" t="n" s="7">
        <v>4.1893444E7</v>
      </c>
      <c r="B403" t="s" s="8">
        <v>245</v>
      </c>
      <c r="C403" t="n" s="8">
        <f>IF(false,"005-1110", "005-1110")</f>
      </c>
      <c r="D403" t="s" s="8">
        <v>539</v>
      </c>
      <c r="E403" t="n" s="8">
        <v>2.0</v>
      </c>
      <c r="F403" t="n" s="8">
        <v>1732.0</v>
      </c>
      <c r="G403" t="s" s="8">
        <v>53</v>
      </c>
      <c r="H403" t="s" s="8">
        <v>432</v>
      </c>
      <c r="I403" t="s" s="8">
        <v>588</v>
      </c>
    </row>
    <row r="404" ht="16.0" customHeight="true">
      <c r="A404" t="n" s="7">
        <v>4.1873652E7</v>
      </c>
      <c r="B404" t="s" s="8">
        <v>54</v>
      </c>
      <c r="C404" t="n" s="8">
        <f>IF(false,"120922353", "120922353")</f>
      </c>
      <c r="D404" t="s" s="8">
        <v>293</v>
      </c>
      <c r="E404" t="n" s="8">
        <v>1.0</v>
      </c>
      <c r="F404" t="n" s="8">
        <v>678.0</v>
      </c>
      <c r="G404" t="s" s="8">
        <v>53</v>
      </c>
      <c r="H404" t="s" s="8">
        <v>432</v>
      </c>
      <c r="I404" t="s" s="8">
        <v>589</v>
      </c>
    </row>
    <row r="405" ht="16.0" customHeight="true">
      <c r="A405" t="n" s="7">
        <v>4.1898084E7</v>
      </c>
      <c r="B405" t="s" s="8">
        <v>245</v>
      </c>
      <c r="C405" t="n" s="8">
        <f>IF(false,"120921545", "120921545")</f>
      </c>
      <c r="D405" t="s" s="8">
        <v>505</v>
      </c>
      <c r="E405" t="n" s="8">
        <v>3.0</v>
      </c>
      <c r="F405" t="n" s="8">
        <v>2907.0</v>
      </c>
      <c r="G405" t="s" s="8">
        <v>53</v>
      </c>
      <c r="H405" t="s" s="8">
        <v>432</v>
      </c>
      <c r="I405" t="s" s="8">
        <v>590</v>
      </c>
    </row>
    <row r="406" ht="16.0" customHeight="true">
      <c r="A406" t="n" s="7">
        <v>4.1812791E7</v>
      </c>
      <c r="B406" t="s" s="8">
        <v>54</v>
      </c>
      <c r="C406" t="n" s="8">
        <f>IF(false,"002-100", "002-100")</f>
      </c>
      <c r="D406" t="s" s="8">
        <v>591</v>
      </c>
      <c r="E406" t="n" s="8">
        <v>1.0</v>
      </c>
      <c r="F406" t="n" s="8">
        <v>1399.0</v>
      </c>
      <c r="G406" t="s" s="8">
        <v>53</v>
      </c>
      <c r="H406" t="s" s="8">
        <v>432</v>
      </c>
      <c r="I406" t="s" s="8">
        <v>592</v>
      </c>
    </row>
    <row r="407" ht="16.0" customHeight="true">
      <c r="A407" t="n" s="7">
        <v>4.1852523E7</v>
      </c>
      <c r="B407" t="s" s="8">
        <v>54</v>
      </c>
      <c r="C407" t="n" s="8">
        <f>IF(false,"120921995", "120921995")</f>
      </c>
      <c r="D407" t="s" s="8">
        <v>343</v>
      </c>
      <c r="E407" t="n" s="8">
        <v>2.0</v>
      </c>
      <c r="F407" t="n" s="8">
        <v>1980.0</v>
      </c>
      <c r="G407" t="s" s="8">
        <v>53</v>
      </c>
      <c r="H407" t="s" s="8">
        <v>432</v>
      </c>
      <c r="I407" t="s" s="8">
        <v>593</v>
      </c>
    </row>
    <row r="408" ht="16.0" customHeight="true">
      <c r="A408" t="n" s="7">
        <v>4.18909E7</v>
      </c>
      <c r="B408" t="s" s="8">
        <v>245</v>
      </c>
      <c r="C408" t="n" s="8">
        <f>IF(false,"01-004117", "01-004117")</f>
      </c>
      <c r="D408" t="s" s="8">
        <v>346</v>
      </c>
      <c r="E408" t="n" s="8">
        <v>4.0</v>
      </c>
      <c r="F408" t="n" s="8">
        <v>3132.0</v>
      </c>
      <c r="G408" t="s" s="8">
        <v>53</v>
      </c>
      <c r="H408" t="s" s="8">
        <v>432</v>
      </c>
      <c r="I408" t="s" s="8">
        <v>594</v>
      </c>
    </row>
    <row r="409" ht="16.0" customHeight="true">
      <c r="A409" t="n" s="7">
        <v>4.18427E7</v>
      </c>
      <c r="B409" t="s" s="8">
        <v>54</v>
      </c>
      <c r="C409" t="n" s="8">
        <f>IF(false,"005-1516", "005-1516")</f>
      </c>
      <c r="D409" t="s" s="8">
        <v>291</v>
      </c>
      <c r="E409" t="n" s="8">
        <v>1.0</v>
      </c>
      <c r="F409" t="n" s="8">
        <v>648.0</v>
      </c>
      <c r="G409" t="s" s="8">
        <v>53</v>
      </c>
      <c r="H409" t="s" s="8">
        <v>432</v>
      </c>
      <c r="I409" t="s" s="8">
        <v>595</v>
      </c>
    </row>
    <row r="410" ht="16.0" customHeight="true">
      <c r="A410" t="n" s="7">
        <v>4.1789856E7</v>
      </c>
      <c r="B410" t="s" s="8">
        <v>54</v>
      </c>
      <c r="C410" t="n" s="8">
        <f>IF(false,"120922090", "120922090")</f>
      </c>
      <c r="D410" t="s" s="8">
        <v>63</v>
      </c>
      <c r="E410" t="n" s="8">
        <v>2.0</v>
      </c>
      <c r="F410" t="n" s="8">
        <v>1678.0</v>
      </c>
      <c r="G410" t="s" s="8">
        <v>53</v>
      </c>
      <c r="H410" t="s" s="8">
        <v>432</v>
      </c>
      <c r="I410" t="s" s="8">
        <v>596</v>
      </c>
    </row>
    <row r="411" ht="16.0" customHeight="true">
      <c r="A411" t="n" s="7">
        <v>4.1796009E7</v>
      </c>
      <c r="B411" t="s" s="8">
        <v>54</v>
      </c>
      <c r="C411" t="n" s="8">
        <f>IF(false,"120921995", "120921995")</f>
      </c>
      <c r="D411" t="s" s="8">
        <v>59</v>
      </c>
      <c r="E411" t="n" s="8">
        <v>1.0</v>
      </c>
      <c r="F411" t="n" s="8">
        <v>882.0</v>
      </c>
      <c r="G411" t="s" s="8">
        <v>53</v>
      </c>
      <c r="H411" t="s" s="8">
        <v>432</v>
      </c>
      <c r="I411" t="s" s="8">
        <v>597</v>
      </c>
    </row>
    <row r="412" ht="16.0" customHeight="true">
      <c r="A412" t="n" s="7">
        <v>4.1864449E7</v>
      </c>
      <c r="B412" t="s" s="8">
        <v>54</v>
      </c>
      <c r="C412" t="n" s="8">
        <f>IF(false,"005-1512", "005-1512")</f>
      </c>
      <c r="D412" t="s" s="8">
        <v>288</v>
      </c>
      <c r="E412" t="n" s="8">
        <v>1.0</v>
      </c>
      <c r="F412" t="n" s="8">
        <v>35.0</v>
      </c>
      <c r="G412" t="s" s="8">
        <v>53</v>
      </c>
      <c r="H412" t="s" s="8">
        <v>432</v>
      </c>
      <c r="I412" t="s" s="8">
        <v>598</v>
      </c>
    </row>
    <row r="413" ht="16.0" customHeight="true">
      <c r="A413" t="n" s="7">
        <v>4.1847611E7</v>
      </c>
      <c r="B413" t="s" s="8">
        <v>54</v>
      </c>
      <c r="C413" t="n" s="8">
        <f>IF(false,"003-317", "003-317")</f>
      </c>
      <c r="D413" t="s" s="8">
        <v>599</v>
      </c>
      <c r="E413" t="n" s="8">
        <v>1.0</v>
      </c>
      <c r="F413" t="n" s="8">
        <v>145.0</v>
      </c>
      <c r="G413" t="s" s="8">
        <v>53</v>
      </c>
      <c r="H413" t="s" s="8">
        <v>432</v>
      </c>
      <c r="I413" t="s" s="8">
        <v>600</v>
      </c>
    </row>
    <row r="414" ht="16.0" customHeight="true">
      <c r="A414" t="n" s="7">
        <v>4.1801394E7</v>
      </c>
      <c r="B414" t="s" s="8">
        <v>54</v>
      </c>
      <c r="C414" t="n" s="8">
        <f>IF(false,"120921545", "120921545")</f>
      </c>
      <c r="D414" t="s" s="8">
        <v>505</v>
      </c>
      <c r="E414" t="n" s="8">
        <v>1.0</v>
      </c>
      <c r="F414" t="n" s="8">
        <v>969.0</v>
      </c>
      <c r="G414" t="s" s="8">
        <v>53</v>
      </c>
      <c r="H414" t="s" s="8">
        <v>432</v>
      </c>
      <c r="I414" t="s" s="8">
        <v>601</v>
      </c>
    </row>
    <row r="415" ht="16.0" customHeight="true">
      <c r="A415" t="n" s="7">
        <v>4.1900102E7</v>
      </c>
      <c r="B415" t="s" s="8">
        <v>245</v>
      </c>
      <c r="C415" t="n" s="8">
        <f>IF(false,"120922396", "120922396")</f>
      </c>
      <c r="D415" t="s" s="8">
        <v>100</v>
      </c>
      <c r="E415" t="n" s="8">
        <v>1.0</v>
      </c>
      <c r="F415" t="n" s="8">
        <v>260.0</v>
      </c>
      <c r="G415" t="s" s="8">
        <v>53</v>
      </c>
      <c r="H415" t="s" s="8">
        <v>432</v>
      </c>
      <c r="I415" t="s" s="8">
        <v>602</v>
      </c>
    </row>
    <row r="416" ht="16.0" customHeight="true">
      <c r="A416" t="n" s="7">
        <v>4.189193E7</v>
      </c>
      <c r="B416" t="s" s="8">
        <v>245</v>
      </c>
      <c r="C416" t="n" s="8">
        <f>IF(false,"005-1359", "005-1359")</f>
      </c>
      <c r="D416" t="s" s="8">
        <v>603</v>
      </c>
      <c r="E416" t="n" s="8">
        <v>2.0</v>
      </c>
      <c r="F416" t="n" s="8">
        <v>1658.0</v>
      </c>
      <c r="G416" t="s" s="8">
        <v>53</v>
      </c>
      <c r="H416" t="s" s="8">
        <v>432</v>
      </c>
      <c r="I416" t="s" s="8">
        <v>604</v>
      </c>
    </row>
    <row r="417" ht="16.0" customHeight="true">
      <c r="A417" t="n" s="7">
        <v>4.1882809E7</v>
      </c>
      <c r="B417" t="s" s="8">
        <v>54</v>
      </c>
      <c r="C417" t="n" s="8">
        <f>IF(false,"005-1515", "005-1515")</f>
      </c>
      <c r="D417" t="s" s="8">
        <v>300</v>
      </c>
      <c r="E417" t="n" s="8">
        <v>4.0</v>
      </c>
      <c r="F417" t="n" s="8">
        <v>3052.0</v>
      </c>
      <c r="G417" t="s" s="8">
        <v>53</v>
      </c>
      <c r="H417" t="s" s="8">
        <v>432</v>
      </c>
      <c r="I417" t="s" s="8">
        <v>605</v>
      </c>
    </row>
    <row r="418" ht="16.0" customHeight="true">
      <c r="A418" t="n" s="7">
        <v>4.1874151E7</v>
      </c>
      <c r="B418" t="s" s="8">
        <v>54</v>
      </c>
      <c r="C418" t="n" s="8">
        <f>IF(false,"005-1516", "005-1516")</f>
      </c>
      <c r="D418" t="s" s="8">
        <v>291</v>
      </c>
      <c r="E418" t="n" s="8">
        <v>2.0</v>
      </c>
      <c r="F418" t="n" s="8">
        <v>1810.0</v>
      </c>
      <c r="G418" t="s" s="8">
        <v>53</v>
      </c>
      <c r="H418" t="s" s="8">
        <v>432</v>
      </c>
      <c r="I418" t="s" s="8">
        <v>606</v>
      </c>
    </row>
    <row r="419" ht="16.0" customHeight="true">
      <c r="A419" t="n" s="7">
        <v>4.1862835E7</v>
      </c>
      <c r="B419" t="s" s="8">
        <v>54</v>
      </c>
      <c r="C419" t="n" s="8">
        <f>IF(false,"005-1513", "005-1513")</f>
      </c>
      <c r="D419" t="s" s="8">
        <v>456</v>
      </c>
      <c r="E419" t="n" s="8">
        <v>1.0</v>
      </c>
      <c r="F419" t="n" s="8">
        <v>783.0</v>
      </c>
      <c r="G419" t="s" s="8">
        <v>53</v>
      </c>
      <c r="H419" t="s" s="8">
        <v>432</v>
      </c>
      <c r="I419" t="s" s="8">
        <v>607</v>
      </c>
    </row>
    <row r="420" ht="16.0" customHeight="true">
      <c r="A420" t="n" s="7">
        <v>4.1862835E7</v>
      </c>
      <c r="B420" t="s" s="8">
        <v>54</v>
      </c>
      <c r="C420" t="n" s="8">
        <f>IF(false,"005-1515", "005-1515")</f>
      </c>
      <c r="D420" t="s" s="8">
        <v>300</v>
      </c>
      <c r="E420" t="n" s="8">
        <v>1.0</v>
      </c>
      <c r="F420" t="n" s="8">
        <v>762.0</v>
      </c>
      <c r="G420" t="s" s="8">
        <v>53</v>
      </c>
      <c r="H420" t="s" s="8">
        <v>432</v>
      </c>
      <c r="I420" t="s" s="8">
        <v>607</v>
      </c>
    </row>
    <row r="421" ht="16.0" customHeight="true">
      <c r="A421" t="n" s="7">
        <v>4.1869374E7</v>
      </c>
      <c r="B421" t="s" s="8">
        <v>54</v>
      </c>
      <c r="C421" t="n" s="8">
        <f>IF(false,"005-1515", "005-1515")</f>
      </c>
      <c r="D421" t="s" s="8">
        <v>300</v>
      </c>
      <c r="E421" t="n" s="8">
        <v>2.0</v>
      </c>
      <c r="F421" t="n" s="8">
        <v>1522.0</v>
      </c>
      <c r="G421" t="s" s="8">
        <v>53</v>
      </c>
      <c r="H421" t="s" s="8">
        <v>432</v>
      </c>
      <c r="I421" t="s" s="8">
        <v>608</v>
      </c>
    </row>
    <row r="422" ht="16.0" customHeight="true">
      <c r="A422" t="n" s="7">
        <v>4.1713024E7</v>
      </c>
      <c r="B422" t="s" s="8">
        <v>51</v>
      </c>
      <c r="C422" t="n" s="8">
        <f>IF(false,"120922598", "120922598")</f>
      </c>
      <c r="D422" t="s" s="8">
        <v>609</v>
      </c>
      <c r="E422" t="n" s="8">
        <v>1.0</v>
      </c>
      <c r="F422" t="n" s="8">
        <v>1085.0</v>
      </c>
      <c r="G422" t="s" s="8">
        <v>53</v>
      </c>
      <c r="H422" t="s" s="8">
        <v>432</v>
      </c>
      <c r="I422" t="s" s="8">
        <v>610</v>
      </c>
    </row>
    <row r="423" ht="16.0" customHeight="true">
      <c r="A423" t="n" s="7">
        <v>4.1851603E7</v>
      </c>
      <c r="B423" t="s" s="8">
        <v>54</v>
      </c>
      <c r="C423" t="n" s="8">
        <f>IF(false,"120921583", "120921583")</f>
      </c>
      <c r="D423" t="s" s="8">
        <v>611</v>
      </c>
      <c r="E423" t="n" s="8">
        <v>1.0</v>
      </c>
      <c r="F423" t="n" s="8">
        <v>1524.0</v>
      </c>
      <c r="G423" t="s" s="8">
        <v>53</v>
      </c>
      <c r="H423" t="s" s="8">
        <v>432</v>
      </c>
      <c r="I423" t="s" s="8">
        <v>612</v>
      </c>
    </row>
    <row r="424" ht="16.0" customHeight="true">
      <c r="A424" t="n" s="7">
        <v>4.1557437E7</v>
      </c>
      <c r="B424" t="s" s="8">
        <v>56</v>
      </c>
      <c r="C424" t="n" s="8">
        <f>IF(false,"002-101", "002-101")</f>
      </c>
      <c r="D424" t="s" s="8">
        <v>80</v>
      </c>
      <c r="E424" t="n" s="8">
        <v>1.0</v>
      </c>
      <c r="F424" t="n" s="8">
        <v>951.0</v>
      </c>
      <c r="G424" t="s" s="8">
        <v>53</v>
      </c>
      <c r="H424" t="s" s="8">
        <v>432</v>
      </c>
      <c r="I424" t="s" s="8">
        <v>613</v>
      </c>
    </row>
    <row r="425" ht="16.0" customHeight="true">
      <c r="A425" t="n" s="7">
        <v>4.1964567E7</v>
      </c>
      <c r="B425" t="s" s="8">
        <v>245</v>
      </c>
      <c r="C425" t="n" s="8">
        <f>IF(false,"005-1515", "005-1515")</f>
      </c>
      <c r="D425" t="s" s="8">
        <v>300</v>
      </c>
      <c r="E425" t="n" s="8">
        <v>1.0</v>
      </c>
      <c r="F425" t="n" s="8">
        <v>435.0</v>
      </c>
      <c r="G425" t="s" s="8">
        <v>53</v>
      </c>
      <c r="H425" t="s" s="8">
        <v>432</v>
      </c>
      <c r="I425" t="s" s="8">
        <v>614</v>
      </c>
    </row>
    <row r="426" ht="16.0" customHeight="true">
      <c r="A426" t="n" s="7">
        <v>4.1575995E7</v>
      </c>
      <c r="B426" t="s" s="8">
        <v>56</v>
      </c>
      <c r="C426" t="n" s="8">
        <f>IF(false,"120921791", "120921791")</f>
      </c>
      <c r="D426" t="s" s="8">
        <v>144</v>
      </c>
      <c r="E426" t="n" s="8">
        <v>1.0</v>
      </c>
      <c r="F426" t="n" s="8">
        <v>1699.0</v>
      </c>
      <c r="G426" t="s" s="8">
        <v>53</v>
      </c>
      <c r="H426" t="s" s="8">
        <v>432</v>
      </c>
      <c r="I426" t="s" s="8">
        <v>615</v>
      </c>
    </row>
    <row r="427" ht="16.0" customHeight="true">
      <c r="A427" t="n" s="7">
        <v>4.1947295E7</v>
      </c>
      <c r="B427" t="s" s="8">
        <v>245</v>
      </c>
      <c r="C427" t="n" s="8">
        <f>IF(false,"005-1521", "005-1521")</f>
      </c>
      <c r="D427" t="s" s="8">
        <v>566</v>
      </c>
      <c r="E427" t="n" s="8">
        <v>1.0</v>
      </c>
      <c r="F427" t="n" s="8">
        <v>492.0</v>
      </c>
      <c r="G427" t="s" s="8">
        <v>53</v>
      </c>
      <c r="H427" t="s" s="8">
        <v>432</v>
      </c>
      <c r="I427" t="s" s="8">
        <v>616</v>
      </c>
    </row>
    <row r="428" ht="16.0" customHeight="true">
      <c r="A428" t="n" s="7">
        <v>4.196566E7</v>
      </c>
      <c r="B428" t="s" s="8">
        <v>245</v>
      </c>
      <c r="C428" t="n" s="8">
        <f>IF(false,"005-1515", "005-1515")</f>
      </c>
      <c r="D428" t="s" s="8">
        <v>300</v>
      </c>
      <c r="E428" t="n" s="8">
        <v>1.0</v>
      </c>
      <c r="F428" t="n" s="8">
        <v>761.0</v>
      </c>
      <c r="G428" t="s" s="8">
        <v>53</v>
      </c>
      <c r="H428" t="s" s="8">
        <v>432</v>
      </c>
      <c r="I428" t="s" s="8">
        <v>617</v>
      </c>
    </row>
    <row r="429" ht="16.0" customHeight="true">
      <c r="A429" t="n" s="7">
        <v>4.1955919E7</v>
      </c>
      <c r="B429" t="s" s="8">
        <v>245</v>
      </c>
      <c r="C429" t="n" s="8">
        <f>IF(false,"005-1516", "005-1516")</f>
      </c>
      <c r="D429" t="s" s="8">
        <v>291</v>
      </c>
      <c r="E429" t="n" s="8">
        <v>2.0</v>
      </c>
      <c r="F429" t="n" s="8">
        <v>1779.0</v>
      </c>
      <c r="G429" t="s" s="8">
        <v>53</v>
      </c>
      <c r="H429" t="s" s="8">
        <v>432</v>
      </c>
      <c r="I429" t="s" s="8">
        <v>618</v>
      </c>
    </row>
    <row r="430" ht="16.0" customHeight="true">
      <c r="A430" t="n" s="7">
        <v>4.1987927E7</v>
      </c>
      <c r="B430" t="s" s="8">
        <v>245</v>
      </c>
      <c r="C430" t="n" s="8">
        <f>IF(false,"005-1515", "005-1515")</f>
      </c>
      <c r="D430" t="s" s="8">
        <v>300</v>
      </c>
      <c r="E430" t="n" s="8">
        <v>1.0</v>
      </c>
      <c r="F430" t="n" s="8">
        <v>642.0</v>
      </c>
      <c r="G430" t="s" s="8">
        <v>53</v>
      </c>
      <c r="H430" t="s" s="8">
        <v>432</v>
      </c>
      <c r="I430" t="s" s="8">
        <v>619</v>
      </c>
    </row>
    <row r="431" ht="16.0" customHeight="true">
      <c r="A431" t="n" s="7">
        <v>4.1317887E7</v>
      </c>
      <c r="B431" t="s" s="8">
        <v>95</v>
      </c>
      <c r="C431" t="n" s="8">
        <f>IF(false,"002-100", "002-100")</f>
      </c>
      <c r="D431" t="s" s="8">
        <v>164</v>
      </c>
      <c r="E431" t="n" s="8">
        <v>1.0</v>
      </c>
      <c r="F431" t="n" s="8">
        <v>811.0</v>
      </c>
      <c r="G431" t="s" s="8">
        <v>53</v>
      </c>
      <c r="H431" t="s" s="8">
        <v>432</v>
      </c>
      <c r="I431" t="s" s="8">
        <v>620</v>
      </c>
    </row>
    <row r="432" ht="16.0" customHeight="true">
      <c r="A432" t="n" s="7">
        <v>4.1597312E7</v>
      </c>
      <c r="B432" t="s" s="8">
        <v>56</v>
      </c>
      <c r="C432" t="n" s="8">
        <f>IF(false,"003-318", "003-318")</f>
      </c>
      <c r="D432" t="s" s="8">
        <v>209</v>
      </c>
      <c r="E432" t="n" s="8">
        <v>1.0</v>
      </c>
      <c r="F432" t="n" s="8">
        <v>1579.0</v>
      </c>
      <c r="G432" t="s" s="8">
        <v>53</v>
      </c>
      <c r="H432" t="s" s="8">
        <v>432</v>
      </c>
      <c r="I432" t="s" s="8">
        <v>621</v>
      </c>
    </row>
    <row r="433" ht="16.0" customHeight="true">
      <c r="A433" t="n" s="7">
        <v>4.1430559E7</v>
      </c>
      <c r="B433" t="s" s="8">
        <v>93</v>
      </c>
      <c r="C433" t="n" s="8">
        <f>IF(false,"005-1515", "005-1515")</f>
      </c>
      <c r="D433" t="s" s="8">
        <v>83</v>
      </c>
      <c r="E433" t="n" s="8">
        <v>1.0</v>
      </c>
      <c r="F433" t="n" s="8">
        <v>953.0</v>
      </c>
      <c r="G433" t="s" s="8">
        <v>53</v>
      </c>
      <c r="H433" t="s" s="8">
        <v>432</v>
      </c>
      <c r="I433" t="s" s="8">
        <v>622</v>
      </c>
    </row>
    <row r="434" ht="16.0" customHeight="true">
      <c r="A434" t="n" s="7">
        <v>4.1897622E7</v>
      </c>
      <c r="B434" t="s" s="8">
        <v>245</v>
      </c>
      <c r="C434" t="n" s="8">
        <f>IF(false,"005-1514", "005-1514")</f>
      </c>
      <c r="D434" t="s" s="8">
        <v>251</v>
      </c>
      <c r="E434" t="n" s="8">
        <v>1.0</v>
      </c>
      <c r="F434" t="n" s="8">
        <v>751.0</v>
      </c>
      <c r="G434" t="s" s="8">
        <v>53</v>
      </c>
      <c r="H434" t="s" s="8">
        <v>432</v>
      </c>
      <c r="I434" t="s" s="8">
        <v>623</v>
      </c>
    </row>
    <row r="435" ht="16.0" customHeight="true">
      <c r="A435" t="n" s="7">
        <v>4.1691937E7</v>
      </c>
      <c r="B435" t="s" s="8">
        <v>51</v>
      </c>
      <c r="C435" t="n" s="8">
        <f>IF(false,"120922353", "120922353")</f>
      </c>
      <c r="D435" t="s" s="8">
        <v>142</v>
      </c>
      <c r="E435" t="n" s="8">
        <v>1.0</v>
      </c>
      <c r="F435" t="n" s="8">
        <v>675.0</v>
      </c>
      <c r="G435" t="s" s="8">
        <v>53</v>
      </c>
      <c r="H435" t="s" s="8">
        <v>432</v>
      </c>
      <c r="I435" t="s" s="8">
        <v>624</v>
      </c>
    </row>
    <row r="436" ht="16.0" customHeight="true">
      <c r="A436" t="n" s="7">
        <v>4.1900181E7</v>
      </c>
      <c r="B436" t="s" s="8">
        <v>245</v>
      </c>
      <c r="C436" t="n" s="8">
        <f>IF(false,"003-318", "003-318")</f>
      </c>
      <c r="D436" t="s" s="8">
        <v>437</v>
      </c>
      <c r="E436" t="n" s="8">
        <v>1.0</v>
      </c>
      <c r="F436" t="n" s="8">
        <v>1460.0</v>
      </c>
      <c r="G436" t="s" s="8">
        <v>53</v>
      </c>
      <c r="H436" t="s" s="8">
        <v>432</v>
      </c>
      <c r="I436" t="s" s="8">
        <v>625</v>
      </c>
    </row>
    <row r="437" ht="16.0" customHeight="true">
      <c r="A437" t="n" s="7">
        <v>4.1170942E7</v>
      </c>
      <c r="B437" t="s" s="8">
        <v>162</v>
      </c>
      <c r="C437" t="n" s="8">
        <f>IF(false,"120921869", "120921869")</f>
      </c>
      <c r="D437" t="s" s="8">
        <v>626</v>
      </c>
      <c r="E437" t="n" s="8">
        <v>1.0</v>
      </c>
      <c r="F437" t="n" s="8">
        <v>568.0</v>
      </c>
      <c r="G437" t="s" s="8">
        <v>53</v>
      </c>
      <c r="H437" t="s" s="8">
        <v>432</v>
      </c>
      <c r="I437" t="s" s="8">
        <v>627</v>
      </c>
    </row>
    <row r="438" ht="16.0" customHeight="true">
      <c r="A438" t="n" s="7">
        <v>4.1882497E7</v>
      </c>
      <c r="B438" t="s" s="8">
        <v>54</v>
      </c>
      <c r="C438" t="n" s="8">
        <f>IF(false,"120921903", "120921903")</f>
      </c>
      <c r="D438" t="s" s="8">
        <v>628</v>
      </c>
      <c r="E438" t="n" s="8">
        <v>1.0</v>
      </c>
      <c r="F438" t="n" s="8">
        <v>793.0</v>
      </c>
      <c r="G438" t="s" s="8">
        <v>53</v>
      </c>
      <c r="H438" t="s" s="8">
        <v>432</v>
      </c>
      <c r="I438" t="s" s="8">
        <v>629</v>
      </c>
    </row>
    <row r="439" ht="16.0" customHeight="true">
      <c r="A439" t="n" s="7">
        <v>4.1445223E7</v>
      </c>
      <c r="B439" t="s" s="8">
        <v>93</v>
      </c>
      <c r="C439" t="n" s="8">
        <f>IF(false,"005-1239", "005-1239")</f>
      </c>
      <c r="D439" t="s" s="8">
        <v>630</v>
      </c>
      <c r="E439" t="n" s="8">
        <v>1.0</v>
      </c>
      <c r="F439" t="n" s="8">
        <v>1016.0</v>
      </c>
      <c r="G439" t="s" s="8">
        <v>53</v>
      </c>
      <c r="H439" t="s" s="8">
        <v>432</v>
      </c>
      <c r="I439" t="s" s="8">
        <v>631</v>
      </c>
    </row>
    <row r="440" ht="16.0" customHeight="true">
      <c r="A440" t="n" s="7">
        <v>4.1510375E7</v>
      </c>
      <c r="B440" t="s" s="8">
        <v>93</v>
      </c>
      <c r="C440" t="n" s="8">
        <f>IF(false,"120921900", "120921900")</f>
      </c>
      <c r="D440" t="s" s="8">
        <v>351</v>
      </c>
      <c r="E440" t="n" s="8">
        <v>2.0</v>
      </c>
      <c r="F440" t="n" s="8">
        <v>2476.0</v>
      </c>
      <c r="G440" t="s" s="8">
        <v>53</v>
      </c>
      <c r="H440" t="s" s="8">
        <v>432</v>
      </c>
      <c r="I440" t="s" s="8">
        <v>632</v>
      </c>
    </row>
    <row r="441" ht="16.0" customHeight="true">
      <c r="A441" t="n" s="7">
        <v>3.7676389E7</v>
      </c>
      <c r="B441" t="s" s="8">
        <v>633</v>
      </c>
      <c r="C441" t="n" s="8">
        <f>IF(false,"120921957", "120921957")</f>
      </c>
      <c r="D441" t="s" s="8">
        <v>107</v>
      </c>
      <c r="E441" t="n" s="8">
        <v>1.0</v>
      </c>
      <c r="F441" t="n" s="8">
        <v>989.0</v>
      </c>
      <c r="G441" t="s" s="8">
        <v>53</v>
      </c>
      <c r="H441" t="s" s="8">
        <v>432</v>
      </c>
      <c r="I441" t="s" s="8">
        <v>634</v>
      </c>
    </row>
    <row r="442" ht="16.0" customHeight="true">
      <c r="A442" t="n" s="7">
        <v>3.7676389E7</v>
      </c>
      <c r="B442" t="s" s="8">
        <v>633</v>
      </c>
      <c r="C442" t="n" s="8">
        <f>IF(false,"005-1273", "005-1273")</f>
      </c>
      <c r="D442" t="s" s="8">
        <v>635</v>
      </c>
      <c r="E442" t="n" s="8">
        <v>1.0</v>
      </c>
      <c r="F442" t="n" s="8">
        <v>868.0</v>
      </c>
      <c r="G442" t="s" s="8">
        <v>53</v>
      </c>
      <c r="H442" t="s" s="8">
        <v>432</v>
      </c>
      <c r="I442" t="s" s="8">
        <v>634</v>
      </c>
    </row>
    <row r="443" ht="16.0" customHeight="true">
      <c r="A443" t="n" s="7">
        <v>4.180652E7</v>
      </c>
      <c r="B443" t="s" s="8">
        <v>54</v>
      </c>
      <c r="C443" t="n" s="8">
        <f>IF(false,"005-1512", "005-1512")</f>
      </c>
      <c r="D443" t="s" s="8">
        <v>288</v>
      </c>
      <c r="E443" t="n" s="8">
        <v>1.0</v>
      </c>
      <c r="F443" t="n" s="8">
        <v>562.0</v>
      </c>
      <c r="G443" t="s" s="8">
        <v>53</v>
      </c>
      <c r="H443" t="s" s="8">
        <v>432</v>
      </c>
      <c r="I443" t="s" s="8">
        <v>636</v>
      </c>
    </row>
    <row r="444" ht="16.0" customHeight="true">
      <c r="A444" t="n" s="7">
        <v>4.1869201E7</v>
      </c>
      <c r="B444" t="s" s="8">
        <v>54</v>
      </c>
      <c r="C444" t="n" s="8">
        <f>IF(false,"120921957", "120921957")</f>
      </c>
      <c r="D444" t="s" s="8">
        <v>637</v>
      </c>
      <c r="E444" t="n" s="8">
        <v>3.0</v>
      </c>
      <c r="F444" t="n" s="8">
        <v>2322.0</v>
      </c>
      <c r="G444" t="s" s="8">
        <v>53</v>
      </c>
      <c r="H444" t="s" s="8">
        <v>432</v>
      </c>
      <c r="I444" t="s" s="8">
        <v>638</v>
      </c>
    </row>
    <row r="445" ht="16.0" customHeight="true">
      <c r="A445" t="n" s="7">
        <v>4.187024E7</v>
      </c>
      <c r="B445" t="s" s="8">
        <v>54</v>
      </c>
      <c r="C445" t="n" s="8">
        <f>IF(false,"005-1515", "005-1515")</f>
      </c>
      <c r="D445" t="s" s="8">
        <v>300</v>
      </c>
      <c r="E445" t="n" s="8">
        <v>1.0</v>
      </c>
      <c r="F445" t="n" s="8">
        <v>953.0</v>
      </c>
      <c r="G445" t="s" s="8">
        <v>53</v>
      </c>
      <c r="H445" t="s" s="8">
        <v>432</v>
      </c>
      <c r="I445" t="s" s="8">
        <v>639</v>
      </c>
    </row>
    <row r="446" ht="16.0" customHeight="true">
      <c r="A446" t="n" s="7">
        <v>4.1911954E7</v>
      </c>
      <c r="B446" t="s" s="8">
        <v>245</v>
      </c>
      <c r="C446" t="n" s="8">
        <f>IF(false,"008-575", "008-575")</f>
      </c>
      <c r="D446" t="s" s="8">
        <v>640</v>
      </c>
      <c r="E446" t="n" s="8">
        <v>1.0</v>
      </c>
      <c r="F446" t="n" s="8">
        <v>959.0</v>
      </c>
      <c r="G446" t="s" s="8">
        <v>53</v>
      </c>
      <c r="H446" t="s" s="8">
        <v>432</v>
      </c>
      <c r="I446" t="s" s="8">
        <v>641</v>
      </c>
    </row>
    <row r="447" ht="16.0" customHeight="true">
      <c r="A447" t="n" s="7">
        <v>4.1702441E7</v>
      </c>
      <c r="B447" t="s" s="8">
        <v>51</v>
      </c>
      <c r="C447" t="n" s="8">
        <f>IF(false,"002-105", "002-105")</f>
      </c>
      <c r="D447" t="s" s="8">
        <v>148</v>
      </c>
      <c r="E447" t="n" s="8">
        <v>1.0</v>
      </c>
      <c r="F447" t="n" s="8">
        <v>1064.0</v>
      </c>
      <c r="G447" t="s" s="8">
        <v>53</v>
      </c>
      <c r="H447" t="s" s="8">
        <v>432</v>
      </c>
      <c r="I447" t="s" s="8">
        <v>642</v>
      </c>
    </row>
    <row r="448" ht="16.0" customHeight="true">
      <c r="A448" t="n" s="7">
        <v>4.1892442E7</v>
      </c>
      <c r="B448" t="s" s="8">
        <v>245</v>
      </c>
      <c r="C448" t="n" s="8">
        <f>IF(false,"120921370", "120921370")</f>
      </c>
      <c r="D448" t="s" s="8">
        <v>643</v>
      </c>
      <c r="E448" t="n" s="8">
        <v>1.0</v>
      </c>
      <c r="F448" t="n" s="8">
        <v>1799.0</v>
      </c>
      <c r="G448" t="s" s="8">
        <v>53</v>
      </c>
      <c r="H448" t="s" s="8">
        <v>432</v>
      </c>
      <c r="I448" t="s" s="8">
        <v>644</v>
      </c>
    </row>
    <row r="449" ht="16.0" customHeight="true">
      <c r="A449" t="n" s="7">
        <v>4.1925904E7</v>
      </c>
      <c r="B449" t="s" s="8">
        <v>245</v>
      </c>
      <c r="C449" t="n" s="8">
        <f>IF(false,"003-318", "003-318")</f>
      </c>
      <c r="D449" t="s" s="8">
        <v>437</v>
      </c>
      <c r="E449" t="n" s="8">
        <v>2.0</v>
      </c>
      <c r="F449" t="n" s="8">
        <v>2524.0</v>
      </c>
      <c r="G449" t="s" s="8">
        <v>53</v>
      </c>
      <c r="H449" t="s" s="8">
        <v>432</v>
      </c>
      <c r="I449" t="s" s="8">
        <v>645</v>
      </c>
    </row>
    <row r="450" ht="16.0" customHeight="true">
      <c r="A450" t="n" s="7">
        <v>4.1835587E7</v>
      </c>
      <c r="B450" t="s" s="8">
        <v>54</v>
      </c>
      <c r="C450" t="n" s="8">
        <f>IF(false,"120922090", "120922090")</f>
      </c>
      <c r="D450" t="s" s="8">
        <v>415</v>
      </c>
      <c r="E450" t="n" s="8">
        <v>2.0</v>
      </c>
      <c r="F450" t="n" s="8">
        <v>1344.0</v>
      </c>
      <c r="G450" t="s" s="8">
        <v>53</v>
      </c>
      <c r="H450" t="s" s="8">
        <v>432</v>
      </c>
      <c r="I450" t="s" s="8">
        <v>646</v>
      </c>
    </row>
    <row r="451" ht="16.0" customHeight="true">
      <c r="A451" t="n" s="7">
        <v>4.1820215E7</v>
      </c>
      <c r="B451" t="s" s="8">
        <v>54</v>
      </c>
      <c r="C451" t="n" s="8">
        <f>IF(false,"005-1039", "005-1039")</f>
      </c>
      <c r="D451" t="s" s="8">
        <v>528</v>
      </c>
      <c r="E451" t="n" s="8">
        <v>2.0</v>
      </c>
      <c r="F451" t="n" s="8">
        <v>2585.0</v>
      </c>
      <c r="G451" t="s" s="8">
        <v>53</v>
      </c>
      <c r="H451" t="s" s="8">
        <v>432</v>
      </c>
      <c r="I451" t="s" s="8">
        <v>647</v>
      </c>
    </row>
    <row r="452" ht="16.0" customHeight="true">
      <c r="A452" t="n" s="7">
        <v>4.1528731E7</v>
      </c>
      <c r="B452" t="s" s="8">
        <v>93</v>
      </c>
      <c r="C452" t="n" s="8">
        <f>IF(false,"120922158", "120922158")</f>
      </c>
      <c r="D452" t="s" s="8">
        <v>73</v>
      </c>
      <c r="E452" t="n" s="8">
        <v>1.0</v>
      </c>
      <c r="F452" t="n" s="8">
        <v>1.0</v>
      </c>
      <c r="G452" t="s" s="8">
        <v>53</v>
      </c>
      <c r="H452" t="s" s="8">
        <v>432</v>
      </c>
      <c r="I452" t="s" s="8">
        <v>648</v>
      </c>
    </row>
    <row r="453" ht="16.0" customHeight="true">
      <c r="A453" t="n" s="7">
        <v>4.1926825E7</v>
      </c>
      <c r="B453" t="s" s="8">
        <v>245</v>
      </c>
      <c r="C453" t="n" s="8">
        <f>IF(false,"120921370", "120921370")</f>
      </c>
      <c r="D453" t="s" s="8">
        <v>643</v>
      </c>
      <c r="E453" t="n" s="8">
        <v>1.0</v>
      </c>
      <c r="F453" t="n" s="8">
        <v>1438.0</v>
      </c>
      <c r="G453" t="s" s="8">
        <v>53</v>
      </c>
      <c r="H453" t="s" s="8">
        <v>432</v>
      </c>
      <c r="I453" t="s" s="8">
        <v>649</v>
      </c>
    </row>
    <row r="454" ht="16.0" customHeight="true">
      <c r="A454" t="n" s="7">
        <v>4.1639027E7</v>
      </c>
      <c r="B454" t="s" s="8">
        <v>56</v>
      </c>
      <c r="C454" t="n" s="8">
        <f>IF(false,"005-1240", "005-1240")</f>
      </c>
      <c r="D454" t="s" s="8">
        <v>650</v>
      </c>
      <c r="E454" t="n" s="8">
        <v>1.0</v>
      </c>
      <c r="F454" t="n" s="8">
        <v>704.0</v>
      </c>
      <c r="G454" t="s" s="8">
        <v>53</v>
      </c>
      <c r="H454" t="s" s="8">
        <v>432</v>
      </c>
      <c r="I454" t="s" s="8">
        <v>651</v>
      </c>
    </row>
    <row r="455" ht="16.0" customHeight="true">
      <c r="A455" t="n" s="7">
        <v>4.1697068E7</v>
      </c>
      <c r="B455" t="s" s="8">
        <v>51</v>
      </c>
      <c r="C455" t="n" s="8">
        <f>IF(false,"120921439", "120921439")</f>
      </c>
      <c r="D455" t="s" s="8">
        <v>152</v>
      </c>
      <c r="E455" t="n" s="8">
        <v>1.0</v>
      </c>
      <c r="F455" t="n" s="8">
        <v>599.0</v>
      </c>
      <c r="G455" t="s" s="8">
        <v>53</v>
      </c>
      <c r="H455" t="s" s="8">
        <v>432</v>
      </c>
      <c r="I455" t="s" s="8">
        <v>652</v>
      </c>
    </row>
    <row r="456" ht="16.0" customHeight="true">
      <c r="A456" t="n" s="7">
        <v>4.1804289E7</v>
      </c>
      <c r="B456" t="s" s="8">
        <v>54</v>
      </c>
      <c r="C456" t="n" s="8">
        <f>IF(false,"005-1521", "005-1521")</f>
      </c>
      <c r="D456" t="s" s="8">
        <v>566</v>
      </c>
      <c r="E456" t="n" s="8">
        <v>2.0</v>
      </c>
      <c r="F456" t="n" s="8">
        <v>1590.0</v>
      </c>
      <c r="G456" t="s" s="8">
        <v>53</v>
      </c>
      <c r="H456" t="s" s="8">
        <v>432</v>
      </c>
      <c r="I456" t="s" s="8">
        <v>653</v>
      </c>
    </row>
    <row r="457" ht="16.0" customHeight="true">
      <c r="A457" t="n" s="7">
        <v>4.1915155E7</v>
      </c>
      <c r="B457" t="s" s="8">
        <v>245</v>
      </c>
      <c r="C457" t="n" s="8">
        <f>IF(false,"003-319", "003-319")</f>
      </c>
      <c r="D457" t="s" s="8">
        <v>654</v>
      </c>
      <c r="E457" t="n" s="8">
        <v>3.0</v>
      </c>
      <c r="F457" t="n" s="8">
        <v>3549.0</v>
      </c>
      <c r="G457" t="s" s="8">
        <v>53</v>
      </c>
      <c r="H457" t="s" s="8">
        <v>432</v>
      </c>
      <c r="I457" t="s" s="8">
        <v>655</v>
      </c>
    </row>
    <row r="458" ht="16.0" customHeight="true">
      <c r="A458" t="n" s="7">
        <v>4.1565459E7</v>
      </c>
      <c r="B458" t="s" s="8">
        <v>56</v>
      </c>
      <c r="C458" t="n" s="8">
        <f>IF(false,"120921544", "120921544")</f>
      </c>
      <c r="D458" t="s" s="8">
        <v>118</v>
      </c>
      <c r="E458" t="n" s="8">
        <v>2.0</v>
      </c>
      <c r="F458" t="n" s="8">
        <v>1678.0</v>
      </c>
      <c r="G458" t="s" s="8">
        <v>53</v>
      </c>
      <c r="H458" t="s" s="8">
        <v>432</v>
      </c>
      <c r="I458" t="s" s="8">
        <v>656</v>
      </c>
    </row>
    <row r="459" ht="16.0" customHeight="true">
      <c r="A459" t="n" s="7">
        <v>4.160757E7</v>
      </c>
      <c r="B459" t="s" s="8">
        <v>56</v>
      </c>
      <c r="C459" t="n" s="8">
        <f>IF(false,"120922035", "120922035")</f>
      </c>
      <c r="D459" t="s" s="8">
        <v>65</v>
      </c>
      <c r="E459" t="n" s="8">
        <v>1.0</v>
      </c>
      <c r="F459" t="n" s="8">
        <v>789.0</v>
      </c>
      <c r="G459" t="s" s="8">
        <v>53</v>
      </c>
      <c r="H459" t="s" s="8">
        <v>432</v>
      </c>
      <c r="I459" t="s" s="8">
        <v>657</v>
      </c>
    </row>
    <row r="460" ht="16.0" customHeight="true">
      <c r="A460" t="n" s="7">
        <v>4.1082725E7</v>
      </c>
      <c r="B460" t="s" s="8">
        <v>139</v>
      </c>
      <c r="C460" t="n" s="8">
        <f>IF(false,"120921853", "120921853")</f>
      </c>
      <c r="D460" t="s" s="8">
        <v>99</v>
      </c>
      <c r="E460" t="n" s="8">
        <v>3.0</v>
      </c>
      <c r="F460" t="n" s="8">
        <v>2394.0</v>
      </c>
      <c r="G460" t="s" s="8">
        <v>53</v>
      </c>
      <c r="H460" t="s" s="8">
        <v>432</v>
      </c>
      <c r="I460" t="s" s="8">
        <v>658</v>
      </c>
    </row>
    <row r="461" ht="16.0" customHeight="true">
      <c r="A461" t="n" s="7">
        <v>4.1996253E7</v>
      </c>
      <c r="B461" t="s" s="8">
        <v>245</v>
      </c>
      <c r="C461" t="n" s="8">
        <f>IF(false,"120921791", "120921791")</f>
      </c>
      <c r="D461" t="s" s="8">
        <v>305</v>
      </c>
      <c r="E461" t="n" s="8">
        <v>2.0</v>
      </c>
      <c r="F461" t="n" s="8">
        <v>1.0</v>
      </c>
      <c r="G461" t="s" s="8">
        <v>53</v>
      </c>
      <c r="H461" t="s" s="8">
        <v>432</v>
      </c>
      <c r="I461" t="s" s="8">
        <v>659</v>
      </c>
    </row>
    <row r="462" ht="16.0" customHeight="true">
      <c r="A462" t="n" s="7">
        <v>4.1817252E7</v>
      </c>
      <c r="B462" t="s" s="8">
        <v>54</v>
      </c>
      <c r="C462" t="n" s="8">
        <f>IF(false,"005-1250", "005-1250")</f>
      </c>
      <c r="D462" t="s" s="8">
        <v>480</v>
      </c>
      <c r="E462" t="n" s="8">
        <v>2.0</v>
      </c>
      <c r="F462" t="n" s="8">
        <v>2620.0</v>
      </c>
      <c r="G462" t="s" s="8">
        <v>53</v>
      </c>
      <c r="H462" t="s" s="8">
        <v>432</v>
      </c>
      <c r="I462" t="s" s="8">
        <v>660</v>
      </c>
    </row>
    <row r="463" ht="16.0" customHeight="true">
      <c r="A463" t="n" s="7">
        <v>4.1748754E7</v>
      </c>
      <c r="B463" t="s" s="8">
        <v>51</v>
      </c>
      <c r="C463" t="n" s="8">
        <f>IF(false,"002-099", "002-099")</f>
      </c>
      <c r="D463" t="s" s="8">
        <v>233</v>
      </c>
      <c r="E463" t="n" s="8">
        <v>3.0</v>
      </c>
      <c r="F463" t="n" s="8">
        <v>3357.0</v>
      </c>
      <c r="G463" t="s" s="8">
        <v>53</v>
      </c>
      <c r="H463" t="s" s="8">
        <v>432</v>
      </c>
      <c r="I463" t="s" s="8">
        <v>661</v>
      </c>
    </row>
    <row r="464" ht="16.0" customHeight="true">
      <c r="A464" t="n" s="7">
        <v>4.1850769E7</v>
      </c>
      <c r="B464" t="s" s="8">
        <v>54</v>
      </c>
      <c r="C464" t="n" s="8">
        <f>IF(false,"01-003884", "01-003884")</f>
      </c>
      <c r="D464" t="s" s="8">
        <v>441</v>
      </c>
      <c r="E464" t="n" s="8">
        <v>4.0</v>
      </c>
      <c r="F464" t="n" s="8">
        <v>3004.0</v>
      </c>
      <c r="G464" t="s" s="8">
        <v>53</v>
      </c>
      <c r="H464" t="s" s="8">
        <v>432</v>
      </c>
      <c r="I464" t="s" s="8">
        <v>662</v>
      </c>
    </row>
    <row r="465" ht="16.0" customHeight="true">
      <c r="A465" t="n" s="7">
        <v>4.1816237E7</v>
      </c>
      <c r="B465" t="s" s="8">
        <v>54</v>
      </c>
      <c r="C465" t="n" s="8">
        <f>IF(false,"120921439", "120921439")</f>
      </c>
      <c r="D465" t="s" s="8">
        <v>152</v>
      </c>
      <c r="E465" t="n" s="8">
        <v>1.0</v>
      </c>
      <c r="F465" t="n" s="8">
        <v>599.0</v>
      </c>
      <c r="G465" t="s" s="8">
        <v>53</v>
      </c>
      <c r="H465" t="s" s="8">
        <v>432</v>
      </c>
      <c r="I465" t="s" s="8">
        <v>663</v>
      </c>
    </row>
    <row r="466" ht="16.0" customHeight="true">
      <c r="A466" t="n" s="7">
        <v>4.186825E7</v>
      </c>
      <c r="B466" t="s" s="8">
        <v>54</v>
      </c>
      <c r="C466" t="n" s="8">
        <f>IF(false,"005-1512", "005-1512")</f>
      </c>
      <c r="D466" t="s" s="8">
        <v>288</v>
      </c>
      <c r="E466" t="n" s="8">
        <v>1.0</v>
      </c>
      <c r="F466" t="n" s="8">
        <v>979.0</v>
      </c>
      <c r="G466" t="s" s="8">
        <v>53</v>
      </c>
      <c r="H466" t="s" s="8">
        <v>432</v>
      </c>
      <c r="I466" t="s" s="8">
        <v>664</v>
      </c>
    </row>
    <row r="467" ht="16.0" customHeight="true">
      <c r="A467" t="n" s="7">
        <v>4.1899582E7</v>
      </c>
      <c r="B467" t="s" s="8">
        <v>245</v>
      </c>
      <c r="C467" t="n" s="8">
        <f>IF(false,"120921853", "120921853")</f>
      </c>
      <c r="D467" t="s" s="8">
        <v>579</v>
      </c>
      <c r="E467" t="n" s="8">
        <v>4.0</v>
      </c>
      <c r="F467" t="n" s="8">
        <v>3164.0</v>
      </c>
      <c r="G467" t="s" s="8">
        <v>53</v>
      </c>
      <c r="H467" t="s" s="8">
        <v>432</v>
      </c>
      <c r="I467" t="s" s="8">
        <v>665</v>
      </c>
    </row>
    <row r="468" ht="16.0" customHeight="true">
      <c r="A468" t="n" s="7">
        <v>4.1893551E7</v>
      </c>
      <c r="B468" t="s" s="8">
        <v>245</v>
      </c>
      <c r="C468" t="n" s="8">
        <f>IF(false,"120921995", "120921995")</f>
      </c>
      <c r="D468" t="s" s="8">
        <v>343</v>
      </c>
      <c r="E468" t="n" s="8">
        <v>1.0</v>
      </c>
      <c r="F468" t="n" s="8">
        <v>1238.0</v>
      </c>
      <c r="G468" t="s" s="8">
        <v>53</v>
      </c>
      <c r="H468" t="s" s="8">
        <v>432</v>
      </c>
      <c r="I468" t="s" s="8">
        <v>666</v>
      </c>
    </row>
    <row r="469" ht="16.0" customHeight="true">
      <c r="A469" t="n" s="7">
        <v>4.1774343E7</v>
      </c>
      <c r="B469" t="s" s="8">
        <v>54</v>
      </c>
      <c r="C469" t="n" s="8">
        <f>IF(false,"120921957", "120921957")</f>
      </c>
      <c r="D469" t="s" s="8">
        <v>107</v>
      </c>
      <c r="E469" t="n" s="8">
        <v>1.0</v>
      </c>
      <c r="F469" t="n" s="8">
        <v>969.0</v>
      </c>
      <c r="G469" t="s" s="8">
        <v>53</v>
      </c>
      <c r="H469" t="s" s="8">
        <v>432</v>
      </c>
      <c r="I469" t="s" s="8">
        <v>667</v>
      </c>
    </row>
    <row r="470" ht="16.0" customHeight="true">
      <c r="A470" t="n" s="7">
        <v>4.1816429E7</v>
      </c>
      <c r="B470" t="s" s="8">
        <v>54</v>
      </c>
      <c r="C470" t="n" s="8">
        <f>IF(false,"120922035", "120922035")</f>
      </c>
      <c r="D470" t="s" s="8">
        <v>502</v>
      </c>
      <c r="E470" t="n" s="8">
        <v>1.0</v>
      </c>
      <c r="F470" t="n" s="8">
        <v>890.0</v>
      </c>
      <c r="G470" t="s" s="8">
        <v>53</v>
      </c>
      <c r="H470" t="s" s="8">
        <v>432</v>
      </c>
      <c r="I470" t="s" s="8">
        <v>668</v>
      </c>
    </row>
    <row r="471" ht="16.0" customHeight="true">
      <c r="A471" t="n" s="7">
        <v>4.1801384E7</v>
      </c>
      <c r="B471" t="s" s="8">
        <v>54</v>
      </c>
      <c r="C471" t="n" s="8">
        <f>IF(false,"120922035", "120922035")</f>
      </c>
      <c r="D471" t="s" s="8">
        <v>502</v>
      </c>
      <c r="E471" t="n" s="8">
        <v>1.0</v>
      </c>
      <c r="F471" t="n" s="8">
        <v>451.0</v>
      </c>
      <c r="G471" t="s" s="8">
        <v>53</v>
      </c>
      <c r="H471" t="s" s="8">
        <v>432</v>
      </c>
      <c r="I471" t="s" s="8">
        <v>669</v>
      </c>
    </row>
    <row r="472" ht="16.0" customHeight="true">
      <c r="A472" t="n" s="7">
        <v>4.1855763E7</v>
      </c>
      <c r="B472" t="s" s="8">
        <v>54</v>
      </c>
      <c r="C472" t="n" s="8">
        <f>IF(false,"120921853", "120921853")</f>
      </c>
      <c r="D472" t="s" s="8">
        <v>579</v>
      </c>
      <c r="E472" t="n" s="8">
        <v>2.0</v>
      </c>
      <c r="F472" t="n" s="8">
        <v>1978.0</v>
      </c>
      <c r="G472" t="s" s="8">
        <v>53</v>
      </c>
      <c r="H472" t="s" s="8">
        <v>432</v>
      </c>
      <c r="I472" t="s" s="8">
        <v>670</v>
      </c>
    </row>
    <row r="473" ht="16.0" customHeight="true">
      <c r="A473" t="n" s="7">
        <v>4.1960636E7</v>
      </c>
      <c r="B473" t="s" s="8">
        <v>245</v>
      </c>
      <c r="C473" t="n" s="8">
        <f>IF(false,"120922082", "120922082")</f>
      </c>
      <c r="D473" t="s" s="8">
        <v>671</v>
      </c>
      <c r="E473" t="n" s="8">
        <v>1.0</v>
      </c>
      <c r="F473" t="n" s="8">
        <v>308.0</v>
      </c>
      <c r="G473" t="s" s="8">
        <v>53</v>
      </c>
      <c r="H473" t="s" s="8">
        <v>432</v>
      </c>
      <c r="I473" t="s" s="8">
        <v>672</v>
      </c>
    </row>
    <row r="474" ht="16.0" customHeight="true">
      <c r="A474" t="n" s="7">
        <v>4.1872503E7</v>
      </c>
      <c r="B474" t="s" s="8">
        <v>54</v>
      </c>
      <c r="C474" t="n" s="8">
        <f>IF(false,"120921791", "120921791")</f>
      </c>
      <c r="D474" t="s" s="8">
        <v>305</v>
      </c>
      <c r="E474" t="n" s="8">
        <v>1.0</v>
      </c>
      <c r="F474" t="n" s="8">
        <v>1699.0</v>
      </c>
      <c r="G474" t="s" s="8">
        <v>53</v>
      </c>
      <c r="H474" t="s" s="8">
        <v>432</v>
      </c>
      <c r="I474" t="s" s="8">
        <v>673</v>
      </c>
    </row>
    <row r="475" ht="16.0" customHeight="true">
      <c r="A475" t="n" s="7">
        <v>4.1580144E7</v>
      </c>
      <c r="B475" t="s" s="8">
        <v>56</v>
      </c>
      <c r="C475" t="n" s="8">
        <f>IF(false,"005-1311", "005-1311")</f>
      </c>
      <c r="D475" t="s" s="8">
        <v>674</v>
      </c>
      <c r="E475" t="n" s="8">
        <v>1.0</v>
      </c>
      <c r="F475" t="n" s="8">
        <v>701.0</v>
      </c>
      <c r="G475" t="s" s="8">
        <v>53</v>
      </c>
      <c r="H475" t="s" s="8">
        <v>432</v>
      </c>
      <c r="I475" t="s" s="8">
        <v>675</v>
      </c>
    </row>
    <row r="476" ht="16.0" customHeight="true">
      <c r="A476" t="n" s="7">
        <v>4.1586311E7</v>
      </c>
      <c r="B476" t="s" s="8">
        <v>56</v>
      </c>
      <c r="C476" t="n" s="8">
        <f>IF(false,"120921545", "120921545")</f>
      </c>
      <c r="D476" t="s" s="8">
        <v>67</v>
      </c>
      <c r="E476" t="n" s="8">
        <v>1.0</v>
      </c>
      <c r="F476" t="n" s="8">
        <v>969.0</v>
      </c>
      <c r="G476" t="s" s="8">
        <v>53</v>
      </c>
      <c r="H476" t="s" s="8">
        <v>432</v>
      </c>
      <c r="I476" t="s" s="8">
        <v>676</v>
      </c>
    </row>
    <row r="477" ht="16.0" customHeight="true">
      <c r="A477" t="n" s="7">
        <v>4.1900258E7</v>
      </c>
      <c r="B477" t="s" s="8">
        <v>245</v>
      </c>
      <c r="C477" t="n" s="8">
        <f>IF(false,"005-1039", "005-1039")</f>
      </c>
      <c r="D477" t="s" s="8">
        <v>528</v>
      </c>
      <c r="E477" t="n" s="8">
        <v>1.0</v>
      </c>
      <c r="F477" t="n" s="8">
        <v>1493.0</v>
      </c>
      <c r="G477" t="s" s="8">
        <v>53</v>
      </c>
      <c r="H477" t="s" s="8">
        <v>432</v>
      </c>
      <c r="I477" t="s" s="8">
        <v>677</v>
      </c>
    </row>
    <row r="478" ht="16.0" customHeight="true">
      <c r="A478" t="n" s="7">
        <v>4.1878109E7</v>
      </c>
      <c r="B478" t="s" s="8">
        <v>54</v>
      </c>
      <c r="C478" t="n" s="8">
        <f>IF(false,"005-1515", "005-1515")</f>
      </c>
      <c r="D478" t="s" s="8">
        <v>300</v>
      </c>
      <c r="E478" t="n" s="8">
        <v>1.0</v>
      </c>
      <c r="F478" t="n" s="8">
        <v>762.0</v>
      </c>
      <c r="G478" t="s" s="8">
        <v>53</v>
      </c>
      <c r="H478" t="s" s="8">
        <v>432</v>
      </c>
      <c r="I478" t="s" s="8">
        <v>678</v>
      </c>
    </row>
    <row r="479" ht="16.0" customHeight="true">
      <c r="A479" t="n" s="7">
        <v>4.1843584E7</v>
      </c>
      <c r="B479" t="s" s="8">
        <v>54</v>
      </c>
      <c r="C479" t="n" s="8">
        <f>IF(false,"005-1516", "005-1516")</f>
      </c>
      <c r="D479" t="s" s="8">
        <v>291</v>
      </c>
      <c r="E479" t="n" s="8">
        <v>4.0</v>
      </c>
      <c r="F479" t="n" s="8">
        <v>3620.0</v>
      </c>
      <c r="G479" t="s" s="8">
        <v>53</v>
      </c>
      <c r="H479" t="s" s="8">
        <v>432</v>
      </c>
      <c r="I479" t="s" s="8">
        <v>679</v>
      </c>
    </row>
    <row r="480" ht="16.0" customHeight="true">
      <c r="A480" t="n" s="7">
        <v>4.1876397E7</v>
      </c>
      <c r="B480" t="s" s="8">
        <v>54</v>
      </c>
      <c r="C480" t="n" s="8">
        <f>IF(false,"005-1516", "005-1516")</f>
      </c>
      <c r="D480" t="s" s="8">
        <v>291</v>
      </c>
      <c r="E480" t="n" s="8">
        <v>1.0</v>
      </c>
      <c r="F480" t="n" s="8">
        <v>761.0</v>
      </c>
      <c r="G480" t="s" s="8">
        <v>53</v>
      </c>
      <c r="H480" t="s" s="8">
        <v>432</v>
      </c>
      <c r="I480" t="s" s="8">
        <v>680</v>
      </c>
    </row>
    <row r="481" ht="16.0" customHeight="true">
      <c r="A481" t="n" s="7">
        <v>4.1788588E7</v>
      </c>
      <c r="B481" t="s" s="8">
        <v>54</v>
      </c>
      <c r="C481" t="n" s="8">
        <f>IF(false,"005-1515", "005-1515")</f>
      </c>
      <c r="D481" t="s" s="8">
        <v>83</v>
      </c>
      <c r="E481" t="n" s="8">
        <v>1.0</v>
      </c>
      <c r="F481" t="n" s="8">
        <v>828.0</v>
      </c>
      <c r="G481" t="s" s="8">
        <v>53</v>
      </c>
      <c r="H481" t="s" s="8">
        <v>432</v>
      </c>
      <c r="I481" t="s" s="8">
        <v>681</v>
      </c>
    </row>
    <row r="482" ht="16.0" customHeight="true">
      <c r="A482" t="n" s="7">
        <v>4.1657395E7</v>
      </c>
      <c r="B482" t="s" s="8">
        <v>51</v>
      </c>
      <c r="C482" t="n" s="8">
        <f>IF(false,"005-1515", "005-1515")</f>
      </c>
      <c r="D482" t="s" s="8">
        <v>83</v>
      </c>
      <c r="E482" t="n" s="8">
        <v>4.0</v>
      </c>
      <c r="F482" t="n" s="8">
        <v>3048.0</v>
      </c>
      <c r="G482" t="s" s="8">
        <v>53</v>
      </c>
      <c r="H482" t="s" s="8">
        <v>432</v>
      </c>
      <c r="I482" t="s" s="8">
        <v>682</v>
      </c>
    </row>
    <row r="483" ht="16.0" customHeight="true">
      <c r="A483" t="n" s="7">
        <v>4.1723849E7</v>
      </c>
      <c r="B483" t="s" s="8">
        <v>51</v>
      </c>
      <c r="C483" t="n" s="8">
        <f>IF(false,"120922035", "120922035")</f>
      </c>
      <c r="D483" t="s" s="8">
        <v>65</v>
      </c>
      <c r="E483" t="n" s="8">
        <v>2.0</v>
      </c>
      <c r="F483" t="n" s="8">
        <v>1978.0</v>
      </c>
      <c r="G483" t="s" s="8">
        <v>53</v>
      </c>
      <c r="H483" t="s" s="8">
        <v>432</v>
      </c>
      <c r="I483" t="s" s="8">
        <v>683</v>
      </c>
    </row>
    <row r="484" ht="16.0" customHeight="true">
      <c r="A484" t="n" s="7">
        <v>4.1849458E7</v>
      </c>
      <c r="B484" t="s" s="8">
        <v>54</v>
      </c>
      <c r="C484" t="n" s="8">
        <f>IF(false,"002-101", "002-101")</f>
      </c>
      <c r="D484" t="s" s="8">
        <v>684</v>
      </c>
      <c r="E484" t="n" s="8">
        <v>1.0</v>
      </c>
      <c r="F484" t="n" s="8">
        <v>1208.0</v>
      </c>
      <c r="G484" t="s" s="8">
        <v>53</v>
      </c>
      <c r="H484" t="s" s="8">
        <v>432</v>
      </c>
      <c r="I484" t="s" s="8">
        <v>685</v>
      </c>
    </row>
    <row r="485" ht="16.0" customHeight="true">
      <c r="A485" t="n" s="7">
        <v>4.1889053E7</v>
      </c>
      <c r="B485" t="s" s="8">
        <v>245</v>
      </c>
      <c r="C485" t="n" s="8">
        <f>IF(false,"120921903", "120921903")</f>
      </c>
      <c r="D485" t="s" s="8">
        <v>628</v>
      </c>
      <c r="E485" t="n" s="8">
        <v>1.0</v>
      </c>
      <c r="F485" t="n" s="8">
        <v>793.0</v>
      </c>
      <c r="G485" t="s" s="8">
        <v>53</v>
      </c>
      <c r="H485" t="s" s="8">
        <v>432</v>
      </c>
      <c r="I485" t="s" s="8">
        <v>686</v>
      </c>
    </row>
    <row r="486" ht="16.0" customHeight="true">
      <c r="A486" t="n" s="7">
        <v>4.1843569E7</v>
      </c>
      <c r="B486" t="s" s="8">
        <v>54</v>
      </c>
      <c r="C486" t="n" s="8">
        <f>IF(false,"005-1379", "005-1379")</f>
      </c>
      <c r="D486" t="s" s="8">
        <v>284</v>
      </c>
      <c r="E486" t="n" s="8">
        <v>1.0</v>
      </c>
      <c r="F486" t="n" s="8">
        <v>701.0</v>
      </c>
      <c r="G486" t="s" s="8">
        <v>53</v>
      </c>
      <c r="H486" t="s" s="8">
        <v>432</v>
      </c>
      <c r="I486" t="s" s="8">
        <v>687</v>
      </c>
    </row>
    <row r="487" ht="16.0" customHeight="true">
      <c r="A487" t="n" s="7">
        <v>4.141002E7</v>
      </c>
      <c r="B487" t="s" s="8">
        <v>95</v>
      </c>
      <c r="C487" t="n" s="8">
        <f>IF(false,"005-1037", "005-1037")</f>
      </c>
      <c r="D487" t="s" s="8">
        <v>688</v>
      </c>
      <c r="E487" t="n" s="8">
        <v>2.0</v>
      </c>
      <c r="F487" t="n" s="8">
        <v>2806.0</v>
      </c>
      <c r="G487" t="s" s="8">
        <v>53</v>
      </c>
      <c r="H487" t="s" s="8">
        <v>432</v>
      </c>
      <c r="I487" t="s" s="8">
        <v>689</v>
      </c>
    </row>
    <row r="488" ht="16.0" customHeight="true">
      <c r="A488" t="n" s="7">
        <v>4.1596947E7</v>
      </c>
      <c r="B488" t="s" s="8">
        <v>56</v>
      </c>
      <c r="C488" t="n" s="8">
        <f>IF(false,"005-1516", "005-1516")</f>
      </c>
      <c r="D488" t="s" s="8">
        <v>76</v>
      </c>
      <c r="E488" t="n" s="8">
        <v>1.0</v>
      </c>
      <c r="F488" t="n" s="8">
        <v>905.0</v>
      </c>
      <c r="G488" t="s" s="8">
        <v>53</v>
      </c>
      <c r="H488" t="s" s="8">
        <v>432</v>
      </c>
      <c r="I488" t="s" s="8">
        <v>690</v>
      </c>
    </row>
    <row r="489" ht="16.0" customHeight="true">
      <c r="A489" t="n" s="7">
        <v>4.1657468E7</v>
      </c>
      <c r="B489" t="s" s="8">
        <v>51</v>
      </c>
      <c r="C489" t="n" s="8">
        <f>IF(false,"120921844", "120921844")</f>
      </c>
      <c r="D489" t="s" s="8">
        <v>562</v>
      </c>
      <c r="E489" t="n" s="8">
        <v>1.0</v>
      </c>
      <c r="F489" t="n" s="8">
        <v>464.0</v>
      </c>
      <c r="G489" t="s" s="8">
        <v>53</v>
      </c>
      <c r="H489" t="s" s="8">
        <v>432</v>
      </c>
      <c r="I489" t="s" s="8">
        <v>691</v>
      </c>
    </row>
    <row r="490" ht="16.0" customHeight="true">
      <c r="A490" t="n" s="7">
        <v>4.1869898E7</v>
      </c>
      <c r="B490" t="s" s="8">
        <v>54</v>
      </c>
      <c r="C490" t="n" s="8">
        <f>IF(false,"005-1380", "005-1380")</f>
      </c>
      <c r="D490" t="s" s="8">
        <v>307</v>
      </c>
      <c r="E490" t="n" s="8">
        <v>1.0</v>
      </c>
      <c r="F490" t="n" s="8">
        <v>725.0</v>
      </c>
      <c r="G490" t="s" s="8">
        <v>53</v>
      </c>
      <c r="H490" t="s" s="8">
        <v>432</v>
      </c>
      <c r="I490" t="s" s="8">
        <v>692</v>
      </c>
    </row>
    <row r="491" ht="16.0" customHeight="true">
      <c r="A491" t="n" s="7">
        <v>4.1609426E7</v>
      </c>
      <c r="B491" t="s" s="8">
        <v>56</v>
      </c>
      <c r="C491" t="n" s="8">
        <f>IF(false,"120921439", "120921439")</f>
      </c>
      <c r="D491" t="s" s="8">
        <v>152</v>
      </c>
      <c r="E491" t="n" s="8">
        <v>1.0</v>
      </c>
      <c r="F491" t="n" s="8">
        <v>599.0</v>
      </c>
      <c r="G491" t="s" s="8">
        <v>53</v>
      </c>
      <c r="H491" t="s" s="8">
        <v>432</v>
      </c>
      <c r="I491" t="s" s="8">
        <v>693</v>
      </c>
    </row>
    <row r="492" ht="16.0" customHeight="true">
      <c r="A492" t="n" s="7">
        <v>4.1900647E7</v>
      </c>
      <c r="B492" t="s" s="8">
        <v>245</v>
      </c>
      <c r="C492" t="n" s="8">
        <f>IF(false,"005-1039", "005-1039")</f>
      </c>
      <c r="D492" t="s" s="8">
        <v>528</v>
      </c>
      <c r="E492" t="n" s="8">
        <v>2.0</v>
      </c>
      <c r="F492" t="n" s="8">
        <v>2986.0</v>
      </c>
      <c r="G492" t="s" s="8">
        <v>53</v>
      </c>
      <c r="H492" t="s" s="8">
        <v>432</v>
      </c>
      <c r="I492" t="s" s="8">
        <v>694</v>
      </c>
    </row>
    <row r="493" ht="16.0" customHeight="true">
      <c r="A493" t="n" s="7">
        <v>4.1788986E7</v>
      </c>
      <c r="B493" t="s" s="8">
        <v>54</v>
      </c>
      <c r="C493" t="n" s="8">
        <f>IF(false,"005-1515", "005-1515")</f>
      </c>
      <c r="D493" t="s" s="8">
        <v>83</v>
      </c>
      <c r="E493" t="n" s="8">
        <v>2.0</v>
      </c>
      <c r="F493" t="n" s="8">
        <v>1906.0</v>
      </c>
      <c r="G493" t="s" s="8">
        <v>53</v>
      </c>
      <c r="H493" t="s" s="8">
        <v>432</v>
      </c>
      <c r="I493" t="s" s="8">
        <v>695</v>
      </c>
    </row>
    <row r="494" ht="16.0" customHeight="true">
      <c r="A494" t="n" s="7">
        <v>4.1866418E7</v>
      </c>
      <c r="B494" t="s" s="8">
        <v>54</v>
      </c>
      <c r="C494" t="n" s="8">
        <f>IF(false,"005-1516", "005-1516")</f>
      </c>
      <c r="D494" t="s" s="8">
        <v>291</v>
      </c>
      <c r="E494" t="n" s="8">
        <v>2.0</v>
      </c>
      <c r="F494" t="n" s="8">
        <v>1906.0</v>
      </c>
      <c r="G494" t="s" s="8">
        <v>53</v>
      </c>
      <c r="H494" t="s" s="8">
        <v>432</v>
      </c>
      <c r="I494" t="s" s="8">
        <v>696</v>
      </c>
    </row>
    <row r="495" ht="16.0" customHeight="true">
      <c r="A495" t="n" s="7">
        <v>4.1739342E7</v>
      </c>
      <c r="B495" t="s" s="8">
        <v>51</v>
      </c>
      <c r="C495" t="n" s="8">
        <f>IF(false,"120922090", "120922090")</f>
      </c>
      <c r="D495" t="s" s="8">
        <v>63</v>
      </c>
      <c r="E495" t="n" s="8">
        <v>1.0</v>
      </c>
      <c r="F495" t="n" s="8">
        <v>839.0</v>
      </c>
      <c r="G495" t="s" s="8">
        <v>53</v>
      </c>
      <c r="H495" t="s" s="8">
        <v>432</v>
      </c>
      <c r="I495" t="s" s="8">
        <v>697</v>
      </c>
    </row>
    <row r="496" ht="16.0" customHeight="true">
      <c r="A496" t="n" s="7">
        <v>4.1736773E7</v>
      </c>
      <c r="B496" t="s" s="8">
        <v>51</v>
      </c>
      <c r="C496" t="n" s="8">
        <f>IF(false,"005-1250", "005-1250")</f>
      </c>
      <c r="D496" t="s" s="8">
        <v>205</v>
      </c>
      <c r="E496" t="n" s="8">
        <v>1.0</v>
      </c>
      <c r="F496" t="n" s="8">
        <v>1350.0</v>
      </c>
      <c r="G496" t="s" s="8">
        <v>53</v>
      </c>
      <c r="H496" t="s" s="8">
        <v>432</v>
      </c>
      <c r="I496" t="s" s="8">
        <v>698</v>
      </c>
    </row>
    <row r="497" ht="16.0" customHeight="true">
      <c r="A497" t="n" s="7">
        <v>4.1620354E7</v>
      </c>
      <c r="B497" t="s" s="8">
        <v>56</v>
      </c>
      <c r="C497" t="n" s="8">
        <f>IF(false,"120921942", "120921942")</f>
      </c>
      <c r="D497" t="s" s="8">
        <v>184</v>
      </c>
      <c r="E497" t="n" s="8">
        <v>1.0</v>
      </c>
      <c r="F497" t="n" s="8">
        <v>1344.0</v>
      </c>
      <c r="G497" t="s" s="8">
        <v>53</v>
      </c>
      <c r="H497" t="s" s="8">
        <v>432</v>
      </c>
      <c r="I497" t="s" s="8">
        <v>699</v>
      </c>
    </row>
    <row r="498" ht="16.0" customHeight="true">
      <c r="A498" t="n" s="7">
        <v>4.164405E7</v>
      </c>
      <c r="B498" t="s" s="8">
        <v>56</v>
      </c>
      <c r="C498" t="n" s="8">
        <f>IF(false,"120921718", "120921718")</f>
      </c>
      <c r="D498" t="s" s="8">
        <v>146</v>
      </c>
      <c r="E498" t="n" s="8">
        <v>2.0</v>
      </c>
      <c r="F498" t="n" s="8">
        <v>2718.0</v>
      </c>
      <c r="G498" t="s" s="8">
        <v>53</v>
      </c>
      <c r="H498" t="s" s="8">
        <v>432</v>
      </c>
      <c r="I498" t="s" s="8">
        <v>700</v>
      </c>
    </row>
    <row r="499" ht="16.0" customHeight="true">
      <c r="A499" t="n" s="7">
        <v>4.1111984E7</v>
      </c>
      <c r="B499" t="s" s="8">
        <v>139</v>
      </c>
      <c r="C499" t="n" s="8">
        <f>IF(false,"120922353", "120922353")</f>
      </c>
      <c r="D499" t="s" s="8">
        <v>142</v>
      </c>
      <c r="E499" t="n" s="8">
        <v>3.0</v>
      </c>
      <c r="F499" t="n" s="8">
        <v>2142.0</v>
      </c>
      <c r="G499" t="s" s="8">
        <v>53</v>
      </c>
      <c r="H499" t="s" s="8">
        <v>432</v>
      </c>
      <c r="I499" t="s" s="8">
        <v>701</v>
      </c>
    </row>
    <row r="500" ht="16.0" customHeight="true">
      <c r="A500" t="n" s="7">
        <v>4.1571265E7</v>
      </c>
      <c r="B500" t="s" s="8">
        <v>56</v>
      </c>
      <c r="C500" t="n" s="8">
        <f>IF(false,"005-1517", "005-1517")</f>
      </c>
      <c r="D500" t="s" s="8">
        <v>420</v>
      </c>
      <c r="E500" t="n" s="8">
        <v>1.0</v>
      </c>
      <c r="F500" t="n" s="8">
        <v>953.0</v>
      </c>
      <c r="G500" t="s" s="8">
        <v>53</v>
      </c>
      <c r="H500" t="s" s="8">
        <v>432</v>
      </c>
      <c r="I500" t="s" s="8">
        <v>702</v>
      </c>
    </row>
    <row r="501" ht="16.0" customHeight="true">
      <c r="A501" t="n" s="7">
        <v>4.159477E7</v>
      </c>
      <c r="B501" t="s" s="8">
        <v>56</v>
      </c>
      <c r="C501" t="n" s="8">
        <f>IF(false,"120922090", "120922090")</f>
      </c>
      <c r="D501" t="s" s="8">
        <v>63</v>
      </c>
      <c r="E501" t="n" s="8">
        <v>3.0</v>
      </c>
      <c r="F501" t="n" s="8">
        <v>2013.0</v>
      </c>
      <c r="G501" t="s" s="8">
        <v>53</v>
      </c>
      <c r="H501" t="s" s="8">
        <v>432</v>
      </c>
      <c r="I501" t="s" s="8">
        <v>703</v>
      </c>
    </row>
    <row r="502" ht="16.0" customHeight="true">
      <c r="A502" t="n" s="7">
        <v>4.1836831E7</v>
      </c>
      <c r="B502" t="s" s="8">
        <v>54</v>
      </c>
      <c r="C502" t="n" s="8">
        <f>IF(false,"005-1039", "005-1039")</f>
      </c>
      <c r="D502" t="s" s="8">
        <v>528</v>
      </c>
      <c r="E502" t="n" s="8">
        <v>1.0</v>
      </c>
      <c r="F502" t="n" s="8">
        <v>1799.0</v>
      </c>
      <c r="G502" t="s" s="8">
        <v>53</v>
      </c>
      <c r="H502" t="s" s="8">
        <v>432</v>
      </c>
      <c r="I502" t="s" s="8">
        <v>704</v>
      </c>
    </row>
    <row r="503" ht="16.0" customHeight="true">
      <c r="A503" t="n" s="7">
        <v>4.1773328E7</v>
      </c>
      <c r="B503" t="s" s="8">
        <v>51</v>
      </c>
      <c r="C503" t="n" s="8">
        <f>IF(false,"008-577", "008-577")</f>
      </c>
      <c r="D503" t="s" s="8">
        <v>241</v>
      </c>
      <c r="E503" t="n" s="8">
        <v>3.0</v>
      </c>
      <c r="F503" t="n" s="8">
        <v>2346.0</v>
      </c>
      <c r="G503" t="s" s="8">
        <v>53</v>
      </c>
      <c r="H503" t="s" s="8">
        <v>432</v>
      </c>
      <c r="I503" t="s" s="8">
        <v>705</v>
      </c>
    </row>
    <row r="504" ht="16.0" customHeight="true">
      <c r="A504" t="n" s="7">
        <v>4.1960184E7</v>
      </c>
      <c r="B504" t="s" s="8">
        <v>245</v>
      </c>
      <c r="C504" t="n" s="8">
        <f>IF(false,"120921957", "120921957")</f>
      </c>
      <c r="D504" t="s" s="8">
        <v>637</v>
      </c>
      <c r="E504" t="n" s="8">
        <v>1.0</v>
      </c>
      <c r="F504" t="n" s="8">
        <v>773.0</v>
      </c>
      <c r="G504" t="s" s="8">
        <v>53</v>
      </c>
      <c r="H504" t="s" s="8">
        <v>432</v>
      </c>
      <c r="I504" t="s" s="8">
        <v>706</v>
      </c>
    </row>
    <row r="505" ht="16.0" customHeight="true">
      <c r="A505" t="n" s="7">
        <v>4.1901309E7</v>
      </c>
      <c r="B505" t="s" s="8">
        <v>245</v>
      </c>
      <c r="C505" t="n" s="8">
        <f>IF(false,"005-1515", "005-1515")</f>
      </c>
      <c r="D505" t="s" s="8">
        <v>300</v>
      </c>
      <c r="E505" t="n" s="8">
        <v>1.0</v>
      </c>
      <c r="F505" t="n" s="8">
        <v>953.0</v>
      </c>
      <c r="G505" t="s" s="8">
        <v>53</v>
      </c>
      <c r="H505" t="s" s="8">
        <v>432</v>
      </c>
      <c r="I505" t="s" s="8">
        <v>707</v>
      </c>
    </row>
    <row r="506" ht="16.0" customHeight="true">
      <c r="A506" t="n" s="7">
        <v>4.1850602E7</v>
      </c>
      <c r="B506" t="s" s="8">
        <v>54</v>
      </c>
      <c r="C506" t="n" s="8">
        <f>IF(false,"003-317", "003-317")</f>
      </c>
      <c r="D506" t="s" s="8">
        <v>599</v>
      </c>
      <c r="E506" t="n" s="8">
        <v>1.0</v>
      </c>
      <c r="F506" t="n" s="8">
        <v>1199.0</v>
      </c>
      <c r="G506" t="s" s="8">
        <v>53</v>
      </c>
      <c r="H506" t="s" s="8">
        <v>432</v>
      </c>
      <c r="I506" t="s" s="8">
        <v>708</v>
      </c>
    </row>
    <row r="507" ht="16.0" customHeight="true">
      <c r="A507" t="n" s="7">
        <v>4.1691531E7</v>
      </c>
      <c r="B507" t="s" s="8">
        <v>51</v>
      </c>
      <c r="C507" t="n" s="8">
        <f>IF(false,"120921947", "120921947")</f>
      </c>
      <c r="D507" t="s" s="8">
        <v>120</v>
      </c>
      <c r="E507" t="n" s="8">
        <v>1.0</v>
      </c>
      <c r="F507" t="n" s="8">
        <v>599.0</v>
      </c>
      <c r="G507" t="s" s="8">
        <v>53</v>
      </c>
      <c r="H507" t="s" s="8">
        <v>432</v>
      </c>
      <c r="I507" t="s" s="8">
        <v>709</v>
      </c>
    </row>
    <row r="508" ht="16.0" customHeight="true">
      <c r="A508" t="n" s="7">
        <v>4.2009298E7</v>
      </c>
      <c r="B508" t="s" s="8">
        <v>432</v>
      </c>
      <c r="C508" t="n" s="8">
        <f>IF(false,"120921937", "120921937")</f>
      </c>
      <c r="D508" t="s" s="8">
        <v>560</v>
      </c>
      <c r="E508" t="n" s="8">
        <v>1.0</v>
      </c>
      <c r="F508" t="n" s="8">
        <v>981.0</v>
      </c>
      <c r="G508" t="s" s="8">
        <v>53</v>
      </c>
      <c r="H508" t="s" s="8">
        <v>432</v>
      </c>
      <c r="I508" t="s" s="8">
        <v>710</v>
      </c>
    </row>
    <row r="509" ht="16.0" customHeight="true">
      <c r="A509" t="n" s="7">
        <v>4.2014441E7</v>
      </c>
      <c r="B509" t="s" s="8">
        <v>432</v>
      </c>
      <c r="C509" t="n" s="8">
        <f>IF(false,"120922739", "120922739")</f>
      </c>
      <c r="D509" t="s" s="8">
        <v>711</v>
      </c>
      <c r="E509" t="n" s="8">
        <v>1.0</v>
      </c>
      <c r="F509" t="n" s="8">
        <v>1.0</v>
      </c>
      <c r="G509" t="s" s="8">
        <v>53</v>
      </c>
      <c r="H509" t="s" s="8">
        <v>432</v>
      </c>
      <c r="I509" t="s" s="8">
        <v>712</v>
      </c>
    </row>
    <row r="510" ht="16.0" customHeight="true">
      <c r="A510" t="n" s="7">
        <v>4.1719568E7</v>
      </c>
      <c r="B510" t="s" s="8">
        <v>51</v>
      </c>
      <c r="C510" t="n" s="8">
        <f>IF(false,"005-1112", "005-1112")</f>
      </c>
      <c r="D510" t="s" s="8">
        <v>713</v>
      </c>
      <c r="E510" t="n" s="8">
        <v>1.0</v>
      </c>
      <c r="F510" t="n" s="8">
        <v>1699.0</v>
      </c>
      <c r="G510" t="s" s="8">
        <v>53</v>
      </c>
      <c r="H510" t="s" s="8">
        <v>432</v>
      </c>
      <c r="I510" t="s" s="8">
        <v>714</v>
      </c>
    </row>
    <row r="511" ht="16.0" customHeight="true">
      <c r="A511" t="n" s="7">
        <v>4.2024144E7</v>
      </c>
      <c r="B511" t="s" s="8">
        <v>432</v>
      </c>
      <c r="C511" t="n" s="8">
        <f>IF(false,"01-003884", "01-003884")</f>
      </c>
      <c r="D511" t="s" s="8">
        <v>57</v>
      </c>
      <c r="E511" t="n" s="8">
        <v>2.0</v>
      </c>
      <c r="F511" t="n" s="8">
        <v>1760.0</v>
      </c>
      <c r="G511" t="s" s="8">
        <v>53</v>
      </c>
      <c r="H511" t="s" s="8">
        <v>715</v>
      </c>
      <c r="I511" t="s" s="8">
        <v>716</v>
      </c>
    </row>
    <row r="512" ht="16.0" customHeight="true">
      <c r="A512" t="n" s="7">
        <v>4.2022873E7</v>
      </c>
      <c r="B512" t="s" s="8">
        <v>432</v>
      </c>
      <c r="C512" t="n" s="8">
        <f>IF(false,"005-1515", "005-1515")</f>
      </c>
      <c r="D512" t="s" s="8">
        <v>83</v>
      </c>
      <c r="E512" t="n" s="8">
        <v>1.0</v>
      </c>
      <c r="F512" t="n" s="8">
        <v>782.0</v>
      </c>
      <c r="G512" t="s" s="8">
        <v>53</v>
      </c>
      <c r="H512" t="s" s="8">
        <v>715</v>
      </c>
      <c r="I512" t="s" s="8">
        <v>717</v>
      </c>
    </row>
    <row r="513" ht="16.0" customHeight="true">
      <c r="A513" t="n" s="7">
        <v>4.1984384E7</v>
      </c>
      <c r="B513" t="s" s="8">
        <v>245</v>
      </c>
      <c r="C513" t="n" s="8">
        <f>IF(false,"120921995", "120921995")</f>
      </c>
      <c r="D513" t="s" s="8">
        <v>343</v>
      </c>
      <c r="E513" t="n" s="8">
        <v>2.0</v>
      </c>
      <c r="F513" t="n" s="8">
        <v>1980.0</v>
      </c>
      <c r="G513" t="s" s="8">
        <v>53</v>
      </c>
      <c r="H513" t="s" s="8">
        <v>715</v>
      </c>
      <c r="I513" t="s" s="8">
        <v>718</v>
      </c>
    </row>
    <row r="514" ht="16.0" customHeight="true">
      <c r="A514" t="n" s="7">
        <v>4.1999078E7</v>
      </c>
      <c r="B514" t="s" s="8">
        <v>245</v>
      </c>
      <c r="C514" t="n" s="8">
        <f>IF(false,"120922396", "120922396")</f>
      </c>
      <c r="D514" t="s" s="8">
        <v>100</v>
      </c>
      <c r="E514" t="n" s="8">
        <v>1.0</v>
      </c>
      <c r="F514" t="n" s="8">
        <v>1.0</v>
      </c>
      <c r="G514" t="s" s="8">
        <v>53</v>
      </c>
      <c r="H514" t="s" s="8">
        <v>715</v>
      </c>
      <c r="I514" t="s" s="8">
        <v>719</v>
      </c>
    </row>
    <row r="515" ht="16.0" customHeight="true">
      <c r="A515" t="n" s="7">
        <v>4.2011126E7</v>
      </c>
      <c r="B515" t="s" s="8">
        <v>432</v>
      </c>
      <c r="C515" t="n" s="8">
        <f>IF(false,"120922090", "120922090")</f>
      </c>
      <c r="D515" t="s" s="8">
        <v>63</v>
      </c>
      <c r="E515" t="n" s="8">
        <v>1.0</v>
      </c>
      <c r="F515" t="n" s="8">
        <v>772.0</v>
      </c>
      <c r="G515" t="s" s="8">
        <v>53</v>
      </c>
      <c r="H515" t="s" s="8">
        <v>715</v>
      </c>
      <c r="I515" t="s" s="8">
        <v>720</v>
      </c>
    </row>
    <row r="516" ht="16.0" customHeight="true">
      <c r="A516" t="n" s="7">
        <v>4.1995818E7</v>
      </c>
      <c r="B516" t="s" s="8">
        <v>245</v>
      </c>
      <c r="C516" t="n" s="8">
        <f>IF(false,"005-1039", "005-1039")</f>
      </c>
      <c r="D516" t="s" s="8">
        <v>528</v>
      </c>
      <c r="E516" t="n" s="8">
        <v>1.0</v>
      </c>
      <c r="F516" t="n" s="8">
        <v>1072.0</v>
      </c>
      <c r="G516" t="s" s="8">
        <v>53</v>
      </c>
      <c r="H516" t="s" s="8">
        <v>715</v>
      </c>
      <c r="I516" t="s" s="8">
        <v>721</v>
      </c>
    </row>
    <row r="517" ht="16.0" customHeight="true">
      <c r="A517" t="n" s="7">
        <v>4.2009657E7</v>
      </c>
      <c r="B517" t="s" s="8">
        <v>432</v>
      </c>
      <c r="C517" t="n" s="8">
        <f>IF(false,"120921995", "120921995")</f>
      </c>
      <c r="D517" t="s" s="8">
        <v>59</v>
      </c>
      <c r="E517" t="n" s="8">
        <v>1.0</v>
      </c>
      <c r="F517" t="n" s="8">
        <v>1238.0</v>
      </c>
      <c r="G517" t="s" s="8">
        <v>53</v>
      </c>
      <c r="H517" t="s" s="8">
        <v>715</v>
      </c>
      <c r="I517" t="s" s="8">
        <v>722</v>
      </c>
    </row>
    <row r="518" ht="16.0" customHeight="true">
      <c r="A518" t="n" s="7">
        <v>4.2009657E7</v>
      </c>
      <c r="B518" t="s" s="8">
        <v>432</v>
      </c>
      <c r="C518" t="n" s="8">
        <f>IF(false,"005-1515", "005-1515")</f>
      </c>
      <c r="D518" t="s" s="8">
        <v>83</v>
      </c>
      <c r="E518" t="n" s="8">
        <v>1.0</v>
      </c>
      <c r="F518" t="n" s="8">
        <v>953.0</v>
      </c>
      <c r="G518" t="s" s="8">
        <v>53</v>
      </c>
      <c r="H518" t="s" s="8">
        <v>715</v>
      </c>
      <c r="I518" t="s" s="8">
        <v>722</v>
      </c>
    </row>
    <row r="519" ht="16.0" customHeight="true">
      <c r="A519" t="n" s="7">
        <v>4.1932959E7</v>
      </c>
      <c r="B519" t="s" s="8">
        <v>245</v>
      </c>
      <c r="C519" t="n" s="8">
        <f>IF(false,"005-1516", "005-1516")</f>
      </c>
      <c r="D519" t="s" s="8">
        <v>291</v>
      </c>
      <c r="E519" t="n" s="8">
        <v>2.0</v>
      </c>
      <c r="F519" t="n" s="8">
        <v>1810.0</v>
      </c>
      <c r="G519" t="s" s="8">
        <v>53</v>
      </c>
      <c r="H519" t="s" s="8">
        <v>715</v>
      </c>
      <c r="I519" t="s" s="8">
        <v>723</v>
      </c>
    </row>
    <row r="520" ht="16.0" customHeight="true">
      <c r="A520" t="n" s="7">
        <v>4.1996345E7</v>
      </c>
      <c r="B520" t="s" s="8">
        <v>245</v>
      </c>
      <c r="C520" t="n" s="8">
        <f>IF(false,"120921833", "120921833")</f>
      </c>
      <c r="D520" t="s" s="8">
        <v>724</v>
      </c>
      <c r="E520" t="n" s="8">
        <v>1.0</v>
      </c>
      <c r="F520" t="n" s="8">
        <v>3035.0</v>
      </c>
      <c r="G520" t="s" s="8">
        <v>53</v>
      </c>
      <c r="H520" t="s" s="8">
        <v>715</v>
      </c>
      <c r="I520" t="s" s="8">
        <v>725</v>
      </c>
    </row>
    <row r="521" ht="16.0" customHeight="true">
      <c r="A521" t="n" s="7">
        <v>4.1958803E7</v>
      </c>
      <c r="B521" t="s" s="8">
        <v>245</v>
      </c>
      <c r="C521" t="n" s="8">
        <f>IF(false,"120922479", "120922479")</f>
      </c>
      <c r="D521" t="s" s="8">
        <v>726</v>
      </c>
      <c r="E521" t="n" s="8">
        <v>2.0</v>
      </c>
      <c r="F521" t="n" s="8">
        <v>598.0</v>
      </c>
      <c r="G521" t="s" s="8">
        <v>53</v>
      </c>
      <c r="H521" t="s" s="8">
        <v>715</v>
      </c>
      <c r="I521" t="s" s="8">
        <v>727</v>
      </c>
    </row>
    <row r="522" ht="16.0" customHeight="true">
      <c r="A522" t="n" s="7">
        <v>4.2070563E7</v>
      </c>
      <c r="B522" t="s" s="8">
        <v>432</v>
      </c>
      <c r="C522" t="n" s="8">
        <f>IF(false,"000-631", "000-631")</f>
      </c>
      <c r="D522" t="s" s="8">
        <v>217</v>
      </c>
      <c r="E522" t="n" s="8">
        <v>1.0</v>
      </c>
      <c r="F522" t="n" s="8">
        <v>12.0</v>
      </c>
      <c r="G522" t="s" s="8">
        <v>53</v>
      </c>
      <c r="H522" t="s" s="8">
        <v>715</v>
      </c>
      <c r="I522" t="s" s="8">
        <v>728</v>
      </c>
    </row>
    <row r="523" ht="16.0" customHeight="true">
      <c r="A523" t="n" s="7">
        <v>4.200921E7</v>
      </c>
      <c r="B523" t="s" s="8">
        <v>432</v>
      </c>
      <c r="C523" t="n" s="8">
        <f>IF(false,"120921900", "120921900")</f>
      </c>
      <c r="D523" t="s" s="8">
        <v>351</v>
      </c>
      <c r="E523" t="n" s="8">
        <v>1.0</v>
      </c>
      <c r="F523" t="n" s="8">
        <v>1187.0</v>
      </c>
      <c r="G523" t="s" s="8">
        <v>53</v>
      </c>
      <c r="H523" t="s" s="8">
        <v>715</v>
      </c>
      <c r="I523" t="s" s="8">
        <v>729</v>
      </c>
    </row>
    <row r="524" ht="16.0" customHeight="true">
      <c r="A524" t="n" s="7">
        <v>4.2005704E7</v>
      </c>
      <c r="B524" t="s" s="8">
        <v>432</v>
      </c>
      <c r="C524" t="n" s="8">
        <f>IF(false,"120921720", "120921720")</f>
      </c>
      <c r="D524" t="s" s="8">
        <v>730</v>
      </c>
      <c r="E524" t="n" s="8">
        <v>1.0</v>
      </c>
      <c r="F524" t="n" s="8">
        <v>931.0</v>
      </c>
      <c r="G524" t="s" s="8">
        <v>53</v>
      </c>
      <c r="H524" t="s" s="8">
        <v>715</v>
      </c>
      <c r="I524" t="s" s="8">
        <v>731</v>
      </c>
    </row>
    <row r="525" ht="16.0" customHeight="true">
      <c r="A525" t="n" s="7">
        <v>4.205033E7</v>
      </c>
      <c r="B525" t="s" s="8">
        <v>432</v>
      </c>
      <c r="C525" t="n" s="8">
        <f>IF(false,"005-1515", "005-1515")</f>
      </c>
      <c r="D525" t="s" s="8">
        <v>83</v>
      </c>
      <c r="E525" t="n" s="8">
        <v>1.0</v>
      </c>
      <c r="F525" t="n" s="8">
        <v>939.0</v>
      </c>
      <c r="G525" t="s" s="8">
        <v>53</v>
      </c>
      <c r="H525" t="s" s="8">
        <v>715</v>
      </c>
      <c r="I525" t="s" s="8">
        <v>732</v>
      </c>
    </row>
    <row r="526" ht="16.0" customHeight="true">
      <c r="A526" t="n" s="7">
        <v>4.2075875E7</v>
      </c>
      <c r="B526" t="s" s="8">
        <v>432</v>
      </c>
      <c r="C526" t="n" s="8">
        <f>IF(false,"005-1039", "005-1039")</f>
      </c>
      <c r="D526" t="s" s="8">
        <v>186</v>
      </c>
      <c r="E526" t="n" s="8">
        <v>7.0</v>
      </c>
      <c r="F526" t="n" s="8">
        <v>10451.0</v>
      </c>
      <c r="G526" t="s" s="8">
        <v>53</v>
      </c>
      <c r="H526" t="s" s="8">
        <v>715</v>
      </c>
      <c r="I526" t="s" s="8">
        <v>733</v>
      </c>
    </row>
    <row r="527" ht="16.0" customHeight="true">
      <c r="A527" t="n" s="7">
        <v>4.1881026E7</v>
      </c>
      <c r="B527" t="s" s="8">
        <v>54</v>
      </c>
      <c r="C527" t="n" s="8">
        <f>IF(false,"120921995", "120921995")</f>
      </c>
      <c r="D527" t="s" s="8">
        <v>343</v>
      </c>
      <c r="E527" t="n" s="8">
        <v>2.0</v>
      </c>
      <c r="F527" t="n" s="8">
        <v>1980.0</v>
      </c>
      <c r="G527" t="s" s="8">
        <v>53</v>
      </c>
      <c r="H527" t="s" s="8">
        <v>715</v>
      </c>
      <c r="I527" t="s" s="8">
        <v>734</v>
      </c>
    </row>
    <row r="528" ht="16.0" customHeight="true">
      <c r="A528" t="n" s="7">
        <v>4.1958721E7</v>
      </c>
      <c r="B528" t="s" s="8">
        <v>245</v>
      </c>
      <c r="C528" t="n" s="8">
        <f>IF(false,"120921897", "120921897")</f>
      </c>
      <c r="D528" t="s" s="8">
        <v>451</v>
      </c>
      <c r="E528" t="n" s="8">
        <v>2.0</v>
      </c>
      <c r="F528" t="n" s="8">
        <v>1980.0</v>
      </c>
      <c r="G528" t="s" s="8">
        <v>53</v>
      </c>
      <c r="H528" t="s" s="8">
        <v>715</v>
      </c>
      <c r="I528" t="s" s="8">
        <v>735</v>
      </c>
    </row>
    <row r="529" ht="16.0" customHeight="true">
      <c r="A529" t="n" s="7">
        <v>4.1890217E7</v>
      </c>
      <c r="B529" t="s" s="8">
        <v>245</v>
      </c>
      <c r="C529" t="n" s="8">
        <f>IF(false,"120921899", "120921899")</f>
      </c>
      <c r="D529" t="s" s="8">
        <v>736</v>
      </c>
      <c r="E529" t="n" s="8">
        <v>1.0</v>
      </c>
      <c r="F529" t="n" s="8">
        <v>990.0</v>
      </c>
      <c r="G529" t="s" s="8">
        <v>53</v>
      </c>
      <c r="H529" t="s" s="8">
        <v>715</v>
      </c>
      <c r="I529" t="s" s="8">
        <v>737</v>
      </c>
    </row>
    <row r="530" ht="16.0" customHeight="true">
      <c r="A530" t="n" s="7">
        <v>4.1890217E7</v>
      </c>
      <c r="B530" t="s" s="8">
        <v>245</v>
      </c>
      <c r="C530" t="n" s="8">
        <f>IF(false,"120921898", "120921898")</f>
      </c>
      <c r="D530" t="s" s="8">
        <v>738</v>
      </c>
      <c r="E530" t="n" s="8">
        <v>1.0</v>
      </c>
      <c r="F530" t="n" s="8">
        <v>990.0</v>
      </c>
      <c r="G530" t="s" s="8">
        <v>53</v>
      </c>
      <c r="H530" t="s" s="8">
        <v>715</v>
      </c>
      <c r="I530" t="s" s="8">
        <v>737</v>
      </c>
    </row>
    <row r="531" ht="16.0" customHeight="true">
      <c r="A531" t="n" s="7">
        <v>4.2041648E7</v>
      </c>
      <c r="B531" t="s" s="8">
        <v>432</v>
      </c>
      <c r="C531" t="n" s="8">
        <f>IF(false,"01-003884", "01-003884")</f>
      </c>
      <c r="D531" t="s" s="8">
        <v>57</v>
      </c>
      <c r="E531" t="n" s="8">
        <v>2.0</v>
      </c>
      <c r="F531" t="n" s="8">
        <v>1670.0</v>
      </c>
      <c r="G531" t="s" s="8">
        <v>53</v>
      </c>
      <c r="H531" t="s" s="8">
        <v>715</v>
      </c>
      <c r="I531" t="s" s="8">
        <v>739</v>
      </c>
    </row>
    <row r="532" ht="16.0" customHeight="true">
      <c r="A532" t="n" s="7">
        <v>4.2026008E7</v>
      </c>
      <c r="B532" t="s" s="8">
        <v>432</v>
      </c>
      <c r="C532" t="n" s="8">
        <f>IF(false,"005-1256", "005-1256")</f>
      </c>
      <c r="D532" t="s" s="8">
        <v>740</v>
      </c>
      <c r="E532" t="n" s="8">
        <v>1.0</v>
      </c>
      <c r="F532" t="n" s="8">
        <v>528.0</v>
      </c>
      <c r="G532" t="s" s="8">
        <v>53</v>
      </c>
      <c r="H532" t="s" s="8">
        <v>715</v>
      </c>
      <c r="I532" t="s" s="8">
        <v>741</v>
      </c>
    </row>
    <row r="533" ht="16.0" customHeight="true">
      <c r="A533" t="n" s="7">
        <v>4.2062979E7</v>
      </c>
      <c r="B533" t="s" s="8">
        <v>432</v>
      </c>
      <c r="C533" t="n" s="8">
        <f>IF(false,"005-1515", "005-1515")</f>
      </c>
      <c r="D533" t="s" s="8">
        <v>83</v>
      </c>
      <c r="E533" t="n" s="8">
        <v>1.0</v>
      </c>
      <c r="F533" t="n" s="8">
        <v>907.0</v>
      </c>
      <c r="G533" t="s" s="8">
        <v>53</v>
      </c>
      <c r="H533" t="s" s="8">
        <v>715</v>
      </c>
      <c r="I533" t="s" s="8">
        <v>742</v>
      </c>
    </row>
    <row r="534" ht="16.0" customHeight="true">
      <c r="A534" t="n" s="7">
        <v>4.1997226E7</v>
      </c>
      <c r="B534" t="s" s="8">
        <v>245</v>
      </c>
      <c r="C534" t="n" s="8">
        <f>IF(false,"005-1515", "005-1515")</f>
      </c>
      <c r="D534" t="s" s="8">
        <v>300</v>
      </c>
      <c r="E534" t="n" s="8">
        <v>1.0</v>
      </c>
      <c r="F534" t="n" s="8">
        <v>762.0</v>
      </c>
      <c r="G534" t="s" s="8">
        <v>53</v>
      </c>
      <c r="H534" t="s" s="8">
        <v>715</v>
      </c>
      <c r="I534" t="s" s="8">
        <v>743</v>
      </c>
    </row>
    <row r="535" ht="16.0" customHeight="true">
      <c r="A535" t="n" s="7">
        <v>4.1987716E7</v>
      </c>
      <c r="B535" t="s" s="8">
        <v>245</v>
      </c>
      <c r="C535" t="n" s="8">
        <f>IF(false,"120921901", "120921901")</f>
      </c>
      <c r="D535" t="s" s="8">
        <v>449</v>
      </c>
      <c r="E535" t="n" s="8">
        <v>1.0</v>
      </c>
      <c r="F535" t="n" s="8">
        <v>1090.0</v>
      </c>
      <c r="G535" t="s" s="8">
        <v>53</v>
      </c>
      <c r="H535" t="s" s="8">
        <v>715</v>
      </c>
      <c r="I535" t="s" s="8">
        <v>744</v>
      </c>
    </row>
    <row r="536" ht="16.0" customHeight="true">
      <c r="A536" t="n" s="7">
        <v>4.1985294E7</v>
      </c>
      <c r="B536" t="s" s="8">
        <v>245</v>
      </c>
      <c r="C536" t="n" s="8">
        <f>IF(false,"005-1516", "005-1516")</f>
      </c>
      <c r="D536" t="s" s="8">
        <v>291</v>
      </c>
      <c r="E536" t="n" s="8">
        <v>2.0</v>
      </c>
      <c r="F536" t="n" s="8">
        <v>1522.0</v>
      </c>
      <c r="G536" t="s" s="8">
        <v>53</v>
      </c>
      <c r="H536" t="s" s="8">
        <v>715</v>
      </c>
      <c r="I536" t="s" s="8">
        <v>745</v>
      </c>
    </row>
    <row r="537" ht="16.0" customHeight="true">
      <c r="A537" t="n" s="7">
        <v>4.1998055E7</v>
      </c>
      <c r="B537" t="s" s="8">
        <v>245</v>
      </c>
      <c r="C537" t="n" s="8">
        <f>IF(false,"120922021", "120922021")</f>
      </c>
      <c r="D537" t="s" s="8">
        <v>746</v>
      </c>
      <c r="E537" t="n" s="8">
        <v>1.0</v>
      </c>
      <c r="F537" t="n" s="8">
        <v>1664.0</v>
      </c>
      <c r="G537" t="s" s="8">
        <v>53</v>
      </c>
      <c r="H537" t="s" s="8">
        <v>715</v>
      </c>
      <c r="I537" t="s" s="8">
        <v>747</v>
      </c>
    </row>
    <row r="538" ht="16.0" customHeight="true">
      <c r="A538" t="n" s="7">
        <v>4.1998055E7</v>
      </c>
      <c r="B538" t="s" s="8">
        <v>245</v>
      </c>
      <c r="C538" t="n" s="8">
        <f>IF(false,"120922016", "120922016")</f>
      </c>
      <c r="D538" t="s" s="8">
        <v>748</v>
      </c>
      <c r="E538" t="n" s="8">
        <v>1.0</v>
      </c>
      <c r="F538" t="n" s="8">
        <v>1644.0</v>
      </c>
      <c r="G538" t="s" s="8">
        <v>53</v>
      </c>
      <c r="H538" t="s" s="8">
        <v>715</v>
      </c>
      <c r="I538" t="s" s="8">
        <v>747</v>
      </c>
    </row>
    <row r="539" ht="16.0" customHeight="true">
      <c r="A539" t="n" s="7">
        <v>4.1988749E7</v>
      </c>
      <c r="B539" t="s" s="8">
        <v>245</v>
      </c>
      <c r="C539" t="n" s="8">
        <f>IF(false,"005-1593", "005-1593")</f>
      </c>
      <c r="D539" t="s" s="8">
        <v>264</v>
      </c>
      <c r="E539" t="n" s="8">
        <v>1.0</v>
      </c>
      <c r="F539" t="n" s="8">
        <v>185.0</v>
      </c>
      <c r="G539" t="s" s="8">
        <v>53</v>
      </c>
      <c r="H539" t="s" s="8">
        <v>715</v>
      </c>
      <c r="I539" t="s" s="8">
        <v>749</v>
      </c>
    </row>
    <row r="540" ht="16.0" customHeight="true">
      <c r="A540" t="n" s="7">
        <v>4.1926071E7</v>
      </c>
      <c r="B540" t="s" s="8">
        <v>245</v>
      </c>
      <c r="C540" t="n" s="8">
        <f>IF(false,"005-1515", "005-1515")</f>
      </c>
      <c r="D540" t="s" s="8">
        <v>300</v>
      </c>
      <c r="E540" t="n" s="8">
        <v>1.0</v>
      </c>
      <c r="F540" t="n" s="8">
        <v>718.0</v>
      </c>
      <c r="G540" t="s" s="8">
        <v>53</v>
      </c>
      <c r="H540" t="s" s="8">
        <v>715</v>
      </c>
      <c r="I540" t="s" s="8">
        <v>750</v>
      </c>
    </row>
    <row r="541" ht="16.0" customHeight="true">
      <c r="A541" t="n" s="7">
        <v>4.201163E7</v>
      </c>
      <c r="B541" t="s" s="8">
        <v>432</v>
      </c>
      <c r="C541" t="n" s="8">
        <f>IF(false,"008-576", "008-576")</f>
      </c>
      <c r="D541" t="s" s="8">
        <v>316</v>
      </c>
      <c r="E541" t="n" s="8">
        <v>2.0</v>
      </c>
      <c r="F541" t="n" s="8">
        <v>1282.0</v>
      </c>
      <c r="G541" t="s" s="8">
        <v>53</v>
      </c>
      <c r="H541" t="s" s="8">
        <v>715</v>
      </c>
      <c r="I541" t="s" s="8">
        <v>751</v>
      </c>
    </row>
    <row r="542" ht="16.0" customHeight="true">
      <c r="A542" t="n" s="7">
        <v>4.2011338E7</v>
      </c>
      <c r="B542" t="s" s="8">
        <v>432</v>
      </c>
      <c r="C542" t="n" s="8">
        <f>IF(false,"005-1515", "005-1515")</f>
      </c>
      <c r="D542" t="s" s="8">
        <v>83</v>
      </c>
      <c r="E542" t="n" s="8">
        <v>2.0</v>
      </c>
      <c r="F542" t="n" s="8">
        <v>1209.0</v>
      </c>
      <c r="G542" t="s" s="8">
        <v>53</v>
      </c>
      <c r="H542" t="s" s="8">
        <v>715</v>
      </c>
      <c r="I542" t="s" s="8">
        <v>752</v>
      </c>
    </row>
    <row r="543" ht="16.0" customHeight="true">
      <c r="A543" t="n" s="7">
        <v>4.2000451E7</v>
      </c>
      <c r="B543" t="s" s="8">
        <v>245</v>
      </c>
      <c r="C543" t="n" s="8">
        <f>IF(false,"005-1039", "005-1039")</f>
      </c>
      <c r="D543" t="s" s="8">
        <v>528</v>
      </c>
      <c r="E543" t="n" s="8">
        <v>2.0</v>
      </c>
      <c r="F543" t="n" s="8">
        <v>2161.0</v>
      </c>
      <c r="G543" t="s" s="8">
        <v>53</v>
      </c>
      <c r="H543" t="s" s="8">
        <v>715</v>
      </c>
      <c r="I543" t="s" s="8">
        <v>753</v>
      </c>
    </row>
    <row r="544" ht="16.0" customHeight="true">
      <c r="A544" t="n" s="7">
        <v>4.1989366E7</v>
      </c>
      <c r="B544" t="s" s="8">
        <v>245</v>
      </c>
      <c r="C544" t="n" s="8">
        <f>IF(false,"005-1514", "005-1514")</f>
      </c>
      <c r="D544" t="s" s="8">
        <v>251</v>
      </c>
      <c r="E544" t="n" s="8">
        <v>3.0</v>
      </c>
      <c r="F544" t="n" s="8">
        <v>2286.0</v>
      </c>
      <c r="G544" t="s" s="8">
        <v>53</v>
      </c>
      <c r="H544" t="s" s="8">
        <v>715</v>
      </c>
      <c r="I544" t="s" s="8">
        <v>754</v>
      </c>
    </row>
    <row r="545" ht="16.0" customHeight="true">
      <c r="A545" t="n" s="7">
        <v>4.1982578E7</v>
      </c>
      <c r="B545" t="s" s="8">
        <v>245</v>
      </c>
      <c r="C545" t="n" s="8">
        <f>IF(false,"005-1039", "005-1039")</f>
      </c>
      <c r="D545" t="s" s="8">
        <v>528</v>
      </c>
      <c r="E545" t="n" s="8">
        <v>1.0</v>
      </c>
      <c r="F545" t="n" s="8">
        <v>865.0</v>
      </c>
      <c r="G545" t="s" s="8">
        <v>53</v>
      </c>
      <c r="H545" t="s" s="8">
        <v>715</v>
      </c>
      <c r="I545" t="s" s="8">
        <v>755</v>
      </c>
    </row>
    <row r="546" ht="16.0" customHeight="true">
      <c r="A546" t="n" s="7">
        <v>4.1988604E7</v>
      </c>
      <c r="B546" t="s" s="8">
        <v>245</v>
      </c>
      <c r="C546" t="n" s="8">
        <f>IF(false,"005-1516", "005-1516")</f>
      </c>
      <c r="D546" t="s" s="8">
        <v>291</v>
      </c>
      <c r="E546" t="n" s="8">
        <v>5.0</v>
      </c>
      <c r="F546" t="n" s="8">
        <v>4525.0</v>
      </c>
      <c r="G546" t="s" s="8">
        <v>53</v>
      </c>
      <c r="H546" t="s" s="8">
        <v>715</v>
      </c>
      <c r="I546" t="s" s="8">
        <v>756</v>
      </c>
    </row>
    <row r="547" ht="16.0" customHeight="true">
      <c r="A547" t="n" s="7">
        <v>4.1998512E7</v>
      </c>
      <c r="B547" t="s" s="8">
        <v>245</v>
      </c>
      <c r="C547" t="n" s="8">
        <f>IF(false,"005-1039", "005-1039")</f>
      </c>
      <c r="D547" t="s" s="8">
        <v>528</v>
      </c>
      <c r="E547" t="n" s="8">
        <v>2.0</v>
      </c>
      <c r="F547" t="n" s="8">
        <v>2818.0</v>
      </c>
      <c r="G547" t="s" s="8">
        <v>53</v>
      </c>
      <c r="H547" t="s" s="8">
        <v>715</v>
      </c>
      <c r="I547" t="s" s="8">
        <v>757</v>
      </c>
    </row>
    <row r="548" ht="16.0" customHeight="true">
      <c r="A548" t="n" s="7">
        <v>4.1975481E7</v>
      </c>
      <c r="B548" t="s" s="8">
        <v>245</v>
      </c>
      <c r="C548" t="n" s="8">
        <f>IF(false,"120922396", "120922396")</f>
      </c>
      <c r="D548" t="s" s="8">
        <v>100</v>
      </c>
      <c r="E548" t="n" s="8">
        <v>1.0</v>
      </c>
      <c r="F548" t="n" s="8">
        <v>301.0</v>
      </c>
      <c r="G548" t="s" s="8">
        <v>53</v>
      </c>
      <c r="H548" t="s" s="8">
        <v>715</v>
      </c>
      <c r="I548" t="s" s="8">
        <v>758</v>
      </c>
    </row>
    <row r="549" ht="16.0" customHeight="true">
      <c r="A549" t="n" s="7">
        <v>4.2008505E7</v>
      </c>
      <c r="B549" t="s" s="8">
        <v>432</v>
      </c>
      <c r="C549" t="n" s="8">
        <f>IF(false,"120921791", "120921791")</f>
      </c>
      <c r="D549" t="s" s="8">
        <v>144</v>
      </c>
      <c r="E549" t="n" s="8">
        <v>1.0</v>
      </c>
      <c r="F549" t="n" s="8">
        <v>1457.0</v>
      </c>
      <c r="G549" t="s" s="8">
        <v>53</v>
      </c>
      <c r="H549" t="s" s="8">
        <v>715</v>
      </c>
      <c r="I549" t="s" s="8">
        <v>759</v>
      </c>
    </row>
    <row r="550" ht="16.0" customHeight="true">
      <c r="A550" t="n" s="7">
        <v>4.2009207E7</v>
      </c>
      <c r="B550" t="s" s="8">
        <v>432</v>
      </c>
      <c r="C550" t="n" s="8">
        <f>IF(false,"120922090", "120922090")</f>
      </c>
      <c r="D550" t="s" s="8">
        <v>63</v>
      </c>
      <c r="E550" t="n" s="8">
        <v>2.0</v>
      </c>
      <c r="F550" t="n" s="8">
        <v>1798.0</v>
      </c>
      <c r="G550" t="s" s="8">
        <v>53</v>
      </c>
      <c r="H550" t="s" s="8">
        <v>715</v>
      </c>
      <c r="I550" t="s" s="8">
        <v>760</v>
      </c>
    </row>
    <row r="551" ht="16.0" customHeight="true">
      <c r="A551" t="n" s="7">
        <v>4.2010205E7</v>
      </c>
      <c r="B551" t="s" s="8">
        <v>432</v>
      </c>
      <c r="C551" t="n" s="8">
        <f>IF(false,"005-1039", "005-1039")</f>
      </c>
      <c r="D551" t="s" s="8">
        <v>186</v>
      </c>
      <c r="E551" t="n" s="8">
        <v>3.0</v>
      </c>
      <c r="F551" t="n" s="8">
        <v>4479.0</v>
      </c>
      <c r="G551" t="s" s="8">
        <v>53</v>
      </c>
      <c r="H551" t="s" s="8">
        <v>715</v>
      </c>
      <c r="I551" t="s" s="8">
        <v>761</v>
      </c>
    </row>
    <row r="552" ht="16.0" customHeight="true">
      <c r="A552" t="n" s="7">
        <v>4.2017659E7</v>
      </c>
      <c r="B552" t="s" s="8">
        <v>432</v>
      </c>
      <c r="C552" t="n" s="8">
        <f>IF(false,"005-1515", "005-1515")</f>
      </c>
      <c r="D552" t="s" s="8">
        <v>83</v>
      </c>
      <c r="E552" t="n" s="8">
        <v>1.0</v>
      </c>
      <c r="F552" t="n" s="8">
        <v>953.0</v>
      </c>
      <c r="G552" t="s" s="8">
        <v>53</v>
      </c>
      <c r="H552" t="s" s="8">
        <v>715</v>
      </c>
      <c r="I552" t="s" s="8">
        <v>762</v>
      </c>
    </row>
    <row r="553" ht="16.0" customHeight="true">
      <c r="A553" t="n" s="7">
        <v>4.2017786E7</v>
      </c>
      <c r="B553" t="s" s="8">
        <v>432</v>
      </c>
      <c r="C553" t="n" s="8">
        <f>IF(false,"005-1038", "005-1038")</f>
      </c>
      <c r="D553" t="s" s="8">
        <v>763</v>
      </c>
      <c r="E553" t="n" s="8">
        <v>1.0</v>
      </c>
      <c r="F553" t="n" s="8">
        <v>1565.0</v>
      </c>
      <c r="G553" t="s" s="8">
        <v>53</v>
      </c>
      <c r="H553" t="s" s="8">
        <v>715</v>
      </c>
      <c r="I553" t="s" s="8">
        <v>764</v>
      </c>
    </row>
    <row r="554" ht="16.0" customHeight="true">
      <c r="A554" t="n" s="7">
        <v>4.1997942E7</v>
      </c>
      <c r="B554" t="s" s="8">
        <v>245</v>
      </c>
      <c r="C554" t="n" s="8">
        <f>IF(false,"005-1516", "005-1516")</f>
      </c>
      <c r="D554" t="s" s="8">
        <v>291</v>
      </c>
      <c r="E554" t="n" s="8">
        <v>2.0</v>
      </c>
      <c r="F554" t="n" s="8">
        <v>1100.0</v>
      </c>
      <c r="G554" t="s" s="8">
        <v>53</v>
      </c>
      <c r="H554" t="s" s="8">
        <v>715</v>
      </c>
      <c r="I554" t="s" s="8">
        <v>765</v>
      </c>
    </row>
    <row r="555" ht="16.0" customHeight="true">
      <c r="A555" t="n" s="7">
        <v>4.1994209E7</v>
      </c>
      <c r="B555" t="s" s="8">
        <v>245</v>
      </c>
      <c r="C555" t="n" s="8">
        <f>IF(false,"005-1593", "005-1593")</f>
      </c>
      <c r="D555" t="s" s="8">
        <v>264</v>
      </c>
      <c r="E555" t="n" s="8">
        <v>1.0</v>
      </c>
      <c r="F555" t="n" s="8">
        <v>151.0</v>
      </c>
      <c r="G555" t="s" s="8">
        <v>53</v>
      </c>
      <c r="H555" t="s" s="8">
        <v>715</v>
      </c>
      <c r="I555" t="s" s="8">
        <v>766</v>
      </c>
    </row>
    <row r="556" ht="16.0" customHeight="true">
      <c r="A556" t="n" s="7">
        <v>4.1985356E7</v>
      </c>
      <c r="B556" t="s" s="8">
        <v>245</v>
      </c>
      <c r="C556" t="n" s="8">
        <f>IF(false,"120921545", "120921545")</f>
      </c>
      <c r="D556" t="s" s="8">
        <v>505</v>
      </c>
      <c r="E556" t="n" s="8">
        <v>1.0</v>
      </c>
      <c r="F556" t="n" s="8">
        <v>899.0</v>
      </c>
      <c r="G556" t="s" s="8">
        <v>53</v>
      </c>
      <c r="H556" t="s" s="8">
        <v>715</v>
      </c>
      <c r="I556" t="s" s="8">
        <v>767</v>
      </c>
    </row>
    <row r="557" ht="16.0" customHeight="true">
      <c r="A557" t="n" s="7">
        <v>4.1982159E7</v>
      </c>
      <c r="B557" t="s" s="8">
        <v>245</v>
      </c>
      <c r="C557" t="n" s="8">
        <f>IF(false,"120922624", "120922624")</f>
      </c>
      <c r="D557" t="s" s="8">
        <v>411</v>
      </c>
      <c r="E557" t="n" s="8">
        <v>1.0</v>
      </c>
      <c r="F557" t="n" s="8">
        <v>1707.0</v>
      </c>
      <c r="G557" t="s" s="8">
        <v>53</v>
      </c>
      <c r="H557" t="s" s="8">
        <v>715</v>
      </c>
      <c r="I557" t="s" s="8">
        <v>768</v>
      </c>
    </row>
    <row r="558" ht="16.0" customHeight="true">
      <c r="A558" t="n" s="7">
        <v>4.1979414E7</v>
      </c>
      <c r="B558" t="s" s="8">
        <v>245</v>
      </c>
      <c r="C558" t="n" s="8">
        <f>IF(false,"005-1039", "005-1039")</f>
      </c>
      <c r="D558" t="s" s="8">
        <v>528</v>
      </c>
      <c r="E558" t="n" s="8">
        <v>1.0</v>
      </c>
      <c r="F558" t="n" s="8">
        <v>1480.0</v>
      </c>
      <c r="G558" t="s" s="8">
        <v>53</v>
      </c>
      <c r="H558" t="s" s="8">
        <v>715</v>
      </c>
      <c r="I558" t="s" s="8">
        <v>769</v>
      </c>
    </row>
    <row r="559" ht="16.0" customHeight="true">
      <c r="A559" t="n" s="7">
        <v>4.197095E7</v>
      </c>
      <c r="B559" t="s" s="8">
        <v>245</v>
      </c>
      <c r="C559" t="n" s="8">
        <f>IF(false,"005-1038", "005-1038")</f>
      </c>
      <c r="D559" t="s" s="8">
        <v>770</v>
      </c>
      <c r="E559" t="n" s="8">
        <v>2.0</v>
      </c>
      <c r="F559" t="n" s="8">
        <v>2878.0</v>
      </c>
      <c r="G559" t="s" s="8">
        <v>53</v>
      </c>
      <c r="H559" t="s" s="8">
        <v>715</v>
      </c>
      <c r="I559" t="s" s="8">
        <v>771</v>
      </c>
    </row>
    <row r="560" ht="16.0" customHeight="true">
      <c r="A560" t="n" s="7">
        <v>4.1953302E7</v>
      </c>
      <c r="B560" t="s" s="8">
        <v>245</v>
      </c>
      <c r="C560" t="n" s="8">
        <f>IF(false,"120922158", "120922158")</f>
      </c>
      <c r="D560" t="s" s="8">
        <v>73</v>
      </c>
      <c r="E560" t="n" s="8">
        <v>1.0</v>
      </c>
      <c r="F560" t="n" s="8">
        <v>346.09</v>
      </c>
      <c r="G560" t="s" s="8">
        <v>53</v>
      </c>
      <c r="H560" t="s" s="8">
        <v>715</v>
      </c>
      <c r="I560" t="s" s="8">
        <v>772</v>
      </c>
    </row>
    <row r="561" ht="16.0" customHeight="true">
      <c r="A561" t="n" s="7">
        <v>4.1942884E7</v>
      </c>
      <c r="B561" t="s" s="8">
        <v>245</v>
      </c>
      <c r="C561" t="n" s="8">
        <f>IF(false,"005-1114", "005-1114")</f>
      </c>
      <c r="D561" t="s" s="8">
        <v>773</v>
      </c>
      <c r="E561" t="n" s="8">
        <v>3.0</v>
      </c>
      <c r="F561" t="n" s="8">
        <v>3547.0</v>
      </c>
      <c r="G561" t="s" s="8">
        <v>53</v>
      </c>
      <c r="H561" t="s" s="8">
        <v>715</v>
      </c>
      <c r="I561" t="s" s="8">
        <v>774</v>
      </c>
    </row>
    <row r="562" ht="16.0" customHeight="true">
      <c r="A562" t="n" s="7">
        <v>4.198665E7</v>
      </c>
      <c r="B562" t="s" s="8">
        <v>245</v>
      </c>
      <c r="C562" t="n" s="8">
        <f>IF(false,"120921901", "120921901")</f>
      </c>
      <c r="D562" t="s" s="8">
        <v>449</v>
      </c>
      <c r="E562" t="n" s="8">
        <v>2.0</v>
      </c>
      <c r="F562" t="n" s="8">
        <v>1845.0</v>
      </c>
      <c r="G562" t="s" s="8">
        <v>53</v>
      </c>
      <c r="H562" t="s" s="8">
        <v>715</v>
      </c>
      <c r="I562" t="s" s="8">
        <v>775</v>
      </c>
    </row>
    <row r="563" ht="16.0" customHeight="true">
      <c r="A563" t="n" s="7">
        <v>4.1991143E7</v>
      </c>
      <c r="B563" t="s" s="8">
        <v>245</v>
      </c>
      <c r="C563" t="n" s="8">
        <f>IF(false,"005-1037", "005-1037")</f>
      </c>
      <c r="D563" t="s" s="8">
        <v>500</v>
      </c>
      <c r="E563" t="n" s="8">
        <v>2.0</v>
      </c>
      <c r="F563" t="n" s="8">
        <v>3598.0</v>
      </c>
      <c r="G563" t="s" s="8">
        <v>53</v>
      </c>
      <c r="H563" t="s" s="8">
        <v>715</v>
      </c>
      <c r="I563" t="s" s="8">
        <v>776</v>
      </c>
    </row>
    <row r="564" ht="16.0" customHeight="true">
      <c r="A564" t="n" s="7">
        <v>4.2000643E7</v>
      </c>
      <c r="B564" t="s" s="8">
        <v>245</v>
      </c>
      <c r="C564" t="n" s="8">
        <f>IF(false,"005-1039", "005-1039")</f>
      </c>
      <c r="D564" t="s" s="8">
        <v>528</v>
      </c>
      <c r="E564" t="n" s="8">
        <v>2.0</v>
      </c>
      <c r="F564" t="n" s="8">
        <v>2986.0</v>
      </c>
      <c r="G564" t="s" s="8">
        <v>53</v>
      </c>
      <c r="H564" t="s" s="8">
        <v>715</v>
      </c>
      <c r="I564" t="s" s="8">
        <v>777</v>
      </c>
    </row>
    <row r="565" ht="16.0" customHeight="true">
      <c r="A565" t="n" s="7">
        <v>4.1994835E7</v>
      </c>
      <c r="B565" t="s" s="8">
        <v>245</v>
      </c>
      <c r="C565" t="n" s="8">
        <f>IF(false,"005-1516", "005-1516")</f>
      </c>
      <c r="D565" t="s" s="8">
        <v>291</v>
      </c>
      <c r="E565" t="n" s="8">
        <v>2.0</v>
      </c>
      <c r="F565" t="n" s="8">
        <v>1727.0</v>
      </c>
      <c r="G565" t="s" s="8">
        <v>53</v>
      </c>
      <c r="H565" t="s" s="8">
        <v>715</v>
      </c>
      <c r="I565" t="s" s="8">
        <v>778</v>
      </c>
    </row>
    <row r="566" ht="16.0" customHeight="true">
      <c r="A566" t="n" s="7">
        <v>4.1977109E7</v>
      </c>
      <c r="B566" t="s" s="8">
        <v>245</v>
      </c>
      <c r="C566" t="n" s="8">
        <f>IF(false,"120921901", "120921901")</f>
      </c>
      <c r="D566" t="s" s="8">
        <v>449</v>
      </c>
      <c r="E566" t="n" s="8">
        <v>2.0</v>
      </c>
      <c r="F566" t="n" s="8">
        <v>1783.0</v>
      </c>
      <c r="G566" t="s" s="8">
        <v>53</v>
      </c>
      <c r="H566" t="s" s="8">
        <v>715</v>
      </c>
      <c r="I566" t="s" s="8">
        <v>779</v>
      </c>
    </row>
    <row r="567" ht="16.0" customHeight="true">
      <c r="A567" t="n" s="7">
        <v>4.1970336E7</v>
      </c>
      <c r="B567" t="s" s="8">
        <v>245</v>
      </c>
      <c r="C567" t="n" s="8">
        <f>IF(false,"005-1038", "005-1038")</f>
      </c>
      <c r="D567" t="s" s="8">
        <v>770</v>
      </c>
      <c r="E567" t="n" s="8">
        <v>2.0</v>
      </c>
      <c r="F567" t="n" s="8">
        <v>2878.0</v>
      </c>
      <c r="G567" t="s" s="8">
        <v>53</v>
      </c>
      <c r="H567" t="s" s="8">
        <v>715</v>
      </c>
      <c r="I567" t="s" s="8">
        <v>780</v>
      </c>
    </row>
    <row r="568" ht="16.0" customHeight="true">
      <c r="A568" t="n" s="7">
        <v>4.2005447E7</v>
      </c>
      <c r="B568" t="s" s="8">
        <v>432</v>
      </c>
      <c r="C568" t="n" s="8">
        <f>IF(false,"005-1039", "005-1039")</f>
      </c>
      <c r="D568" t="s" s="8">
        <v>186</v>
      </c>
      <c r="E568" t="n" s="8">
        <v>2.0</v>
      </c>
      <c r="F568" t="n" s="8">
        <v>1.0</v>
      </c>
      <c r="G568" t="s" s="8">
        <v>53</v>
      </c>
      <c r="H568" t="s" s="8">
        <v>715</v>
      </c>
      <c r="I568" t="s" s="8">
        <v>781</v>
      </c>
    </row>
    <row r="569" ht="16.0" customHeight="true">
      <c r="A569" t="n" s="7">
        <v>4.199601E7</v>
      </c>
      <c r="B569" t="s" s="8">
        <v>245</v>
      </c>
      <c r="C569" t="n" s="8">
        <f>IF(false,"120922351", "120922351")</f>
      </c>
      <c r="D569" t="s" s="8">
        <v>782</v>
      </c>
      <c r="E569" t="n" s="8">
        <v>3.0</v>
      </c>
      <c r="F569" t="n" s="8">
        <v>1965.0</v>
      </c>
      <c r="G569" t="s" s="8">
        <v>53</v>
      </c>
      <c r="H569" t="s" s="8">
        <v>715</v>
      </c>
      <c r="I569" t="s" s="8">
        <v>783</v>
      </c>
    </row>
    <row r="570" ht="16.0" customHeight="true">
      <c r="A570" t="n" s="7">
        <v>4.1988755E7</v>
      </c>
      <c r="B570" t="s" s="8">
        <v>245</v>
      </c>
      <c r="C570" t="n" s="8">
        <f>IF(false,"005-1039", "005-1039")</f>
      </c>
      <c r="D570" t="s" s="8">
        <v>528</v>
      </c>
      <c r="E570" t="n" s="8">
        <v>1.0</v>
      </c>
      <c r="F570" t="n" s="8">
        <v>1505.0</v>
      </c>
      <c r="G570" t="s" s="8">
        <v>53</v>
      </c>
      <c r="H570" t="s" s="8">
        <v>715</v>
      </c>
      <c r="I570" t="s" s="8">
        <v>784</v>
      </c>
    </row>
    <row r="571" ht="16.0" customHeight="true">
      <c r="A571" t="n" s="7">
        <v>4.2014576E7</v>
      </c>
      <c r="B571" t="s" s="8">
        <v>432</v>
      </c>
      <c r="C571" t="n" s="8">
        <f>IF(false,"120921544", "120921544")</f>
      </c>
      <c r="D571" t="s" s="8">
        <v>118</v>
      </c>
      <c r="E571" t="n" s="8">
        <v>2.0</v>
      </c>
      <c r="F571" t="n" s="8">
        <v>1798.0</v>
      </c>
      <c r="G571" t="s" s="8">
        <v>53</v>
      </c>
      <c r="H571" t="s" s="8">
        <v>715</v>
      </c>
      <c r="I571" t="s" s="8">
        <v>785</v>
      </c>
    </row>
    <row r="572" ht="16.0" customHeight="true">
      <c r="A572" t="n" s="7">
        <v>4.2013398E7</v>
      </c>
      <c r="B572" t="s" s="8">
        <v>432</v>
      </c>
      <c r="C572" t="n" s="8">
        <f>IF(false,"005-1513", "005-1513")</f>
      </c>
      <c r="D572" t="s" s="8">
        <v>122</v>
      </c>
      <c r="E572" t="n" s="8">
        <v>1.0</v>
      </c>
      <c r="F572" t="n" s="8">
        <v>161.0</v>
      </c>
      <c r="G572" t="s" s="8">
        <v>53</v>
      </c>
      <c r="H572" t="s" s="8">
        <v>715</v>
      </c>
      <c r="I572" t="s" s="8">
        <v>786</v>
      </c>
    </row>
    <row r="573" ht="16.0" customHeight="true">
      <c r="A573" t="n" s="7">
        <v>4.2011748E7</v>
      </c>
      <c r="B573" t="s" s="8">
        <v>432</v>
      </c>
      <c r="C573" t="n" s="8">
        <f>IF(false,"120921370", "120921370")</f>
      </c>
      <c r="D573" t="s" s="8">
        <v>194</v>
      </c>
      <c r="E573" t="n" s="8">
        <v>1.0</v>
      </c>
      <c r="F573" t="n" s="8">
        <v>1799.0</v>
      </c>
      <c r="G573" t="s" s="8">
        <v>53</v>
      </c>
      <c r="H573" t="s" s="8">
        <v>715</v>
      </c>
      <c r="I573" t="s" s="8">
        <v>787</v>
      </c>
    </row>
    <row r="574" ht="16.0" customHeight="true">
      <c r="A574" t="n" s="7">
        <v>4.2002794E7</v>
      </c>
      <c r="B574" t="s" s="8">
        <v>432</v>
      </c>
      <c r="C574" t="n" s="8">
        <f>IF(false,"120921370", "120921370")</f>
      </c>
      <c r="D574" t="s" s="8">
        <v>194</v>
      </c>
      <c r="E574" t="n" s="8">
        <v>1.0</v>
      </c>
      <c r="F574" t="n" s="8">
        <v>1.0</v>
      </c>
      <c r="G574" t="s" s="8">
        <v>53</v>
      </c>
      <c r="H574" t="s" s="8">
        <v>715</v>
      </c>
      <c r="I574" t="s" s="8">
        <v>788</v>
      </c>
    </row>
    <row r="575" ht="16.0" customHeight="true">
      <c r="A575" t="n" s="7">
        <v>4.2000318E7</v>
      </c>
      <c r="B575" t="s" s="8">
        <v>245</v>
      </c>
      <c r="C575" t="n" s="8">
        <f>IF(false,"005-1515", "005-1515")</f>
      </c>
      <c r="D575" t="s" s="8">
        <v>300</v>
      </c>
      <c r="E575" t="n" s="8">
        <v>2.0</v>
      </c>
      <c r="F575" t="n" s="8">
        <v>1526.0</v>
      </c>
      <c r="G575" t="s" s="8">
        <v>53</v>
      </c>
      <c r="H575" t="s" s="8">
        <v>715</v>
      </c>
      <c r="I575" t="s" s="8">
        <v>789</v>
      </c>
    </row>
    <row r="576" ht="16.0" customHeight="true">
      <c r="A576" t="n" s="7">
        <v>4.1997444E7</v>
      </c>
      <c r="B576" t="s" s="8">
        <v>245</v>
      </c>
      <c r="C576" t="n" s="8">
        <f>IF(false,"120922353", "120922353")</f>
      </c>
      <c r="D576" t="s" s="8">
        <v>293</v>
      </c>
      <c r="E576" t="n" s="8">
        <v>2.0</v>
      </c>
      <c r="F576" t="n" s="8">
        <v>1258.0</v>
      </c>
      <c r="G576" t="s" s="8">
        <v>53</v>
      </c>
      <c r="H576" t="s" s="8">
        <v>715</v>
      </c>
      <c r="I576" t="s" s="8">
        <v>790</v>
      </c>
    </row>
    <row r="577" ht="16.0" customHeight="true">
      <c r="A577" t="n" s="7">
        <v>4.200035E7</v>
      </c>
      <c r="B577" t="s" s="8">
        <v>245</v>
      </c>
      <c r="C577" t="n" s="8">
        <f>IF(false,"005-1514", "005-1514")</f>
      </c>
      <c r="D577" t="s" s="8">
        <v>251</v>
      </c>
      <c r="E577" t="n" s="8">
        <v>1.0</v>
      </c>
      <c r="F577" t="n" s="8">
        <v>664.0</v>
      </c>
      <c r="G577" t="s" s="8">
        <v>53</v>
      </c>
      <c r="H577" t="s" s="8">
        <v>715</v>
      </c>
      <c r="I577" t="s" s="8">
        <v>791</v>
      </c>
    </row>
    <row r="578" ht="16.0" customHeight="true">
      <c r="A578" t="n" s="7">
        <v>4.19991E7</v>
      </c>
      <c r="B578" t="s" s="8">
        <v>245</v>
      </c>
      <c r="C578" t="n" s="8">
        <f>IF(false,"120922782", "120922782")</f>
      </c>
      <c r="D578" t="s" s="8">
        <v>792</v>
      </c>
      <c r="E578" t="n" s="8">
        <v>1.0</v>
      </c>
      <c r="F578" t="n" s="8">
        <v>472.0</v>
      </c>
      <c r="G578" t="s" s="8">
        <v>53</v>
      </c>
      <c r="H578" t="s" s="8">
        <v>715</v>
      </c>
      <c r="I578" t="s" s="8">
        <v>793</v>
      </c>
    </row>
    <row r="579" ht="16.0" customHeight="true">
      <c r="A579" t="n" s="7">
        <v>4.1993818E7</v>
      </c>
      <c r="B579" t="s" s="8">
        <v>245</v>
      </c>
      <c r="C579" t="n" s="8">
        <f>IF(false,"005-1516", "005-1516")</f>
      </c>
      <c r="D579" t="s" s="8">
        <v>291</v>
      </c>
      <c r="E579" t="n" s="8">
        <v>1.0</v>
      </c>
      <c r="F579" t="n" s="8">
        <v>779.0</v>
      </c>
      <c r="G579" t="s" s="8">
        <v>53</v>
      </c>
      <c r="H579" t="s" s="8">
        <v>715</v>
      </c>
      <c r="I579" t="s" s="8">
        <v>794</v>
      </c>
    </row>
    <row r="580" ht="16.0" customHeight="true">
      <c r="A580" t="n" s="7">
        <v>4.2098644E7</v>
      </c>
      <c r="B580" t="s" s="8">
        <v>432</v>
      </c>
      <c r="C580" t="n" s="8">
        <f>IF(false,"005-1359", "005-1359")</f>
      </c>
      <c r="D580" t="s" s="8">
        <v>428</v>
      </c>
      <c r="E580" t="n" s="8">
        <v>1.0</v>
      </c>
      <c r="F580" t="n" s="8">
        <v>42.0</v>
      </c>
      <c r="G580" t="s" s="8">
        <v>53</v>
      </c>
      <c r="H580" t="s" s="8">
        <v>715</v>
      </c>
      <c r="I580" t="s" s="8">
        <v>795</v>
      </c>
    </row>
    <row r="581" ht="16.0" customHeight="true">
      <c r="A581" t="n" s="7">
        <v>4.1999347E7</v>
      </c>
      <c r="B581" t="s" s="8">
        <v>245</v>
      </c>
      <c r="C581" t="n" s="8">
        <f>IF(false,"120922353", "120922353")</f>
      </c>
      <c r="D581" t="s" s="8">
        <v>293</v>
      </c>
      <c r="E581" t="n" s="8">
        <v>1.0</v>
      </c>
      <c r="F581" t="n" s="8">
        <v>679.0</v>
      </c>
      <c r="G581" t="s" s="8">
        <v>53</v>
      </c>
      <c r="H581" t="s" s="8">
        <v>715</v>
      </c>
      <c r="I581" t="s" s="8">
        <v>796</v>
      </c>
    </row>
    <row r="582" ht="16.0" customHeight="true">
      <c r="A582" t="n" s="7">
        <v>4.1999519E7</v>
      </c>
      <c r="B582" t="s" s="8">
        <v>245</v>
      </c>
      <c r="C582" t="n" s="8">
        <f>IF(false,"120922353", "120922353")</f>
      </c>
      <c r="D582" t="s" s="8">
        <v>293</v>
      </c>
      <c r="E582" t="n" s="8">
        <v>1.0</v>
      </c>
      <c r="F582" t="n" s="8">
        <v>849.0</v>
      </c>
      <c r="G582" t="s" s="8">
        <v>53</v>
      </c>
      <c r="H582" t="s" s="8">
        <v>715</v>
      </c>
      <c r="I582" t="s" s="8">
        <v>797</v>
      </c>
    </row>
    <row r="583" ht="16.0" customHeight="true">
      <c r="A583" t="n" s="7">
        <v>4.2000012E7</v>
      </c>
      <c r="B583" t="s" s="8">
        <v>245</v>
      </c>
      <c r="C583" t="n" s="8">
        <f>IF(false,"005-1038", "005-1038")</f>
      </c>
      <c r="D583" t="s" s="8">
        <v>770</v>
      </c>
      <c r="E583" t="n" s="8">
        <v>1.0</v>
      </c>
      <c r="F583" t="n" s="8">
        <v>1388.0</v>
      </c>
      <c r="G583" t="s" s="8">
        <v>53</v>
      </c>
      <c r="H583" t="s" s="8">
        <v>715</v>
      </c>
      <c r="I583" t="s" s="8">
        <v>798</v>
      </c>
    </row>
    <row r="584" ht="16.0" customHeight="true">
      <c r="A584" t="n" s="7">
        <v>4.1989494E7</v>
      </c>
      <c r="B584" t="s" s="8">
        <v>245</v>
      </c>
      <c r="C584" t="n" s="8">
        <f>IF(false,"120921898", "120921898")</f>
      </c>
      <c r="D584" t="s" s="8">
        <v>738</v>
      </c>
      <c r="E584" t="n" s="8">
        <v>2.0</v>
      </c>
      <c r="F584" t="n" s="8">
        <v>1980.0</v>
      </c>
      <c r="G584" t="s" s="8">
        <v>53</v>
      </c>
      <c r="H584" t="s" s="8">
        <v>715</v>
      </c>
      <c r="I584" t="s" s="8">
        <v>799</v>
      </c>
    </row>
    <row r="585" ht="16.0" customHeight="true">
      <c r="A585" t="n" s="7">
        <v>4.1987053E7</v>
      </c>
      <c r="B585" t="s" s="8">
        <v>245</v>
      </c>
      <c r="C585" t="n" s="8">
        <f>IF(false,"005-1516", "005-1516")</f>
      </c>
      <c r="D585" t="s" s="8">
        <v>291</v>
      </c>
      <c r="E585" t="n" s="8">
        <v>3.0</v>
      </c>
      <c r="F585" t="n" s="8">
        <v>2715.0</v>
      </c>
      <c r="G585" t="s" s="8">
        <v>53</v>
      </c>
      <c r="H585" t="s" s="8">
        <v>715</v>
      </c>
      <c r="I585" t="s" s="8">
        <v>800</v>
      </c>
    </row>
    <row r="586" ht="16.0" customHeight="true">
      <c r="A586" t="n" s="7">
        <v>4.1984978E7</v>
      </c>
      <c r="B586" t="s" s="8">
        <v>245</v>
      </c>
      <c r="C586" t="n" s="8">
        <f>IF(false,"005-1039", "005-1039")</f>
      </c>
      <c r="D586" t="s" s="8">
        <v>528</v>
      </c>
      <c r="E586" t="n" s="8">
        <v>1.0</v>
      </c>
      <c r="F586" t="n" s="8">
        <v>1243.0</v>
      </c>
      <c r="G586" t="s" s="8">
        <v>53</v>
      </c>
      <c r="H586" t="s" s="8">
        <v>715</v>
      </c>
      <c r="I586" t="s" s="8">
        <v>801</v>
      </c>
    </row>
    <row r="587" ht="16.0" customHeight="true">
      <c r="A587" t="n" s="7">
        <v>4.1975718E7</v>
      </c>
      <c r="B587" t="s" s="8">
        <v>245</v>
      </c>
      <c r="C587" t="n" s="8">
        <f>IF(false,"005-1516", "005-1516")</f>
      </c>
      <c r="D587" t="s" s="8">
        <v>291</v>
      </c>
      <c r="E587" t="n" s="8">
        <v>4.0</v>
      </c>
      <c r="F587" t="n" s="8">
        <v>2988.0</v>
      </c>
      <c r="G587" t="s" s="8">
        <v>53</v>
      </c>
      <c r="H587" t="s" s="8">
        <v>715</v>
      </c>
      <c r="I587" t="s" s="8">
        <v>802</v>
      </c>
    </row>
    <row r="588" ht="16.0" customHeight="true">
      <c r="A588" t="n" s="7">
        <v>4.1973143E7</v>
      </c>
      <c r="B588" t="s" s="8">
        <v>245</v>
      </c>
      <c r="C588" t="n" s="8">
        <f>IF(false,"120922456", "120922456")</f>
      </c>
      <c r="D588" t="s" s="8">
        <v>803</v>
      </c>
      <c r="E588" t="n" s="8">
        <v>1.0</v>
      </c>
      <c r="F588" t="n" s="8">
        <v>791.0</v>
      </c>
      <c r="G588" t="s" s="8">
        <v>53</v>
      </c>
      <c r="H588" t="s" s="8">
        <v>715</v>
      </c>
      <c r="I588" t="s" s="8">
        <v>804</v>
      </c>
    </row>
    <row r="589" ht="16.0" customHeight="true">
      <c r="A589" t="n" s="7">
        <v>4.1973143E7</v>
      </c>
      <c r="B589" t="s" s="8">
        <v>245</v>
      </c>
      <c r="C589" t="n" s="8">
        <f>IF(false,"120922035", "120922035")</f>
      </c>
      <c r="D589" t="s" s="8">
        <v>502</v>
      </c>
      <c r="E589" t="n" s="8">
        <v>1.0</v>
      </c>
      <c r="F589" t="n" s="8">
        <v>791.0</v>
      </c>
      <c r="G589" t="s" s="8">
        <v>53</v>
      </c>
      <c r="H589" t="s" s="8">
        <v>715</v>
      </c>
      <c r="I589" t="s" s="8">
        <v>804</v>
      </c>
    </row>
    <row r="590" ht="16.0" customHeight="true">
      <c r="A590" t="n" s="7">
        <v>4.1985416E7</v>
      </c>
      <c r="B590" t="s" s="8">
        <v>245</v>
      </c>
      <c r="C590" t="n" s="8">
        <f>IF(false,"005-1516", "005-1516")</f>
      </c>
      <c r="D590" t="s" s="8">
        <v>291</v>
      </c>
      <c r="E590" t="n" s="8">
        <v>2.0</v>
      </c>
      <c r="F590" t="n" s="8">
        <v>1810.0</v>
      </c>
      <c r="G590" t="s" s="8">
        <v>53</v>
      </c>
      <c r="H590" t="s" s="8">
        <v>715</v>
      </c>
      <c r="I590" t="s" s="8">
        <v>805</v>
      </c>
    </row>
    <row r="591" ht="16.0" customHeight="true">
      <c r="A591" t="n" s="7">
        <v>4.1966168E7</v>
      </c>
      <c r="B591" t="s" s="8">
        <v>245</v>
      </c>
      <c r="C591" t="n" s="8">
        <f>IF(false,"005-1516", "005-1516")</f>
      </c>
      <c r="D591" t="s" s="8">
        <v>291</v>
      </c>
      <c r="E591" t="n" s="8">
        <v>2.0</v>
      </c>
      <c r="F591" t="n" s="8">
        <v>1110.0</v>
      </c>
      <c r="G591" t="s" s="8">
        <v>53</v>
      </c>
      <c r="H591" t="s" s="8">
        <v>715</v>
      </c>
      <c r="I591" t="s" s="8">
        <v>806</v>
      </c>
    </row>
    <row r="592" ht="16.0" customHeight="true">
      <c r="A592" t="n" s="7">
        <v>4.1964526E7</v>
      </c>
      <c r="B592" t="s" s="8">
        <v>245</v>
      </c>
      <c r="C592" t="n" s="8">
        <f>IF(false,"005-1516", "005-1516")</f>
      </c>
      <c r="D592" t="s" s="8">
        <v>291</v>
      </c>
      <c r="E592" t="n" s="8">
        <v>1.0</v>
      </c>
      <c r="F592" t="n" s="8">
        <v>649.0</v>
      </c>
      <c r="G592" t="s" s="8">
        <v>53</v>
      </c>
      <c r="H592" t="s" s="8">
        <v>715</v>
      </c>
      <c r="I592" t="s" s="8">
        <v>807</v>
      </c>
    </row>
    <row r="593" ht="16.0" customHeight="true">
      <c r="A593" t="n" s="7">
        <v>4.2068051E7</v>
      </c>
      <c r="B593" t="s" s="8">
        <v>432</v>
      </c>
      <c r="C593" t="n" s="8">
        <f>IF(false,"005-1514", "005-1514")</f>
      </c>
      <c r="D593" t="s" s="8">
        <v>153</v>
      </c>
      <c r="E593" t="n" s="8">
        <v>1.0</v>
      </c>
      <c r="F593" t="n" s="8">
        <v>933.0</v>
      </c>
      <c r="G593" t="s" s="8">
        <v>53</v>
      </c>
      <c r="H593" t="s" s="8">
        <v>715</v>
      </c>
      <c r="I593" t="s" s="8">
        <v>808</v>
      </c>
    </row>
    <row r="594" ht="16.0" customHeight="true">
      <c r="A594" t="n" s="7">
        <v>4.1962187E7</v>
      </c>
      <c r="B594" t="s" s="8">
        <v>245</v>
      </c>
      <c r="C594" t="n" s="8">
        <f>IF(false,"005-1515", "005-1515")</f>
      </c>
      <c r="D594" t="s" s="8">
        <v>300</v>
      </c>
      <c r="E594" t="n" s="8">
        <v>1.0</v>
      </c>
      <c r="F594" t="n" s="8">
        <v>762.0</v>
      </c>
      <c r="G594" t="s" s="8">
        <v>53</v>
      </c>
      <c r="H594" t="s" s="8">
        <v>715</v>
      </c>
      <c r="I594" t="s" s="8">
        <v>809</v>
      </c>
    </row>
    <row r="595" ht="16.0" customHeight="true">
      <c r="A595" t="n" s="7">
        <v>4.2047224E7</v>
      </c>
      <c r="B595" t="s" s="8">
        <v>432</v>
      </c>
      <c r="C595" t="n" s="8">
        <f>IF(false,"005-1514", "005-1514")</f>
      </c>
      <c r="D595" t="s" s="8">
        <v>153</v>
      </c>
      <c r="E595" t="n" s="8">
        <v>1.0</v>
      </c>
      <c r="F595" t="n" s="8">
        <v>939.0</v>
      </c>
      <c r="G595" t="s" s="8">
        <v>53</v>
      </c>
      <c r="H595" t="s" s="8">
        <v>715</v>
      </c>
      <c r="I595" t="s" s="8">
        <v>810</v>
      </c>
    </row>
    <row r="596" ht="16.0" customHeight="true">
      <c r="A596" t="n" s="7">
        <v>4.1954326E7</v>
      </c>
      <c r="B596" t="s" s="8">
        <v>245</v>
      </c>
      <c r="C596" t="n" s="8">
        <f>IF(false,"005-1516", "005-1516")</f>
      </c>
      <c r="D596" t="s" s="8">
        <v>291</v>
      </c>
      <c r="E596" t="n" s="8">
        <v>2.0</v>
      </c>
      <c r="F596" t="n" s="8">
        <v>1026.0</v>
      </c>
      <c r="G596" t="s" s="8">
        <v>53</v>
      </c>
      <c r="H596" t="s" s="8">
        <v>715</v>
      </c>
      <c r="I596" t="s" s="8">
        <v>811</v>
      </c>
    </row>
    <row r="597" ht="16.0" customHeight="true">
      <c r="A597" t="n" s="7">
        <v>4.2083702E7</v>
      </c>
      <c r="B597" t="s" s="8">
        <v>432</v>
      </c>
      <c r="C597" t="n" s="8">
        <f>IF(false,"002-098", "002-098")</f>
      </c>
      <c r="D597" t="s" s="8">
        <v>397</v>
      </c>
      <c r="E597" t="n" s="8">
        <v>1.0</v>
      </c>
      <c r="F597" t="n" s="8">
        <v>1138.0</v>
      </c>
      <c r="G597" t="s" s="8">
        <v>53</v>
      </c>
      <c r="H597" t="s" s="8">
        <v>715</v>
      </c>
      <c r="I597" t="s" s="8">
        <v>812</v>
      </c>
    </row>
    <row r="598" ht="16.0" customHeight="true">
      <c r="A598" t="n" s="7">
        <v>4.2030585E7</v>
      </c>
      <c r="B598" t="s" s="8">
        <v>432</v>
      </c>
      <c r="C598" t="n" s="8">
        <f>IF(false,"120922005", "120922005")</f>
      </c>
      <c r="D598" t="s" s="8">
        <v>813</v>
      </c>
      <c r="E598" t="n" s="8">
        <v>1.0</v>
      </c>
      <c r="F598" t="n" s="8">
        <v>1699.0</v>
      </c>
      <c r="G598" t="s" s="8">
        <v>53</v>
      </c>
      <c r="H598" t="s" s="8">
        <v>715</v>
      </c>
      <c r="I598" t="s" s="8">
        <v>814</v>
      </c>
    </row>
    <row r="599" ht="16.0" customHeight="true">
      <c r="A599" t="n" s="7">
        <v>4.1995099E7</v>
      </c>
      <c r="B599" t="s" s="8">
        <v>245</v>
      </c>
      <c r="C599" t="n" s="8">
        <f>IF(false,"005-1513", "005-1513")</f>
      </c>
      <c r="D599" t="s" s="8">
        <v>456</v>
      </c>
      <c r="E599" t="n" s="8">
        <v>1.0</v>
      </c>
      <c r="F599" t="n" s="8">
        <v>782.0</v>
      </c>
      <c r="G599" t="s" s="8">
        <v>53</v>
      </c>
      <c r="H599" t="s" s="8">
        <v>715</v>
      </c>
      <c r="I599" t="s" s="8">
        <v>815</v>
      </c>
    </row>
    <row r="600" ht="16.0" customHeight="true">
      <c r="A600" t="n" s="7">
        <v>4.1995099E7</v>
      </c>
      <c r="B600" t="s" s="8">
        <v>245</v>
      </c>
      <c r="C600" t="n" s="8">
        <f>IF(false,"005-1515", "005-1515")</f>
      </c>
      <c r="D600" t="s" s="8">
        <v>300</v>
      </c>
      <c r="E600" t="n" s="8">
        <v>1.0</v>
      </c>
      <c r="F600" t="n" s="8">
        <v>761.0</v>
      </c>
      <c r="G600" t="s" s="8">
        <v>53</v>
      </c>
      <c r="H600" t="s" s="8">
        <v>715</v>
      </c>
      <c r="I600" t="s" s="8">
        <v>815</v>
      </c>
    </row>
    <row r="601" ht="16.0" customHeight="true">
      <c r="A601" t="n" s="7">
        <v>4.1951677E7</v>
      </c>
      <c r="B601" t="s" s="8">
        <v>245</v>
      </c>
      <c r="C601" t="n" s="8">
        <f>IF(false,"005-1039", "005-1039")</f>
      </c>
      <c r="D601" t="s" s="8">
        <v>528</v>
      </c>
      <c r="E601" t="n" s="8">
        <v>3.0</v>
      </c>
      <c r="F601" t="n" s="8">
        <v>3899.0</v>
      </c>
      <c r="G601" t="s" s="8">
        <v>53</v>
      </c>
      <c r="H601" t="s" s="8">
        <v>715</v>
      </c>
      <c r="I601" t="s" s="8">
        <v>816</v>
      </c>
    </row>
    <row r="602" ht="16.0" customHeight="true">
      <c r="A602" t="n" s="7">
        <v>4.1944136E7</v>
      </c>
      <c r="B602" t="s" s="8">
        <v>245</v>
      </c>
      <c r="C602" t="n" s="8">
        <f>IF(false,"005-1516", "005-1516")</f>
      </c>
      <c r="D602" t="s" s="8">
        <v>291</v>
      </c>
      <c r="E602" t="n" s="8">
        <v>2.0</v>
      </c>
      <c r="F602" t="n" s="8">
        <v>1435.0</v>
      </c>
      <c r="G602" t="s" s="8">
        <v>53</v>
      </c>
      <c r="H602" t="s" s="8">
        <v>715</v>
      </c>
      <c r="I602" t="s" s="8">
        <v>817</v>
      </c>
    </row>
    <row r="603" ht="16.0" customHeight="true">
      <c r="A603" t="n" s="7">
        <v>4.2064435E7</v>
      </c>
      <c r="B603" t="s" s="8">
        <v>432</v>
      </c>
      <c r="C603" t="n" s="8">
        <f>IF(false,"005-1312", "005-1312")</f>
      </c>
      <c r="D603" t="s" s="8">
        <v>102</v>
      </c>
      <c r="E603" t="n" s="8">
        <v>1.0</v>
      </c>
      <c r="F603" t="n" s="8">
        <v>588.0</v>
      </c>
      <c r="G603" t="s" s="8">
        <v>53</v>
      </c>
      <c r="H603" t="s" s="8">
        <v>715</v>
      </c>
      <c r="I603" t="s" s="8">
        <v>818</v>
      </c>
    </row>
    <row r="604" ht="16.0" customHeight="true">
      <c r="A604" t="n" s="7">
        <v>4.2020389E7</v>
      </c>
      <c r="B604" t="s" s="8">
        <v>432</v>
      </c>
      <c r="C604" t="n" s="8">
        <f>IF(false,"005-1521", "005-1521")</f>
      </c>
      <c r="D604" t="s" s="8">
        <v>566</v>
      </c>
      <c r="E604" t="n" s="8">
        <v>1.0</v>
      </c>
      <c r="F604" t="n" s="8">
        <v>492.0</v>
      </c>
      <c r="G604" t="s" s="8">
        <v>53</v>
      </c>
      <c r="H604" t="s" s="8">
        <v>715</v>
      </c>
      <c r="I604" t="s" s="8">
        <v>819</v>
      </c>
    </row>
    <row r="605" ht="16.0" customHeight="true">
      <c r="A605" t="n" s="7">
        <v>4.1939668E7</v>
      </c>
      <c r="B605" t="s" s="8">
        <v>245</v>
      </c>
      <c r="C605" t="n" s="8">
        <f>IF(false,"002-099", "002-099")</f>
      </c>
      <c r="D605" t="s" s="8">
        <v>302</v>
      </c>
      <c r="E605" t="n" s="8">
        <v>2.0</v>
      </c>
      <c r="F605" t="n" s="8">
        <v>1.0</v>
      </c>
      <c r="G605" t="s" s="8">
        <v>53</v>
      </c>
      <c r="H605" t="s" s="8">
        <v>715</v>
      </c>
      <c r="I605" t="s" s="8">
        <v>820</v>
      </c>
    </row>
    <row r="606" ht="16.0" customHeight="true">
      <c r="A606" t="n" s="7">
        <v>4.207928E7</v>
      </c>
      <c r="B606" t="s" s="8">
        <v>432</v>
      </c>
      <c r="C606" t="n" s="8">
        <f>IF(false,"120922390", "120922390")</f>
      </c>
      <c r="D606" t="s" s="8">
        <v>91</v>
      </c>
      <c r="E606" t="n" s="8">
        <v>1.0</v>
      </c>
      <c r="F606" t="n" s="8">
        <v>328.0</v>
      </c>
      <c r="G606" t="s" s="8">
        <v>53</v>
      </c>
      <c r="H606" t="s" s="8">
        <v>715</v>
      </c>
      <c r="I606" t="s" s="8">
        <v>821</v>
      </c>
    </row>
    <row r="607" ht="16.0" customHeight="true">
      <c r="A607" t="n" s="7">
        <v>4.2106316E7</v>
      </c>
      <c r="B607" t="s" s="8">
        <v>432</v>
      </c>
      <c r="C607" t="n" s="8">
        <f>IF(false,"005-1513", "005-1513")</f>
      </c>
      <c r="D607" t="s" s="8">
        <v>122</v>
      </c>
      <c r="E607" t="n" s="8">
        <v>1.0</v>
      </c>
      <c r="F607" t="n" s="8">
        <v>910.0</v>
      </c>
      <c r="G607" t="s" s="8">
        <v>53</v>
      </c>
      <c r="H607" t="s" s="8">
        <v>715</v>
      </c>
      <c r="I607" t="s" s="8">
        <v>822</v>
      </c>
    </row>
    <row r="608" ht="16.0" customHeight="true">
      <c r="A608" t="n" s="7">
        <v>4.2036925E7</v>
      </c>
      <c r="B608" t="s" s="8">
        <v>432</v>
      </c>
      <c r="C608" t="n" s="8">
        <f>IF(false,"005-1110", "005-1110")</f>
      </c>
      <c r="D608" t="s" s="8">
        <v>823</v>
      </c>
      <c r="E608" t="n" s="8">
        <v>1.0</v>
      </c>
      <c r="F608" t="n" s="8">
        <v>1699.0</v>
      </c>
      <c r="G608" t="s" s="8">
        <v>53</v>
      </c>
      <c r="H608" t="s" s="8">
        <v>715</v>
      </c>
      <c r="I608" t="s" s="8">
        <v>824</v>
      </c>
    </row>
    <row r="609" ht="16.0" customHeight="true">
      <c r="A609" t="n" s="7">
        <v>4.1932815E7</v>
      </c>
      <c r="B609" t="s" s="8">
        <v>245</v>
      </c>
      <c r="C609" t="n" s="8">
        <f>IF(false,"003-323", "003-323")</f>
      </c>
      <c r="D609" t="s" s="8">
        <v>825</v>
      </c>
      <c r="E609" t="n" s="8">
        <v>2.0</v>
      </c>
      <c r="F609" t="n" s="8">
        <v>2526.0</v>
      </c>
      <c r="G609" t="s" s="8">
        <v>53</v>
      </c>
      <c r="H609" t="s" s="8">
        <v>715</v>
      </c>
      <c r="I609" t="s" s="8">
        <v>826</v>
      </c>
    </row>
    <row r="610" ht="16.0" customHeight="true">
      <c r="A610" t="n" s="7">
        <v>4.2047896E7</v>
      </c>
      <c r="B610" t="s" s="8">
        <v>432</v>
      </c>
      <c r="C610" t="n" s="8">
        <f>IF(false,"120921957", "120921957")</f>
      </c>
      <c r="D610" t="s" s="8">
        <v>107</v>
      </c>
      <c r="E610" t="n" s="8">
        <v>1.0</v>
      </c>
      <c r="F610" t="n" s="8">
        <v>491.0</v>
      </c>
      <c r="G610" t="s" s="8">
        <v>53</v>
      </c>
      <c r="H610" t="s" s="8">
        <v>715</v>
      </c>
      <c r="I610" t="s" s="8">
        <v>827</v>
      </c>
    </row>
    <row r="611" ht="16.0" customHeight="true">
      <c r="A611" t="n" s="7">
        <v>4.1967539E7</v>
      </c>
      <c r="B611" t="s" s="8">
        <v>245</v>
      </c>
      <c r="C611" t="n" s="8">
        <f>IF(false,"005-1516", "005-1516")</f>
      </c>
      <c r="D611" t="s" s="8">
        <v>291</v>
      </c>
      <c r="E611" t="n" s="8">
        <v>2.0</v>
      </c>
      <c r="F611" t="n" s="8">
        <v>1524.0</v>
      </c>
      <c r="G611" t="s" s="8">
        <v>53</v>
      </c>
      <c r="H611" t="s" s="8">
        <v>715</v>
      </c>
      <c r="I611" t="s" s="8">
        <v>828</v>
      </c>
    </row>
    <row r="612" ht="16.0" customHeight="true">
      <c r="A612" t="n" s="7">
        <v>4.2072948E7</v>
      </c>
      <c r="B612" t="s" s="8">
        <v>432</v>
      </c>
      <c r="C612" t="n" s="8">
        <f>IF(false,"120921995", "120921995")</f>
      </c>
      <c r="D612" t="s" s="8">
        <v>59</v>
      </c>
      <c r="E612" t="n" s="8">
        <v>1.0</v>
      </c>
      <c r="F612" t="n" s="8">
        <v>857.0</v>
      </c>
      <c r="G612" t="s" s="8">
        <v>53</v>
      </c>
      <c r="H612" t="s" s="8">
        <v>715</v>
      </c>
      <c r="I612" t="s" s="8">
        <v>829</v>
      </c>
    </row>
    <row r="613" ht="16.0" customHeight="true">
      <c r="A613" t="n" s="7">
        <v>4.2098273E7</v>
      </c>
      <c r="B613" t="s" s="8">
        <v>432</v>
      </c>
      <c r="C613" t="n" s="8">
        <f>IF(false,"120921718", "120921718")</f>
      </c>
      <c r="D613" t="s" s="8">
        <v>146</v>
      </c>
      <c r="E613" t="n" s="8">
        <v>1.0</v>
      </c>
      <c r="F613" t="n" s="8">
        <v>1.0</v>
      </c>
      <c r="G613" t="s" s="8">
        <v>53</v>
      </c>
      <c r="H613" t="s" s="8">
        <v>715</v>
      </c>
      <c r="I613" t="s" s="8">
        <v>830</v>
      </c>
    </row>
    <row r="614" ht="16.0" customHeight="true">
      <c r="A614" t="n" s="7">
        <v>4.1956112E7</v>
      </c>
      <c r="B614" t="s" s="8">
        <v>245</v>
      </c>
      <c r="C614" t="n" s="8">
        <f>IF(false,"01-003884", "01-003884")</f>
      </c>
      <c r="D614" t="s" s="8">
        <v>441</v>
      </c>
      <c r="E614" t="n" s="8">
        <v>1.0</v>
      </c>
      <c r="F614" t="n" s="8">
        <v>788.0</v>
      </c>
      <c r="G614" t="s" s="8">
        <v>53</v>
      </c>
      <c r="H614" t="s" s="8">
        <v>715</v>
      </c>
      <c r="I614" t="s" s="8">
        <v>831</v>
      </c>
    </row>
    <row r="615" ht="16.0" customHeight="true">
      <c r="A615" t="n" s="7">
        <v>4.1956112E7</v>
      </c>
      <c r="B615" t="s" s="8">
        <v>245</v>
      </c>
      <c r="C615" t="n" s="8">
        <f>IF(false,"120922353", "120922353")</f>
      </c>
      <c r="D615" t="s" s="8">
        <v>293</v>
      </c>
      <c r="E615" t="n" s="8">
        <v>1.0</v>
      </c>
      <c r="F615" t="n" s="8">
        <v>677.0</v>
      </c>
      <c r="G615" t="s" s="8">
        <v>53</v>
      </c>
      <c r="H615" t="s" s="8">
        <v>715</v>
      </c>
      <c r="I615" t="s" s="8">
        <v>831</v>
      </c>
    </row>
    <row r="616" ht="16.0" customHeight="true">
      <c r="A616" t="n" s="7">
        <v>4.1946545E7</v>
      </c>
      <c r="B616" t="s" s="8">
        <v>245</v>
      </c>
      <c r="C616" t="n" s="8">
        <f>IF(false,"005-1514", "005-1514")</f>
      </c>
      <c r="D616" t="s" s="8">
        <v>251</v>
      </c>
      <c r="E616" t="n" s="8">
        <v>4.0</v>
      </c>
      <c r="F616" t="n" s="8">
        <v>2888.0</v>
      </c>
      <c r="G616" t="s" s="8">
        <v>53</v>
      </c>
      <c r="H616" t="s" s="8">
        <v>715</v>
      </c>
      <c r="I616" t="s" s="8">
        <v>832</v>
      </c>
    </row>
    <row r="617" ht="16.0" customHeight="true">
      <c r="A617" t="n" s="7">
        <v>4.1947211E7</v>
      </c>
      <c r="B617" t="s" s="8">
        <v>245</v>
      </c>
      <c r="C617" t="n" s="8">
        <f>IF(false,"005-1512", "005-1512")</f>
      </c>
      <c r="D617" t="s" s="8">
        <v>288</v>
      </c>
      <c r="E617" t="n" s="8">
        <v>2.0</v>
      </c>
      <c r="F617" t="n" s="8">
        <v>1564.0</v>
      </c>
      <c r="G617" t="s" s="8">
        <v>53</v>
      </c>
      <c r="H617" t="s" s="8">
        <v>715</v>
      </c>
      <c r="I617" t="s" s="8">
        <v>833</v>
      </c>
    </row>
    <row r="618" ht="16.0" customHeight="true">
      <c r="A618" t="n" s="7">
        <v>4.145372E7</v>
      </c>
      <c r="B618" t="s" s="8">
        <v>93</v>
      </c>
      <c r="C618" t="n" s="8">
        <f>IF(false,"120921936", "120921936")</f>
      </c>
      <c r="D618" t="s" s="8">
        <v>487</v>
      </c>
      <c r="E618" t="n" s="8">
        <v>1.0</v>
      </c>
      <c r="F618" t="n" s="8">
        <v>755.0</v>
      </c>
      <c r="G618" t="s" s="8">
        <v>53</v>
      </c>
      <c r="H618" t="s" s="8">
        <v>715</v>
      </c>
      <c r="I618" t="s" s="8">
        <v>834</v>
      </c>
    </row>
    <row r="619" ht="16.0" customHeight="true">
      <c r="A619" t="n" s="7">
        <v>4.2000896E7</v>
      </c>
      <c r="B619" t="s" s="8">
        <v>245</v>
      </c>
      <c r="C619" t="n" s="8">
        <f>IF(false,"120921901", "120921901")</f>
      </c>
      <c r="D619" t="s" s="8">
        <v>449</v>
      </c>
      <c r="E619" t="n" s="8">
        <v>2.0</v>
      </c>
      <c r="F619" t="n" s="8">
        <v>1978.0</v>
      </c>
      <c r="G619" t="s" s="8">
        <v>53</v>
      </c>
      <c r="H619" t="s" s="8">
        <v>715</v>
      </c>
      <c r="I619" t="s" s="8">
        <v>835</v>
      </c>
    </row>
    <row r="620" ht="16.0" customHeight="true">
      <c r="A620" t="n" s="7">
        <v>4.1996228E7</v>
      </c>
      <c r="B620" t="s" s="8">
        <v>245</v>
      </c>
      <c r="C620" t="n" s="8">
        <f>IF(false,"005-1039", "005-1039")</f>
      </c>
      <c r="D620" t="s" s="8">
        <v>528</v>
      </c>
      <c r="E620" t="n" s="8">
        <v>1.0</v>
      </c>
      <c r="F620" t="n" s="8">
        <v>1493.0</v>
      </c>
      <c r="G620" t="s" s="8">
        <v>53</v>
      </c>
      <c r="H620" t="s" s="8">
        <v>715</v>
      </c>
      <c r="I620" t="s" s="8">
        <v>836</v>
      </c>
    </row>
    <row r="621" ht="16.0" customHeight="true">
      <c r="A621" t="n" s="7">
        <v>4.2000229E7</v>
      </c>
      <c r="B621" t="s" s="8">
        <v>245</v>
      </c>
      <c r="C621" t="n" s="8">
        <f>IF(false,"005-1513", "005-1513")</f>
      </c>
      <c r="D621" t="s" s="8">
        <v>456</v>
      </c>
      <c r="E621" t="n" s="8">
        <v>1.0</v>
      </c>
      <c r="F621" t="n" s="8">
        <v>646.0</v>
      </c>
      <c r="G621" t="s" s="8">
        <v>53</v>
      </c>
      <c r="H621" t="s" s="8">
        <v>715</v>
      </c>
      <c r="I621" t="s" s="8">
        <v>837</v>
      </c>
    </row>
    <row r="622" ht="16.0" customHeight="true">
      <c r="A622" t="n" s="7">
        <v>4.2000229E7</v>
      </c>
      <c r="B622" t="s" s="8">
        <v>245</v>
      </c>
      <c r="C622" t="n" s="8">
        <f>IF(false,"005-1515", "005-1515")</f>
      </c>
      <c r="D622" t="s" s="8">
        <v>300</v>
      </c>
      <c r="E622" t="n" s="8">
        <v>1.0</v>
      </c>
      <c r="F622" t="n" s="8">
        <v>628.0</v>
      </c>
      <c r="G622" t="s" s="8">
        <v>53</v>
      </c>
      <c r="H622" t="s" s="8">
        <v>715</v>
      </c>
      <c r="I622" t="s" s="8">
        <v>837</v>
      </c>
    </row>
    <row r="623" ht="16.0" customHeight="true">
      <c r="A623" t="n" s="7">
        <v>4.2000229E7</v>
      </c>
      <c r="B623" t="s" s="8">
        <v>245</v>
      </c>
      <c r="C623" t="n" s="8">
        <f>IF(false,"005-1514", "005-1514")</f>
      </c>
      <c r="D623" t="s" s="8">
        <v>251</v>
      </c>
      <c r="E623" t="n" s="8">
        <v>1.0</v>
      </c>
      <c r="F623" t="n" s="8">
        <v>628.0</v>
      </c>
      <c r="G623" t="s" s="8">
        <v>53</v>
      </c>
      <c r="H623" t="s" s="8">
        <v>715</v>
      </c>
      <c r="I623" t="s" s="8">
        <v>837</v>
      </c>
    </row>
    <row r="624" ht="16.0" customHeight="true">
      <c r="A624" t="n" s="7">
        <v>4.2000229E7</v>
      </c>
      <c r="B624" t="s" s="8">
        <v>245</v>
      </c>
      <c r="C624" t="n" s="8">
        <f>IF(false,"120921903", "120921903")</f>
      </c>
      <c r="D624" t="s" s="8">
        <v>628</v>
      </c>
      <c r="E624" t="n" s="8">
        <v>1.0</v>
      </c>
      <c r="F624" t="n" s="8">
        <v>524.0</v>
      </c>
      <c r="G624" t="s" s="8">
        <v>53</v>
      </c>
      <c r="H624" t="s" s="8">
        <v>715</v>
      </c>
      <c r="I624" t="s" s="8">
        <v>837</v>
      </c>
    </row>
    <row r="625" ht="16.0" customHeight="true">
      <c r="A625" t="n" s="7">
        <v>4.1990975E7</v>
      </c>
      <c r="B625" t="s" s="8">
        <v>245</v>
      </c>
      <c r="C625" t="n" s="8">
        <f>IF(false,"005-1515", "005-1515")</f>
      </c>
      <c r="D625" t="s" s="8">
        <v>300</v>
      </c>
      <c r="E625" t="n" s="8">
        <v>1.0</v>
      </c>
      <c r="F625" t="n" s="8">
        <v>761.0</v>
      </c>
      <c r="G625" t="s" s="8">
        <v>53</v>
      </c>
      <c r="H625" t="s" s="8">
        <v>715</v>
      </c>
      <c r="I625" t="s" s="8">
        <v>838</v>
      </c>
    </row>
    <row r="626" ht="16.0" customHeight="true">
      <c r="A626" t="n" s="7">
        <v>4.196102E7</v>
      </c>
      <c r="B626" t="s" s="8">
        <v>245</v>
      </c>
      <c r="C626" t="n" s="8">
        <f>IF(false,"120921545", "120921545")</f>
      </c>
      <c r="D626" t="s" s="8">
        <v>505</v>
      </c>
      <c r="E626" t="n" s="8">
        <v>4.0</v>
      </c>
      <c r="F626" t="n" s="8">
        <v>2201.0</v>
      </c>
      <c r="G626" t="s" s="8">
        <v>53</v>
      </c>
      <c r="H626" t="s" s="8">
        <v>715</v>
      </c>
      <c r="I626" t="s" s="8">
        <v>839</v>
      </c>
    </row>
    <row r="627" ht="16.0" customHeight="true">
      <c r="A627" t="n" s="7">
        <v>4.1992331E7</v>
      </c>
      <c r="B627" t="s" s="8">
        <v>245</v>
      </c>
      <c r="C627" t="n" s="8">
        <f>IF(false,"005-1516", "005-1516")</f>
      </c>
      <c r="D627" t="s" s="8">
        <v>291</v>
      </c>
      <c r="E627" t="n" s="8">
        <v>1.0</v>
      </c>
      <c r="F627" t="n" s="8">
        <v>377.0</v>
      </c>
      <c r="G627" t="s" s="8">
        <v>53</v>
      </c>
      <c r="H627" t="s" s="8">
        <v>715</v>
      </c>
      <c r="I627" t="s" s="8">
        <v>840</v>
      </c>
    </row>
    <row r="628" ht="16.0" customHeight="true">
      <c r="A628" t="n" s="7">
        <v>4.1973131E7</v>
      </c>
      <c r="B628" t="s" s="8">
        <v>245</v>
      </c>
      <c r="C628" t="n" s="8">
        <f>IF(false,"120922353", "120922353")</f>
      </c>
      <c r="D628" t="s" s="8">
        <v>293</v>
      </c>
      <c r="E628" t="n" s="8">
        <v>2.0</v>
      </c>
      <c r="F628" t="n" s="8">
        <v>1358.0</v>
      </c>
      <c r="G628" t="s" s="8">
        <v>53</v>
      </c>
      <c r="H628" t="s" s="8">
        <v>715</v>
      </c>
      <c r="I628" t="s" s="8">
        <v>841</v>
      </c>
    </row>
    <row r="629" ht="16.0" customHeight="true">
      <c r="A629" t="n" s="7">
        <v>4.1928164E7</v>
      </c>
      <c r="B629" t="s" s="8">
        <v>245</v>
      </c>
      <c r="C629" t="n" s="8">
        <f>IF(false,"01-004117", "01-004117")</f>
      </c>
      <c r="D629" t="s" s="8">
        <v>346</v>
      </c>
      <c r="E629" t="n" s="8">
        <v>4.0</v>
      </c>
      <c r="F629" t="n" s="8">
        <v>3052.0</v>
      </c>
      <c r="G629" t="s" s="8">
        <v>53</v>
      </c>
      <c r="H629" t="s" s="8">
        <v>715</v>
      </c>
      <c r="I629" t="s" s="8">
        <v>842</v>
      </c>
    </row>
    <row r="630" ht="16.0" customHeight="true">
      <c r="A630" t="n" s="7">
        <v>4.2001145E7</v>
      </c>
      <c r="B630" t="s" s="8">
        <v>245</v>
      </c>
      <c r="C630" t="n" s="8">
        <f>IF(false,"005-1515", "005-1515")</f>
      </c>
      <c r="D630" t="s" s="8">
        <v>300</v>
      </c>
      <c r="E630" t="n" s="8">
        <v>1.0</v>
      </c>
      <c r="F630" t="n" s="8">
        <v>460.0</v>
      </c>
      <c r="G630" t="s" s="8">
        <v>53</v>
      </c>
      <c r="H630" t="s" s="8">
        <v>715</v>
      </c>
      <c r="I630" t="s" s="8">
        <v>843</v>
      </c>
    </row>
    <row r="631" ht="16.0" customHeight="true">
      <c r="A631" t="n" s="7">
        <v>4.2001145E7</v>
      </c>
      <c r="B631" t="s" s="8">
        <v>245</v>
      </c>
      <c r="C631" t="n" s="8">
        <f>IF(false,"120922353", "120922353")</f>
      </c>
      <c r="D631" t="s" s="8">
        <v>293</v>
      </c>
      <c r="E631" t="n" s="8">
        <v>1.0</v>
      </c>
      <c r="F631" t="n" s="8">
        <v>409.0</v>
      </c>
      <c r="G631" t="s" s="8">
        <v>53</v>
      </c>
      <c r="H631" t="s" s="8">
        <v>715</v>
      </c>
      <c r="I631" t="s" s="8">
        <v>843</v>
      </c>
    </row>
    <row r="632" ht="16.0" customHeight="true">
      <c r="A632" t="n" s="7">
        <v>4.1976141E7</v>
      </c>
      <c r="B632" t="s" s="8">
        <v>245</v>
      </c>
      <c r="C632" t="n" s="8">
        <f>IF(false,"005-1511", "005-1511")</f>
      </c>
      <c r="D632" t="s" s="8">
        <v>844</v>
      </c>
      <c r="E632" t="n" s="8">
        <v>2.0</v>
      </c>
      <c r="F632" t="n" s="8">
        <v>1568.0</v>
      </c>
      <c r="G632" t="s" s="8">
        <v>53</v>
      </c>
      <c r="H632" t="s" s="8">
        <v>715</v>
      </c>
      <c r="I632" t="s" s="8">
        <v>845</v>
      </c>
    </row>
    <row r="633" ht="16.0" customHeight="true">
      <c r="A633" t="n" s="7">
        <v>4.1976141E7</v>
      </c>
      <c r="B633" t="s" s="8">
        <v>245</v>
      </c>
      <c r="C633" t="n" s="8">
        <f>IF(false,"005-1513", "005-1513")</f>
      </c>
      <c r="D633" t="s" s="8">
        <v>456</v>
      </c>
      <c r="E633" t="n" s="8">
        <v>1.0</v>
      </c>
      <c r="F633" t="n" s="8">
        <v>783.0</v>
      </c>
      <c r="G633" t="s" s="8">
        <v>53</v>
      </c>
      <c r="H633" t="s" s="8">
        <v>715</v>
      </c>
      <c r="I633" t="s" s="8">
        <v>845</v>
      </c>
    </row>
    <row r="634" ht="16.0" customHeight="true">
      <c r="A634" t="n" s="7">
        <v>4.1976141E7</v>
      </c>
      <c r="B634" t="s" s="8">
        <v>245</v>
      </c>
      <c r="C634" t="n" s="8">
        <f>IF(false,"005-1512", "005-1512")</f>
      </c>
      <c r="D634" t="s" s="8">
        <v>288</v>
      </c>
      <c r="E634" t="n" s="8">
        <v>1.0</v>
      </c>
      <c r="F634" t="n" s="8">
        <v>783.0</v>
      </c>
      <c r="G634" t="s" s="8">
        <v>53</v>
      </c>
      <c r="H634" t="s" s="8">
        <v>715</v>
      </c>
      <c r="I634" t="s" s="8">
        <v>845</v>
      </c>
    </row>
    <row r="635" ht="16.0" customHeight="true">
      <c r="A635" t="n" s="7">
        <v>4.1989233E7</v>
      </c>
      <c r="B635" t="s" s="8">
        <v>245</v>
      </c>
      <c r="C635" t="n" s="8">
        <f>IF(false,"005-1516", "005-1516")</f>
      </c>
      <c r="D635" t="s" s="8">
        <v>291</v>
      </c>
      <c r="E635" t="n" s="8">
        <v>1.0</v>
      </c>
      <c r="F635" t="n" s="8">
        <v>54.0</v>
      </c>
      <c r="G635" t="s" s="8">
        <v>53</v>
      </c>
      <c r="H635" t="s" s="8">
        <v>715</v>
      </c>
      <c r="I635" t="s" s="8">
        <v>846</v>
      </c>
    </row>
    <row r="636" ht="16.0" customHeight="true">
      <c r="A636" t="n" s="7">
        <v>4.2001405E7</v>
      </c>
      <c r="B636" t="s" s="8">
        <v>245</v>
      </c>
      <c r="C636" t="n" s="8">
        <f>IF(false,"005-1111", "005-1111")</f>
      </c>
      <c r="D636" t="s" s="8">
        <v>466</v>
      </c>
      <c r="E636" t="n" s="8">
        <v>1.0</v>
      </c>
      <c r="F636" t="n" s="8">
        <v>798.0</v>
      </c>
      <c r="G636" t="s" s="8">
        <v>53</v>
      </c>
      <c r="H636" t="s" s="8">
        <v>715</v>
      </c>
      <c r="I636" t="s" s="8">
        <v>847</v>
      </c>
    </row>
    <row r="637" ht="16.0" customHeight="true">
      <c r="A637" t="n" s="7">
        <v>4.2001405E7</v>
      </c>
      <c r="B637" t="s" s="8">
        <v>245</v>
      </c>
      <c r="C637" t="n" s="8">
        <f>IF(false,"002-099", "002-099")</f>
      </c>
      <c r="D637" t="s" s="8">
        <v>302</v>
      </c>
      <c r="E637" t="n" s="8">
        <v>1.0</v>
      </c>
      <c r="F637" t="n" s="8">
        <v>658.0</v>
      </c>
      <c r="G637" t="s" s="8">
        <v>53</v>
      </c>
      <c r="H637" t="s" s="8">
        <v>715</v>
      </c>
      <c r="I637" t="s" s="8">
        <v>847</v>
      </c>
    </row>
    <row r="638" ht="16.0" customHeight="true">
      <c r="A638" t="n" s="7">
        <v>4.1933786E7</v>
      </c>
      <c r="B638" t="s" s="8">
        <v>245</v>
      </c>
      <c r="C638" t="n" s="8">
        <f>IF(false,"008-575", "008-575")</f>
      </c>
      <c r="D638" t="s" s="8">
        <v>640</v>
      </c>
      <c r="E638" t="n" s="8">
        <v>1.0</v>
      </c>
      <c r="F638" t="n" s="8">
        <v>861.0</v>
      </c>
      <c r="G638" t="s" s="8">
        <v>53</v>
      </c>
      <c r="H638" t="s" s="8">
        <v>715</v>
      </c>
      <c r="I638" t="s" s="8">
        <v>848</v>
      </c>
    </row>
    <row r="639" ht="16.0" customHeight="true">
      <c r="A639" t="n" s="7">
        <v>4.1964996E7</v>
      </c>
      <c r="B639" t="s" s="8">
        <v>245</v>
      </c>
      <c r="C639" t="n" s="8">
        <f>IF(false,"120922353", "120922353")</f>
      </c>
      <c r="D639" t="s" s="8">
        <v>293</v>
      </c>
      <c r="E639" t="n" s="8">
        <v>3.0</v>
      </c>
      <c r="F639" t="n" s="8">
        <v>2037.0</v>
      </c>
      <c r="G639" t="s" s="8">
        <v>53</v>
      </c>
      <c r="H639" t="s" s="8">
        <v>715</v>
      </c>
      <c r="I639" t="s" s="8">
        <v>849</v>
      </c>
    </row>
    <row r="640" ht="16.0" customHeight="true">
      <c r="A640" t="n" s="7">
        <v>4.1925588E7</v>
      </c>
      <c r="B640" t="s" s="8">
        <v>245</v>
      </c>
      <c r="C640" t="n" s="8">
        <f>IF(false,"120922353", "120922353")</f>
      </c>
      <c r="D640" t="s" s="8">
        <v>293</v>
      </c>
      <c r="E640" t="n" s="8">
        <v>5.0</v>
      </c>
      <c r="F640" t="n" s="8">
        <v>3390.0</v>
      </c>
      <c r="G640" t="s" s="8">
        <v>53</v>
      </c>
      <c r="H640" t="s" s="8">
        <v>715</v>
      </c>
      <c r="I640" t="s" s="8">
        <v>850</v>
      </c>
    </row>
    <row r="641" ht="16.0" customHeight="true">
      <c r="A641" t="n" s="7">
        <v>4.1975755E7</v>
      </c>
      <c r="B641" t="s" s="8">
        <v>245</v>
      </c>
      <c r="C641" t="n" s="8">
        <f>IF(false,"005-1516", "005-1516")</f>
      </c>
      <c r="D641" t="s" s="8">
        <v>291</v>
      </c>
      <c r="E641" t="n" s="8">
        <v>1.0</v>
      </c>
      <c r="F641" t="n" s="8">
        <v>905.0</v>
      </c>
      <c r="G641" t="s" s="8">
        <v>53</v>
      </c>
      <c r="H641" t="s" s="8">
        <v>715</v>
      </c>
      <c r="I641" t="s" s="8">
        <v>851</v>
      </c>
    </row>
    <row r="642" ht="16.0" customHeight="true">
      <c r="A642" t="n" s="7">
        <v>4.1923241E7</v>
      </c>
      <c r="B642" t="s" s="8">
        <v>245</v>
      </c>
      <c r="C642" t="n" s="8">
        <f>IF(false,"005-1514", "005-1514")</f>
      </c>
      <c r="D642" t="s" s="8">
        <v>251</v>
      </c>
      <c r="E642" t="n" s="8">
        <v>1.0</v>
      </c>
      <c r="F642" t="n" s="8">
        <v>533.0</v>
      </c>
      <c r="G642" t="s" s="8">
        <v>53</v>
      </c>
      <c r="H642" t="s" s="8">
        <v>715</v>
      </c>
      <c r="I642" t="s" s="8">
        <v>852</v>
      </c>
    </row>
    <row r="643" ht="16.0" customHeight="true">
      <c r="A643" t="n" s="7">
        <v>4.1923241E7</v>
      </c>
      <c r="B643" t="s" s="8">
        <v>245</v>
      </c>
      <c r="C643" t="n" s="8">
        <f>IF(false,"005-1515", "005-1515")</f>
      </c>
      <c r="D643" t="s" s="8">
        <v>300</v>
      </c>
      <c r="E643" t="n" s="8">
        <v>1.0</v>
      </c>
      <c r="F643" t="n" s="8">
        <v>533.0</v>
      </c>
      <c r="G643" t="s" s="8">
        <v>53</v>
      </c>
      <c r="H643" t="s" s="8">
        <v>715</v>
      </c>
      <c r="I643" t="s" s="8">
        <v>852</v>
      </c>
    </row>
    <row r="644" ht="16.0" customHeight="true">
      <c r="A644" t="n" s="7">
        <v>4.1157808E7</v>
      </c>
      <c r="B644" t="s" s="8">
        <v>162</v>
      </c>
      <c r="C644" t="n" s="8">
        <f>IF(false,"005-1512", "005-1512")</f>
      </c>
      <c r="D644" t="s" s="8">
        <v>388</v>
      </c>
      <c r="E644" t="n" s="8">
        <v>1.0</v>
      </c>
      <c r="F644" t="n" s="8">
        <v>920.0</v>
      </c>
      <c r="G644" t="s" s="8">
        <v>53</v>
      </c>
      <c r="H644" t="s" s="8">
        <v>715</v>
      </c>
      <c r="I644" t="s" s="8">
        <v>853</v>
      </c>
    </row>
    <row r="645" ht="16.0" customHeight="true">
      <c r="A645" t="n" s="7">
        <v>4.1922675E7</v>
      </c>
      <c r="B645" t="s" s="8">
        <v>245</v>
      </c>
      <c r="C645" t="n" s="8">
        <f>IF(false,"005-1111", "005-1111")</f>
      </c>
      <c r="D645" t="s" s="8">
        <v>466</v>
      </c>
      <c r="E645" t="n" s="8">
        <v>1.0</v>
      </c>
      <c r="F645" t="n" s="8">
        <v>499.0</v>
      </c>
      <c r="G645" t="s" s="8">
        <v>53</v>
      </c>
      <c r="H645" t="s" s="8">
        <v>715</v>
      </c>
      <c r="I645" t="s" s="8">
        <v>854</v>
      </c>
    </row>
    <row r="646" ht="16.0" customHeight="true">
      <c r="A646" t="n" s="7">
        <v>4.2016114E7</v>
      </c>
      <c r="B646" t="s" s="8">
        <v>432</v>
      </c>
      <c r="C646" t="n" s="8">
        <f>IF(false,"120921898", "120921898")</f>
      </c>
      <c r="D646" t="s" s="8">
        <v>855</v>
      </c>
      <c r="E646" t="n" s="8">
        <v>1.0</v>
      </c>
      <c r="F646" t="n" s="8">
        <v>1.0</v>
      </c>
      <c r="G646" t="s" s="8">
        <v>53</v>
      </c>
      <c r="H646" t="s" s="8">
        <v>715</v>
      </c>
      <c r="I646" t="s" s="8">
        <v>856</v>
      </c>
    </row>
    <row r="647" ht="16.0" customHeight="true">
      <c r="A647" t="n" s="7">
        <v>4.1907194E7</v>
      </c>
      <c r="B647" t="s" s="8">
        <v>245</v>
      </c>
      <c r="C647" t="n" s="8">
        <f>IF(false,"005-1514", "005-1514")</f>
      </c>
      <c r="D647" t="s" s="8">
        <v>251</v>
      </c>
      <c r="E647" t="n" s="8">
        <v>1.0</v>
      </c>
      <c r="F647" t="n" s="8">
        <v>953.0</v>
      </c>
      <c r="G647" t="s" s="8">
        <v>53</v>
      </c>
      <c r="H647" t="s" s="8">
        <v>715</v>
      </c>
      <c r="I647" t="s" s="8">
        <v>857</v>
      </c>
    </row>
    <row r="648" ht="16.0" customHeight="true">
      <c r="A648" t="n" s="7">
        <v>4.1906803E7</v>
      </c>
      <c r="B648" t="s" s="8">
        <v>245</v>
      </c>
      <c r="C648" t="n" s="8">
        <f>IF(false,"005-1516", "005-1516")</f>
      </c>
      <c r="D648" t="s" s="8">
        <v>291</v>
      </c>
      <c r="E648" t="n" s="8">
        <v>1.0</v>
      </c>
      <c r="F648" t="n" s="8">
        <v>504.0</v>
      </c>
      <c r="G648" t="s" s="8">
        <v>53</v>
      </c>
      <c r="H648" t="s" s="8">
        <v>715</v>
      </c>
      <c r="I648" t="s" s="8">
        <v>858</v>
      </c>
    </row>
    <row r="649" ht="16.0" customHeight="true">
      <c r="A649" t="n" s="7">
        <v>4.1906923E7</v>
      </c>
      <c r="B649" t="s" s="8">
        <v>245</v>
      </c>
      <c r="C649" t="n" s="8">
        <f>IF(false,"005-1519", "005-1519")</f>
      </c>
      <c r="D649" t="s" s="8">
        <v>253</v>
      </c>
      <c r="E649" t="n" s="8">
        <v>3.0</v>
      </c>
      <c r="F649" t="n" s="8">
        <v>2557.0</v>
      </c>
      <c r="G649" t="s" s="8">
        <v>53</v>
      </c>
      <c r="H649" t="s" s="8">
        <v>715</v>
      </c>
      <c r="I649" t="s" s="8">
        <v>859</v>
      </c>
    </row>
    <row r="650" ht="16.0" customHeight="true">
      <c r="A650" t="n" s="7">
        <v>4.1906098E7</v>
      </c>
      <c r="B650" t="s" s="8">
        <v>245</v>
      </c>
      <c r="C650" t="n" s="8">
        <f>IF(false,"008-576", "008-576")</f>
      </c>
      <c r="D650" t="s" s="8">
        <v>447</v>
      </c>
      <c r="E650" t="n" s="8">
        <v>1.0</v>
      </c>
      <c r="F650" t="n" s="8">
        <v>190.0</v>
      </c>
      <c r="G650" t="s" s="8">
        <v>53</v>
      </c>
      <c r="H650" t="s" s="8">
        <v>715</v>
      </c>
      <c r="I650" t="s" s="8">
        <v>860</v>
      </c>
    </row>
    <row r="651" ht="16.0" customHeight="true">
      <c r="A651" t="n" s="7">
        <v>4.1904924E7</v>
      </c>
      <c r="B651" t="s" s="8">
        <v>245</v>
      </c>
      <c r="C651" t="n" s="8">
        <f>IF(false,"005-1039", "005-1039")</f>
      </c>
      <c r="D651" t="s" s="8">
        <v>528</v>
      </c>
      <c r="E651" t="n" s="8">
        <v>1.0</v>
      </c>
      <c r="F651" t="n" s="8">
        <v>981.0</v>
      </c>
      <c r="G651" t="s" s="8">
        <v>53</v>
      </c>
      <c r="H651" t="s" s="8">
        <v>715</v>
      </c>
      <c r="I651" t="s" s="8">
        <v>861</v>
      </c>
    </row>
    <row r="652" ht="16.0" customHeight="true">
      <c r="A652" t="n" s="7">
        <v>4.1900054E7</v>
      </c>
      <c r="B652" t="s" s="8">
        <v>245</v>
      </c>
      <c r="C652" t="n" s="8">
        <f>IF(false,"008-577", "008-577")</f>
      </c>
      <c r="D652" t="s" s="8">
        <v>862</v>
      </c>
      <c r="E652" t="n" s="8">
        <v>1.0</v>
      </c>
      <c r="F652" t="n" s="8">
        <v>724.0</v>
      </c>
      <c r="G652" t="s" s="8">
        <v>53</v>
      </c>
      <c r="H652" t="s" s="8">
        <v>715</v>
      </c>
      <c r="I652" t="s" s="8">
        <v>863</v>
      </c>
    </row>
    <row r="653" ht="16.0" customHeight="true">
      <c r="A653" t="n" s="7">
        <v>4.2008077E7</v>
      </c>
      <c r="B653" t="s" s="8">
        <v>432</v>
      </c>
      <c r="C653" t="n" s="8">
        <f>IF(false,"120921947", "120921947")</f>
      </c>
      <c r="D653" t="s" s="8">
        <v>120</v>
      </c>
      <c r="E653" t="n" s="8">
        <v>1.0</v>
      </c>
      <c r="F653" t="n" s="8">
        <v>599.0</v>
      </c>
      <c r="G653" t="s" s="8">
        <v>53</v>
      </c>
      <c r="H653" t="s" s="8">
        <v>715</v>
      </c>
      <c r="I653" t="s" s="8">
        <v>864</v>
      </c>
    </row>
    <row r="654" ht="16.0" customHeight="true">
      <c r="A654" t="n" s="7">
        <v>4.1986097E7</v>
      </c>
      <c r="B654" t="s" s="8">
        <v>245</v>
      </c>
      <c r="C654" t="n" s="8">
        <f>IF(false,"120921995", "120921995")</f>
      </c>
      <c r="D654" t="s" s="8">
        <v>343</v>
      </c>
      <c r="E654" t="n" s="8">
        <v>1.0</v>
      </c>
      <c r="F654" t="n" s="8">
        <v>987.0</v>
      </c>
      <c r="G654" t="s" s="8">
        <v>53</v>
      </c>
      <c r="H654" t="s" s="8">
        <v>715</v>
      </c>
      <c r="I654" t="s" s="8">
        <v>865</v>
      </c>
    </row>
    <row r="655" ht="16.0" customHeight="true">
      <c r="A655" t="n" s="7">
        <v>4.2009231E7</v>
      </c>
      <c r="B655" t="s" s="8">
        <v>432</v>
      </c>
      <c r="C655" t="n" s="8">
        <f>IF(false,"005-1123", "005-1123")</f>
      </c>
      <c r="D655" t="s" s="8">
        <v>866</v>
      </c>
      <c r="E655" t="n" s="8">
        <v>1.0</v>
      </c>
      <c r="F655" t="n" s="8">
        <v>818.0</v>
      </c>
      <c r="G655" t="s" s="8">
        <v>53</v>
      </c>
      <c r="H655" t="s" s="8">
        <v>715</v>
      </c>
      <c r="I655" t="s" s="8">
        <v>867</v>
      </c>
    </row>
    <row r="656" ht="16.0" customHeight="true">
      <c r="A656" t="n" s="7">
        <v>4.1996851E7</v>
      </c>
      <c r="B656" t="s" s="8">
        <v>245</v>
      </c>
      <c r="C656" t="n" s="8">
        <f>IF(false,"005-1516", "005-1516")</f>
      </c>
      <c r="D656" t="s" s="8">
        <v>291</v>
      </c>
      <c r="E656" t="n" s="8">
        <v>3.0</v>
      </c>
      <c r="F656" t="n" s="8">
        <v>2280.0</v>
      </c>
      <c r="G656" t="s" s="8">
        <v>53</v>
      </c>
      <c r="H656" t="s" s="8">
        <v>715</v>
      </c>
      <c r="I656" t="s" s="8">
        <v>868</v>
      </c>
    </row>
    <row r="657" ht="16.0" customHeight="true">
      <c r="A657" t="n" s="7">
        <v>4.1883587E7</v>
      </c>
      <c r="B657" t="s" s="8">
        <v>54</v>
      </c>
      <c r="C657" t="n" s="8">
        <f>IF(false,"120906022", "120906022")</f>
      </c>
      <c r="D657" t="s" s="8">
        <v>869</v>
      </c>
      <c r="E657" t="n" s="8">
        <v>2.0</v>
      </c>
      <c r="F657" t="n" s="8">
        <v>1690.0</v>
      </c>
      <c r="G657" t="s" s="8">
        <v>53</v>
      </c>
      <c r="H657" t="s" s="8">
        <v>715</v>
      </c>
      <c r="I657" t="s" s="8">
        <v>870</v>
      </c>
    </row>
    <row r="658" ht="16.0" customHeight="true">
      <c r="A658" t="n" s="7">
        <v>4.1883587E7</v>
      </c>
      <c r="B658" t="s" s="8">
        <v>54</v>
      </c>
      <c r="C658" t="n" s="8">
        <f>IF(false,"01-003884", "01-003884")</f>
      </c>
      <c r="D658" t="s" s="8">
        <v>441</v>
      </c>
      <c r="E658" t="n" s="8">
        <v>2.0</v>
      </c>
      <c r="F658" t="n" s="8">
        <v>1536.0</v>
      </c>
      <c r="G658" t="s" s="8">
        <v>53</v>
      </c>
      <c r="H658" t="s" s="8">
        <v>715</v>
      </c>
      <c r="I658" t="s" s="8">
        <v>870</v>
      </c>
    </row>
    <row r="659" ht="16.0" customHeight="true">
      <c r="A659" t="n" s="7">
        <v>4.1875371E7</v>
      </c>
      <c r="B659" t="s" s="8">
        <v>54</v>
      </c>
      <c r="C659" t="n" s="8">
        <f>IF(false,"005-1516", "005-1516")</f>
      </c>
      <c r="D659" t="s" s="8">
        <v>291</v>
      </c>
      <c r="E659" t="n" s="8">
        <v>1.0</v>
      </c>
      <c r="F659" t="n" s="8">
        <v>679.0</v>
      </c>
      <c r="G659" t="s" s="8">
        <v>53</v>
      </c>
      <c r="H659" t="s" s="8">
        <v>715</v>
      </c>
      <c r="I659" t="s" s="8">
        <v>871</v>
      </c>
    </row>
    <row r="660" ht="16.0" customHeight="true">
      <c r="A660" t="n" s="7">
        <v>4.2005858E7</v>
      </c>
      <c r="B660" t="s" s="8">
        <v>432</v>
      </c>
      <c r="C660" t="n" s="8">
        <f>IF(false,"005-1516", "005-1516")</f>
      </c>
      <c r="D660" t="s" s="8">
        <v>76</v>
      </c>
      <c r="E660" t="n" s="8">
        <v>2.0</v>
      </c>
      <c r="F660" t="n" s="8">
        <v>1736.0</v>
      </c>
      <c r="G660" t="s" s="8">
        <v>53</v>
      </c>
      <c r="H660" t="s" s="8">
        <v>715</v>
      </c>
      <c r="I660" t="s" s="8">
        <v>872</v>
      </c>
    </row>
    <row r="661" ht="16.0" customHeight="true">
      <c r="A661" t="n" s="7">
        <v>4.196984E7</v>
      </c>
      <c r="B661" t="s" s="8">
        <v>245</v>
      </c>
      <c r="C661" t="n" s="8">
        <f>IF(false,"005-1516", "005-1516")</f>
      </c>
      <c r="D661" t="s" s="8">
        <v>291</v>
      </c>
      <c r="E661" t="n" s="8">
        <v>2.0</v>
      </c>
      <c r="F661" t="n" s="8">
        <v>1438.0</v>
      </c>
      <c r="G661" t="s" s="8">
        <v>53</v>
      </c>
      <c r="H661" t="s" s="8">
        <v>715</v>
      </c>
      <c r="I661" t="s" s="8">
        <v>873</v>
      </c>
    </row>
    <row r="662" ht="16.0" customHeight="true">
      <c r="A662" t="n" s="7">
        <v>4.196984E7</v>
      </c>
      <c r="B662" t="s" s="8">
        <v>245</v>
      </c>
      <c r="C662" t="n" s="8">
        <f>IF(false,"005-1514", "005-1514")</f>
      </c>
      <c r="D662" t="s" s="8">
        <v>251</v>
      </c>
      <c r="E662" t="n" s="8">
        <v>2.0</v>
      </c>
      <c r="F662" t="n" s="8">
        <v>1438.0</v>
      </c>
      <c r="G662" t="s" s="8">
        <v>53</v>
      </c>
      <c r="H662" t="s" s="8">
        <v>715</v>
      </c>
      <c r="I662" t="s" s="8">
        <v>873</v>
      </c>
    </row>
    <row r="663" ht="16.0" customHeight="true">
      <c r="A663" t="n" s="7">
        <v>4.2015764E7</v>
      </c>
      <c r="B663" t="s" s="8">
        <v>432</v>
      </c>
      <c r="C663" t="n" s="8">
        <f>IF(false,"005-1515", "005-1515")</f>
      </c>
      <c r="D663" t="s" s="8">
        <v>83</v>
      </c>
      <c r="E663" t="n" s="8">
        <v>2.0</v>
      </c>
      <c r="F663" t="n" s="8">
        <v>1.0</v>
      </c>
      <c r="G663" t="s" s="8">
        <v>53</v>
      </c>
      <c r="H663" t="s" s="8">
        <v>715</v>
      </c>
      <c r="I663" t="s" s="8">
        <v>874</v>
      </c>
    </row>
    <row r="664" ht="16.0" customHeight="true">
      <c r="A664" t="n" s="7">
        <v>4.1865877E7</v>
      </c>
      <c r="B664" t="s" s="8">
        <v>54</v>
      </c>
      <c r="C664" t="n" s="8">
        <f>IF(false,"005-1514", "005-1514")</f>
      </c>
      <c r="D664" t="s" s="8">
        <v>251</v>
      </c>
      <c r="E664" t="n" s="8">
        <v>2.0</v>
      </c>
      <c r="F664" t="n" s="8">
        <v>1526.0</v>
      </c>
      <c r="G664" t="s" s="8">
        <v>53</v>
      </c>
      <c r="H664" t="s" s="8">
        <v>715</v>
      </c>
      <c r="I664" t="s" s="8">
        <v>875</v>
      </c>
    </row>
    <row r="665" ht="16.0" customHeight="true">
      <c r="A665" t="n" s="7">
        <v>4.1865877E7</v>
      </c>
      <c r="B665" t="s" s="8">
        <v>54</v>
      </c>
      <c r="C665" t="n" s="8">
        <f>IF(false,"005-1515", "005-1515")</f>
      </c>
      <c r="D665" t="s" s="8">
        <v>300</v>
      </c>
      <c r="E665" t="n" s="8">
        <v>1.0</v>
      </c>
      <c r="F665" t="n" s="8">
        <v>762.0</v>
      </c>
      <c r="G665" t="s" s="8">
        <v>53</v>
      </c>
      <c r="H665" t="s" s="8">
        <v>715</v>
      </c>
      <c r="I665" t="s" s="8">
        <v>875</v>
      </c>
    </row>
    <row r="666" ht="16.0" customHeight="true">
      <c r="A666" t="n" s="7">
        <v>4.1867112E7</v>
      </c>
      <c r="B666" t="s" s="8">
        <v>54</v>
      </c>
      <c r="C666" t="n" s="8">
        <f>IF(false,"005-1515", "005-1515")</f>
      </c>
      <c r="D666" t="s" s="8">
        <v>300</v>
      </c>
      <c r="E666" t="n" s="8">
        <v>3.0</v>
      </c>
      <c r="F666" t="n" s="8">
        <v>1079.0</v>
      </c>
      <c r="G666" t="s" s="8">
        <v>53</v>
      </c>
      <c r="H666" t="s" s="8">
        <v>715</v>
      </c>
      <c r="I666" t="s" s="8">
        <v>876</v>
      </c>
    </row>
    <row r="667" ht="16.0" customHeight="true">
      <c r="A667" t="n" s="7">
        <v>4.1980769E7</v>
      </c>
      <c r="B667" t="s" s="8">
        <v>245</v>
      </c>
      <c r="C667" t="n" s="8">
        <f>IF(false,"005-1515", "005-1515")</f>
      </c>
      <c r="D667" t="s" s="8">
        <v>300</v>
      </c>
      <c r="E667" t="n" s="8">
        <v>4.0</v>
      </c>
      <c r="F667" t="n" s="8">
        <v>2976.0</v>
      </c>
      <c r="G667" t="s" s="8">
        <v>53</v>
      </c>
      <c r="H667" t="s" s="8">
        <v>715</v>
      </c>
      <c r="I667" t="s" s="8">
        <v>877</v>
      </c>
    </row>
    <row r="668" ht="16.0" customHeight="true">
      <c r="A668" t="n" s="7">
        <v>4.1858925E7</v>
      </c>
      <c r="B668" t="s" s="8">
        <v>54</v>
      </c>
      <c r="C668" t="n" s="8">
        <f>IF(false,"120921872", "120921872")</f>
      </c>
      <c r="D668" t="s" s="8">
        <v>454</v>
      </c>
      <c r="E668" t="n" s="8">
        <v>1.0</v>
      </c>
      <c r="F668" t="n" s="8">
        <v>284.0</v>
      </c>
      <c r="G668" t="s" s="8">
        <v>53</v>
      </c>
      <c r="H668" t="s" s="8">
        <v>715</v>
      </c>
      <c r="I668" t="s" s="8">
        <v>878</v>
      </c>
    </row>
    <row r="669" ht="16.0" customHeight="true">
      <c r="A669" t="n" s="7">
        <v>4.1842622E7</v>
      </c>
      <c r="B669" t="s" s="8">
        <v>54</v>
      </c>
      <c r="C669" t="n" s="8">
        <f>IF(false,"005-1558", "005-1558")</f>
      </c>
      <c r="D669" t="s" s="8">
        <v>298</v>
      </c>
      <c r="E669" t="n" s="8">
        <v>1.0</v>
      </c>
      <c r="F669" t="n" s="8">
        <v>528.0</v>
      </c>
      <c r="G669" t="s" s="8">
        <v>53</v>
      </c>
      <c r="H669" t="s" s="8">
        <v>715</v>
      </c>
      <c r="I669" t="s" s="8">
        <v>879</v>
      </c>
    </row>
    <row r="670" ht="16.0" customHeight="true">
      <c r="A670" t="n" s="7">
        <v>4.1840755E7</v>
      </c>
      <c r="B670" t="s" s="8">
        <v>54</v>
      </c>
      <c r="C670" t="n" s="8">
        <f>IF(false,"005-1515", "005-1515")</f>
      </c>
      <c r="D670" t="s" s="8">
        <v>300</v>
      </c>
      <c r="E670" t="n" s="8">
        <v>4.0</v>
      </c>
      <c r="F670" t="n" s="8">
        <v>3048.0</v>
      </c>
      <c r="G670" t="s" s="8">
        <v>53</v>
      </c>
      <c r="H670" t="s" s="8">
        <v>715</v>
      </c>
      <c r="I670" t="s" s="8">
        <v>880</v>
      </c>
    </row>
    <row r="671" ht="16.0" customHeight="true">
      <c r="A671" t="n" s="7">
        <v>4.1825792E7</v>
      </c>
      <c r="B671" t="s" s="8">
        <v>54</v>
      </c>
      <c r="C671" t="n" s="8">
        <f>IF(false,"003-318", "003-318")</f>
      </c>
      <c r="D671" t="s" s="8">
        <v>437</v>
      </c>
      <c r="E671" t="n" s="8">
        <v>2.0</v>
      </c>
      <c r="F671" t="n" s="8">
        <v>2.0</v>
      </c>
      <c r="G671" t="s" s="8">
        <v>53</v>
      </c>
      <c r="H671" t="s" s="8">
        <v>715</v>
      </c>
      <c r="I671" t="s" s="8">
        <v>881</v>
      </c>
    </row>
    <row r="672" ht="16.0" customHeight="true">
      <c r="A672" t="n" s="7">
        <v>4.181994E7</v>
      </c>
      <c r="B672" t="s" s="8">
        <v>54</v>
      </c>
      <c r="C672" t="n" s="8">
        <f>IF(false,"002-099", "002-099")</f>
      </c>
      <c r="D672" t="s" s="8">
        <v>302</v>
      </c>
      <c r="E672" t="n" s="8">
        <v>1.0</v>
      </c>
      <c r="F672" t="n" s="8">
        <v>1110.0</v>
      </c>
      <c r="G672" t="s" s="8">
        <v>53</v>
      </c>
      <c r="H672" t="s" s="8">
        <v>715</v>
      </c>
      <c r="I672" t="s" s="8">
        <v>882</v>
      </c>
    </row>
    <row r="673" ht="16.0" customHeight="true">
      <c r="A673" t="n" s="7">
        <v>4.1809748E7</v>
      </c>
      <c r="B673" t="s" s="8">
        <v>54</v>
      </c>
      <c r="C673" t="n" s="8">
        <f>IF(false,"120922005", "120922005")</f>
      </c>
      <c r="D673" t="s" s="8">
        <v>883</v>
      </c>
      <c r="E673" t="n" s="8">
        <v>1.0</v>
      </c>
      <c r="F673" t="n" s="8">
        <v>1010.0</v>
      </c>
      <c r="G673" t="s" s="8">
        <v>53</v>
      </c>
      <c r="H673" t="s" s="8">
        <v>715</v>
      </c>
      <c r="I673" t="s" s="8">
        <v>884</v>
      </c>
    </row>
    <row r="674" ht="16.0" customHeight="true">
      <c r="A674" t="n" s="7">
        <v>4.1806771E7</v>
      </c>
      <c r="B674" t="s" s="8">
        <v>54</v>
      </c>
      <c r="C674" t="n" s="8">
        <f>IF(false,"120922456", "120922456")</f>
      </c>
      <c r="D674" t="s" s="8">
        <v>803</v>
      </c>
      <c r="E674" t="n" s="8">
        <v>1.0</v>
      </c>
      <c r="F674" t="n" s="8">
        <v>952.0</v>
      </c>
      <c r="G674" t="s" s="8">
        <v>53</v>
      </c>
      <c r="H674" t="s" s="8">
        <v>715</v>
      </c>
      <c r="I674" t="s" s="8">
        <v>885</v>
      </c>
    </row>
    <row r="675" ht="16.0" customHeight="true">
      <c r="A675" t="n" s="7">
        <v>4.1787769E7</v>
      </c>
      <c r="B675" t="s" s="8">
        <v>54</v>
      </c>
      <c r="C675" t="n" s="8">
        <f>IF(false,"01-004027", "01-004027")</f>
      </c>
      <c r="D675" t="s" s="8">
        <v>886</v>
      </c>
      <c r="E675" t="n" s="8">
        <v>2.0</v>
      </c>
      <c r="F675" t="n" s="8">
        <v>668.0</v>
      </c>
      <c r="G675" t="s" s="8">
        <v>53</v>
      </c>
      <c r="H675" t="s" s="8">
        <v>715</v>
      </c>
      <c r="I675" t="s" s="8">
        <v>887</v>
      </c>
    </row>
    <row r="676" ht="16.0" customHeight="true">
      <c r="A676" t="n" s="7">
        <v>4.1767618E7</v>
      </c>
      <c r="B676" t="s" s="8">
        <v>51</v>
      </c>
      <c r="C676" t="n" s="8">
        <f>IF(false,"120921903", "120921903")</f>
      </c>
      <c r="D676" t="s" s="8">
        <v>89</v>
      </c>
      <c r="E676" t="n" s="8">
        <v>3.0</v>
      </c>
      <c r="F676" t="n" s="8">
        <v>1079.0</v>
      </c>
      <c r="G676" t="s" s="8">
        <v>53</v>
      </c>
      <c r="H676" t="s" s="8">
        <v>715</v>
      </c>
      <c r="I676" t="s" s="8">
        <v>888</v>
      </c>
    </row>
    <row r="677" ht="16.0" customHeight="true">
      <c r="A677" t="n" s="7">
        <v>4.1755128E7</v>
      </c>
      <c r="B677" t="s" s="8">
        <v>51</v>
      </c>
      <c r="C677" t="n" s="8">
        <f>IF(false,"120922035", "120922035")</f>
      </c>
      <c r="D677" t="s" s="8">
        <v>65</v>
      </c>
      <c r="E677" t="n" s="8">
        <v>1.0</v>
      </c>
      <c r="F677" t="n" s="8">
        <v>989.0</v>
      </c>
      <c r="G677" t="s" s="8">
        <v>53</v>
      </c>
      <c r="H677" t="s" s="8">
        <v>715</v>
      </c>
      <c r="I677" t="s" s="8">
        <v>889</v>
      </c>
    </row>
    <row r="678" ht="16.0" customHeight="true">
      <c r="A678" t="n" s="7">
        <v>4.0866824E7</v>
      </c>
      <c r="B678" t="s" s="8">
        <v>75</v>
      </c>
      <c r="C678" t="n" s="8">
        <f>IF(false,"005-1250", "005-1250")</f>
      </c>
      <c r="D678" t="s" s="8">
        <v>205</v>
      </c>
      <c r="E678" t="n" s="8">
        <v>1.0</v>
      </c>
      <c r="F678" t="n" s="8">
        <v>1435.0</v>
      </c>
      <c r="G678" t="s" s="8">
        <v>53</v>
      </c>
      <c r="H678" t="s" s="8">
        <v>715</v>
      </c>
      <c r="I678" t="s" s="8">
        <v>890</v>
      </c>
    </row>
    <row r="679" ht="16.0" customHeight="true">
      <c r="A679" t="n" s="7">
        <v>4.204095E7</v>
      </c>
      <c r="B679" t="s" s="8">
        <v>432</v>
      </c>
      <c r="C679" t="n" s="8">
        <f>IF(false,"005-1515", "005-1515")</f>
      </c>
      <c r="D679" t="s" s="8">
        <v>83</v>
      </c>
      <c r="E679" t="n" s="8">
        <v>1.0</v>
      </c>
      <c r="F679" t="n" s="8">
        <v>249.0</v>
      </c>
      <c r="G679" t="s" s="8">
        <v>53</v>
      </c>
      <c r="H679" t="s" s="8">
        <v>715</v>
      </c>
      <c r="I679" t="s" s="8">
        <v>891</v>
      </c>
    </row>
    <row r="680" ht="16.0" customHeight="true">
      <c r="A680" t="n" s="7">
        <v>4.2067056E7</v>
      </c>
      <c r="B680" t="s" s="8">
        <v>432</v>
      </c>
      <c r="C680" t="n" s="8">
        <f>IF(false,"005-1311", "005-1311")</f>
      </c>
      <c r="D680" t="s" s="8">
        <v>674</v>
      </c>
      <c r="E680" t="n" s="8">
        <v>4.0</v>
      </c>
      <c r="F680" t="n" s="8">
        <v>2388.0</v>
      </c>
      <c r="G680" t="s" s="8">
        <v>53</v>
      </c>
      <c r="H680" t="s" s="8">
        <v>715</v>
      </c>
      <c r="I680" t="s" s="8">
        <v>892</v>
      </c>
    </row>
    <row r="681" ht="16.0" customHeight="true">
      <c r="A681" t="n" s="7">
        <v>4.1482509E7</v>
      </c>
      <c r="B681" t="s" s="8">
        <v>93</v>
      </c>
      <c r="C681" t="n" s="8">
        <f>IF(false,"01-003884", "01-003884")</f>
      </c>
      <c r="D681" t="s" s="8">
        <v>57</v>
      </c>
      <c r="E681" t="n" s="8">
        <v>2.0</v>
      </c>
      <c r="F681" t="n" s="8">
        <v>1978.0</v>
      </c>
      <c r="G681" t="s" s="8">
        <v>53</v>
      </c>
      <c r="H681" t="s" s="8">
        <v>715</v>
      </c>
      <c r="I681" t="s" s="8">
        <v>893</v>
      </c>
    </row>
    <row r="682" ht="16.0" customHeight="true">
      <c r="A682" t="n" s="7">
        <v>4.1940447E7</v>
      </c>
      <c r="B682" t="s" s="8">
        <v>245</v>
      </c>
      <c r="C682" t="n" s="8">
        <f>IF(false,"005-1515", "005-1515")</f>
      </c>
      <c r="D682" t="s" s="8">
        <v>300</v>
      </c>
      <c r="E682" t="n" s="8">
        <v>4.0</v>
      </c>
      <c r="F682" t="n" s="8">
        <v>3048.0</v>
      </c>
      <c r="G682" t="s" s="8">
        <v>53</v>
      </c>
      <c r="H682" t="s" s="8">
        <v>715</v>
      </c>
      <c r="I682" t="s" s="8">
        <v>894</v>
      </c>
    </row>
    <row r="683" ht="16.0" customHeight="true">
      <c r="A683" t="n" s="7">
        <v>4.1817051E7</v>
      </c>
      <c r="B683" t="s" s="8">
        <v>54</v>
      </c>
      <c r="C683" t="n" s="8">
        <f>IF(false,"005-1311", "005-1311")</f>
      </c>
      <c r="D683" t="s" s="8">
        <v>895</v>
      </c>
      <c r="E683" t="n" s="8">
        <v>2.0</v>
      </c>
      <c r="F683" t="n" s="8">
        <v>1194.0</v>
      </c>
      <c r="G683" t="s" s="8">
        <v>53</v>
      </c>
      <c r="H683" t="s" s="8">
        <v>715</v>
      </c>
      <c r="I683" t="s" s="8">
        <v>896</v>
      </c>
    </row>
    <row r="684" ht="16.0" customHeight="true">
      <c r="A684" t="n" s="7">
        <v>4.1983713E7</v>
      </c>
      <c r="B684" t="s" s="8">
        <v>245</v>
      </c>
      <c r="C684" t="n" s="8">
        <f>IF(false,"01-003884", "01-003884")</f>
      </c>
      <c r="D684" t="s" s="8">
        <v>441</v>
      </c>
      <c r="E684" t="n" s="8">
        <v>1.0</v>
      </c>
      <c r="F684" t="n" s="8">
        <v>989.0</v>
      </c>
      <c r="G684" t="s" s="8">
        <v>53</v>
      </c>
      <c r="H684" t="s" s="8">
        <v>715</v>
      </c>
      <c r="I684" t="s" s="8">
        <v>897</v>
      </c>
    </row>
    <row r="685" ht="16.0" customHeight="true">
      <c r="A685" t="n" s="7">
        <v>4.1836835E7</v>
      </c>
      <c r="B685" t="s" s="8">
        <v>54</v>
      </c>
      <c r="C685" t="n" s="8">
        <f>IF(false,"003-318", "003-318")</f>
      </c>
      <c r="D685" t="s" s="8">
        <v>437</v>
      </c>
      <c r="E685" t="n" s="8">
        <v>3.0</v>
      </c>
      <c r="F685" t="n" s="8">
        <v>4536.0</v>
      </c>
      <c r="G685" t="s" s="8">
        <v>53</v>
      </c>
      <c r="H685" t="s" s="8">
        <v>715</v>
      </c>
      <c r="I685" t="s" s="8">
        <v>898</v>
      </c>
    </row>
    <row r="686" ht="16.0" customHeight="true">
      <c r="A686" t="n" s="7">
        <v>4.1809712E7</v>
      </c>
      <c r="B686" t="s" s="8">
        <v>54</v>
      </c>
      <c r="C686" t="n" s="8">
        <f>IF(false,"003-318", "003-318")</f>
      </c>
      <c r="D686" t="s" s="8">
        <v>437</v>
      </c>
      <c r="E686" t="n" s="8">
        <v>2.0</v>
      </c>
      <c r="F686" t="n" s="8">
        <v>3158.0</v>
      </c>
      <c r="G686" t="s" s="8">
        <v>53</v>
      </c>
      <c r="H686" t="s" s="8">
        <v>715</v>
      </c>
      <c r="I686" t="s" s="8">
        <v>899</v>
      </c>
    </row>
    <row r="687" ht="16.0" customHeight="true">
      <c r="A687" t="n" s="7">
        <v>4.1988887E7</v>
      </c>
      <c r="B687" t="s" s="8">
        <v>245</v>
      </c>
      <c r="C687" t="n" s="8">
        <f>IF(false,"120922351", "120922351")</f>
      </c>
      <c r="D687" t="s" s="8">
        <v>782</v>
      </c>
      <c r="E687" t="n" s="8">
        <v>1.0</v>
      </c>
      <c r="F687" t="n" s="8">
        <v>819.0</v>
      </c>
      <c r="G687" t="s" s="8">
        <v>53</v>
      </c>
      <c r="H687" t="s" s="8">
        <v>715</v>
      </c>
      <c r="I687" t="s" s="8">
        <v>900</v>
      </c>
    </row>
    <row r="688" ht="16.0" customHeight="true">
      <c r="A688" t="n" s="7">
        <v>4.0867228E7</v>
      </c>
      <c r="B688" t="s" s="8">
        <v>75</v>
      </c>
      <c r="C688" t="n" s="8">
        <f>IF(false,"120922260", "120922260")</f>
      </c>
      <c r="D688" t="s" s="8">
        <v>901</v>
      </c>
      <c r="E688" t="n" s="8">
        <v>1.0</v>
      </c>
      <c r="F688" t="n" s="8">
        <v>830.0</v>
      </c>
      <c r="G688" t="s" s="8">
        <v>53</v>
      </c>
      <c r="H688" t="s" s="8">
        <v>715</v>
      </c>
      <c r="I688" t="s" s="8">
        <v>902</v>
      </c>
    </row>
    <row r="689" ht="16.0" customHeight="true">
      <c r="A689" t="n" s="7">
        <v>4.1567969E7</v>
      </c>
      <c r="B689" t="s" s="8">
        <v>56</v>
      </c>
      <c r="C689" t="n" s="8">
        <f>IF(false,"120922035", "120922035")</f>
      </c>
      <c r="D689" t="s" s="8">
        <v>65</v>
      </c>
      <c r="E689" t="n" s="8">
        <v>1.0</v>
      </c>
      <c r="F689" t="n" s="8">
        <v>890.0</v>
      </c>
      <c r="G689" t="s" s="8">
        <v>53</v>
      </c>
      <c r="H689" t="s" s="8">
        <v>715</v>
      </c>
      <c r="I689" t="s" s="8">
        <v>903</v>
      </c>
    </row>
    <row r="690" ht="16.0" customHeight="true">
      <c r="A690" t="n" s="7">
        <v>4.198516E7</v>
      </c>
      <c r="B690" t="s" s="8">
        <v>245</v>
      </c>
      <c r="C690" t="n" s="8">
        <f>IF(false,"120922396", "120922396")</f>
      </c>
      <c r="D690" t="s" s="8">
        <v>100</v>
      </c>
      <c r="E690" t="n" s="8">
        <v>1.0</v>
      </c>
      <c r="F690" t="n" s="8">
        <v>292.0</v>
      </c>
      <c r="G690" t="s" s="8">
        <v>53</v>
      </c>
      <c r="H690" t="s" s="8">
        <v>715</v>
      </c>
      <c r="I690" t="s" s="8">
        <v>904</v>
      </c>
    </row>
    <row r="691" ht="16.0" customHeight="true">
      <c r="A691" t="n" s="7">
        <v>4.1970786E7</v>
      </c>
      <c r="B691" t="s" s="8">
        <v>245</v>
      </c>
      <c r="C691" t="n" s="8">
        <f>IF(false,"005-1515", "005-1515")</f>
      </c>
      <c r="D691" t="s" s="8">
        <v>300</v>
      </c>
      <c r="E691" t="n" s="8">
        <v>1.0</v>
      </c>
      <c r="F691" t="n" s="8">
        <v>953.0</v>
      </c>
      <c r="G691" t="s" s="8">
        <v>53</v>
      </c>
      <c r="H691" t="s" s="8">
        <v>715</v>
      </c>
      <c r="I691" t="s" s="8">
        <v>905</v>
      </c>
    </row>
    <row r="692" ht="16.0" customHeight="true">
      <c r="A692" t="n" s="7">
        <v>4.1847494E7</v>
      </c>
      <c r="B692" t="s" s="8">
        <v>54</v>
      </c>
      <c r="C692" t="n" s="8">
        <f>IF(false,"005-1380", "005-1380")</f>
      </c>
      <c r="D692" t="s" s="8">
        <v>307</v>
      </c>
      <c r="E692" t="n" s="8">
        <v>1.0</v>
      </c>
      <c r="F692" t="n" s="8">
        <v>1.0</v>
      </c>
      <c r="G692" t="s" s="8">
        <v>53</v>
      </c>
      <c r="H692" t="s" s="8">
        <v>715</v>
      </c>
      <c r="I692" t="s" s="8">
        <v>906</v>
      </c>
    </row>
    <row r="693" ht="16.0" customHeight="true">
      <c r="A693" t="n" s="7">
        <v>4.1979595E7</v>
      </c>
      <c r="B693" t="s" s="8">
        <v>245</v>
      </c>
      <c r="C693" t="n" s="8">
        <f>IF(false,"005-1514", "005-1514")</f>
      </c>
      <c r="D693" t="s" s="8">
        <v>251</v>
      </c>
      <c r="E693" t="n" s="8">
        <v>1.0</v>
      </c>
      <c r="F693" t="n" s="8">
        <v>583.0</v>
      </c>
      <c r="G693" t="s" s="8">
        <v>53</v>
      </c>
      <c r="H693" t="s" s="8">
        <v>715</v>
      </c>
      <c r="I693" t="s" s="8">
        <v>907</v>
      </c>
    </row>
    <row r="694" ht="16.0" customHeight="true">
      <c r="A694" t="n" s="7">
        <v>4.1994627E7</v>
      </c>
      <c r="B694" t="s" s="8">
        <v>245</v>
      </c>
      <c r="C694" t="n" s="8">
        <f>IF(false,"120922351", "120922351")</f>
      </c>
      <c r="D694" t="s" s="8">
        <v>782</v>
      </c>
      <c r="E694" t="n" s="8">
        <v>3.0</v>
      </c>
      <c r="F694" t="n" s="8">
        <v>781.0</v>
      </c>
      <c r="G694" t="s" s="8">
        <v>53</v>
      </c>
      <c r="H694" t="s" s="8">
        <v>715</v>
      </c>
      <c r="I694" t="s" s="8">
        <v>908</v>
      </c>
    </row>
    <row r="695" ht="16.0" customHeight="true">
      <c r="A695" t="n" s="7">
        <v>4.1977439E7</v>
      </c>
      <c r="B695" t="s" s="8">
        <v>245</v>
      </c>
      <c r="C695" t="n" s="8">
        <f>IF(false,"000-631", "000-631")</f>
      </c>
      <c r="D695" t="s" s="8">
        <v>217</v>
      </c>
      <c r="E695" t="n" s="8">
        <v>1.0</v>
      </c>
      <c r="F695" t="n" s="8">
        <v>404.0</v>
      </c>
      <c r="G695" t="s" s="8">
        <v>53</v>
      </c>
      <c r="H695" t="s" s="8">
        <v>715</v>
      </c>
      <c r="I695" t="s" s="8">
        <v>909</v>
      </c>
    </row>
    <row r="696" ht="16.0" customHeight="true">
      <c r="A696" t="n" s="7">
        <v>4.2009396E7</v>
      </c>
      <c r="B696" t="s" s="8">
        <v>432</v>
      </c>
      <c r="C696" t="n" s="8">
        <f>IF(false,"120921947", "120921947")</f>
      </c>
      <c r="D696" t="s" s="8">
        <v>120</v>
      </c>
      <c r="E696" t="n" s="8">
        <v>1.0</v>
      </c>
      <c r="F696" t="n" s="8">
        <v>599.0</v>
      </c>
      <c r="G696" t="s" s="8">
        <v>53</v>
      </c>
      <c r="H696" t="s" s="8">
        <v>715</v>
      </c>
      <c r="I696" t="s" s="8">
        <v>910</v>
      </c>
    </row>
    <row r="697" ht="16.0" customHeight="true">
      <c r="A697" t="n" s="7">
        <v>4.1935913E7</v>
      </c>
      <c r="B697" t="s" s="8">
        <v>245</v>
      </c>
      <c r="C697" t="n" s="8">
        <f>IF(false,"002-099", "002-099")</f>
      </c>
      <c r="D697" t="s" s="8">
        <v>302</v>
      </c>
      <c r="E697" t="n" s="8">
        <v>1.0</v>
      </c>
      <c r="F697" t="n" s="8">
        <v>1147.0</v>
      </c>
      <c r="G697" t="s" s="8">
        <v>53</v>
      </c>
      <c r="H697" t="s" s="8">
        <v>715</v>
      </c>
      <c r="I697" t="s" s="8">
        <v>911</v>
      </c>
    </row>
    <row r="698" ht="16.0" customHeight="true">
      <c r="A698" t="n" s="7">
        <v>4.2015681E7</v>
      </c>
      <c r="B698" t="s" s="8">
        <v>432</v>
      </c>
      <c r="C698" t="n" s="8">
        <f>IF(false,"005-1513", "005-1513")</f>
      </c>
      <c r="D698" t="s" s="8">
        <v>122</v>
      </c>
      <c r="E698" t="n" s="8">
        <v>1.0</v>
      </c>
      <c r="F698" t="n" s="8">
        <v>438.0</v>
      </c>
      <c r="G698" t="s" s="8">
        <v>53</v>
      </c>
      <c r="H698" t="s" s="8">
        <v>715</v>
      </c>
      <c r="I698" t="s" s="8">
        <v>912</v>
      </c>
    </row>
    <row r="699" ht="16.0" customHeight="true">
      <c r="A699" t="n" s="7">
        <v>4.2016809E7</v>
      </c>
      <c r="B699" t="s" s="8">
        <v>432</v>
      </c>
      <c r="C699" t="n" s="8">
        <f>IF(false,"120921947", "120921947")</f>
      </c>
      <c r="D699" t="s" s="8">
        <v>120</v>
      </c>
      <c r="E699" t="n" s="8">
        <v>1.0</v>
      </c>
      <c r="F699" t="n" s="8">
        <v>599.0</v>
      </c>
      <c r="G699" t="s" s="8">
        <v>53</v>
      </c>
      <c r="H699" t="s" s="8">
        <v>715</v>
      </c>
      <c r="I699" t="s" s="8">
        <v>913</v>
      </c>
    </row>
    <row r="700" ht="16.0" customHeight="true">
      <c r="A700" t="n" s="7">
        <v>4.176874E7</v>
      </c>
      <c r="B700" t="s" s="8">
        <v>51</v>
      </c>
      <c r="C700" t="n" s="8">
        <f>IF(false,"005-1038", "005-1038")</f>
      </c>
      <c r="D700" t="s" s="8">
        <v>763</v>
      </c>
      <c r="E700" t="n" s="8">
        <v>1.0</v>
      </c>
      <c r="F700" t="n" s="8">
        <v>1.0</v>
      </c>
      <c r="G700" t="s" s="8">
        <v>53</v>
      </c>
      <c r="H700" t="s" s="8">
        <v>715</v>
      </c>
      <c r="I700" t="s" s="8">
        <v>914</v>
      </c>
    </row>
    <row r="701" ht="16.0" customHeight="true">
      <c r="A701" t="n" s="7">
        <v>4.1881761E7</v>
      </c>
      <c r="B701" t="s" s="8">
        <v>54</v>
      </c>
      <c r="C701" t="n" s="8">
        <f>IF(false,"005-1515", "005-1515")</f>
      </c>
      <c r="D701" t="s" s="8">
        <v>300</v>
      </c>
      <c r="E701" t="n" s="8">
        <v>4.0</v>
      </c>
      <c r="F701" t="n" s="8">
        <v>3048.0</v>
      </c>
      <c r="G701" t="s" s="8">
        <v>53</v>
      </c>
      <c r="H701" t="s" s="8">
        <v>715</v>
      </c>
      <c r="I701" t="s" s="8">
        <v>915</v>
      </c>
    </row>
    <row r="702" ht="16.0" customHeight="true">
      <c r="A702" t="n" s="7">
        <v>4.1939633E7</v>
      </c>
      <c r="B702" t="s" s="8">
        <v>245</v>
      </c>
      <c r="C702" t="n" s="8">
        <f>IF(false,"120921853", "120921853")</f>
      </c>
      <c r="D702" t="s" s="8">
        <v>579</v>
      </c>
      <c r="E702" t="n" s="8">
        <v>1.0</v>
      </c>
      <c r="F702" t="n" s="8">
        <v>771.0</v>
      </c>
      <c r="G702" t="s" s="8">
        <v>53</v>
      </c>
      <c r="H702" t="s" s="8">
        <v>715</v>
      </c>
      <c r="I702" t="s" s="8">
        <v>916</v>
      </c>
    </row>
    <row r="703" ht="16.0" customHeight="true">
      <c r="A703" t="n" s="7">
        <v>4.1881717E7</v>
      </c>
      <c r="B703" t="s" s="8">
        <v>54</v>
      </c>
      <c r="C703" t="n" s="8">
        <f>IF(false,"005-1515", "005-1515")</f>
      </c>
      <c r="D703" t="s" s="8">
        <v>300</v>
      </c>
      <c r="E703" t="n" s="8">
        <v>1.0</v>
      </c>
      <c r="F703" t="n" s="8">
        <v>740.0</v>
      </c>
      <c r="G703" t="s" s="8">
        <v>53</v>
      </c>
      <c r="H703" t="s" s="8">
        <v>715</v>
      </c>
      <c r="I703" t="s" s="8">
        <v>917</v>
      </c>
    </row>
    <row r="704" ht="16.0" customHeight="true">
      <c r="A704" t="n" s="7">
        <v>4.2000143E7</v>
      </c>
      <c r="B704" t="s" s="8">
        <v>245</v>
      </c>
      <c r="C704" t="n" s="8">
        <f>IF(false,"120922396", "120922396")</f>
      </c>
      <c r="D704" t="s" s="8">
        <v>100</v>
      </c>
      <c r="E704" t="n" s="8">
        <v>1.0</v>
      </c>
      <c r="F704" t="n" s="8">
        <v>375.0</v>
      </c>
      <c r="G704" t="s" s="8">
        <v>53</v>
      </c>
      <c r="H704" t="s" s="8">
        <v>715</v>
      </c>
      <c r="I704" t="s" s="8">
        <v>918</v>
      </c>
    </row>
    <row r="705" ht="16.0" customHeight="true">
      <c r="A705" t="n" s="7">
        <v>4.1997237E7</v>
      </c>
      <c r="B705" t="s" s="8">
        <v>245</v>
      </c>
      <c r="C705" t="n" s="8">
        <f>IF(false,"005-1039", "005-1039")</f>
      </c>
      <c r="D705" t="s" s="8">
        <v>528</v>
      </c>
      <c r="E705" t="n" s="8">
        <v>2.0</v>
      </c>
      <c r="F705" t="n" s="8">
        <v>1.0</v>
      </c>
      <c r="G705" t="s" s="8">
        <v>53</v>
      </c>
      <c r="H705" t="s" s="8">
        <v>715</v>
      </c>
      <c r="I705" t="s" s="8">
        <v>919</v>
      </c>
    </row>
    <row r="706" ht="16.0" customHeight="true">
      <c r="A706" t="n" s="7">
        <v>4.1980605E7</v>
      </c>
      <c r="B706" t="s" s="8">
        <v>245</v>
      </c>
      <c r="C706" t="n" s="8">
        <f>IF(false,"002-101", "002-101")</f>
      </c>
      <c r="D706" t="s" s="8">
        <v>684</v>
      </c>
      <c r="E706" t="n" s="8">
        <v>1.0</v>
      </c>
      <c r="F706" t="n" s="8">
        <v>1389.0</v>
      </c>
      <c r="G706" t="s" s="8">
        <v>53</v>
      </c>
      <c r="H706" t="s" s="8">
        <v>715</v>
      </c>
      <c r="I706" t="s" s="8">
        <v>920</v>
      </c>
    </row>
    <row r="707" ht="16.0" customHeight="true">
      <c r="A707" t="n" s="7">
        <v>4.1941186E7</v>
      </c>
      <c r="B707" t="s" s="8">
        <v>245</v>
      </c>
      <c r="C707" t="n" s="8">
        <f>IF(false,"005-1038", "005-1038")</f>
      </c>
      <c r="D707" t="s" s="8">
        <v>770</v>
      </c>
      <c r="E707" t="n" s="8">
        <v>1.0</v>
      </c>
      <c r="F707" t="n" s="8">
        <v>1306.0</v>
      </c>
      <c r="G707" t="s" s="8">
        <v>53</v>
      </c>
      <c r="H707" t="s" s="8">
        <v>715</v>
      </c>
      <c r="I707" t="s" s="8">
        <v>921</v>
      </c>
    </row>
    <row r="708" ht="16.0" customHeight="true">
      <c r="A708" t="n" s="7">
        <v>4.1952097E7</v>
      </c>
      <c r="B708" t="s" s="8">
        <v>245</v>
      </c>
      <c r="C708" t="n" s="8">
        <f>IF(false,"120921942", "120921942")</f>
      </c>
      <c r="D708" t="s" s="8">
        <v>184</v>
      </c>
      <c r="E708" t="n" s="8">
        <v>1.0</v>
      </c>
      <c r="F708" t="n" s="8">
        <v>1686.0</v>
      </c>
      <c r="G708" t="s" s="8">
        <v>53</v>
      </c>
      <c r="H708" t="s" s="8">
        <v>715</v>
      </c>
      <c r="I708" t="s" s="8">
        <v>922</v>
      </c>
    </row>
    <row r="709" ht="16.0" customHeight="true">
      <c r="A709" t="n" s="7">
        <v>4.1919075E7</v>
      </c>
      <c r="B709" t="s" s="8">
        <v>245</v>
      </c>
      <c r="C709" t="n" s="8">
        <f>IF(false,"005-1514", "005-1514")</f>
      </c>
      <c r="D709" t="s" s="8">
        <v>251</v>
      </c>
      <c r="E709" t="n" s="8">
        <v>1.0</v>
      </c>
      <c r="F709" t="n" s="8">
        <v>763.0</v>
      </c>
      <c r="G709" t="s" s="8">
        <v>53</v>
      </c>
      <c r="H709" t="s" s="8">
        <v>715</v>
      </c>
      <c r="I709" t="s" s="8">
        <v>923</v>
      </c>
    </row>
    <row r="710" ht="16.0" customHeight="true">
      <c r="A710" t="n" s="7">
        <v>4.1906685E7</v>
      </c>
      <c r="B710" t="s" s="8">
        <v>245</v>
      </c>
      <c r="C710" t="n" s="8">
        <f>IF(false,"005-1516", "005-1516")</f>
      </c>
      <c r="D710" t="s" s="8">
        <v>291</v>
      </c>
      <c r="E710" t="n" s="8">
        <v>1.0</v>
      </c>
      <c r="F710" t="n" s="8">
        <v>706.0</v>
      </c>
      <c r="G710" t="s" s="8">
        <v>53</v>
      </c>
      <c r="H710" t="s" s="8">
        <v>715</v>
      </c>
      <c r="I710" t="s" s="8">
        <v>924</v>
      </c>
    </row>
    <row r="711" ht="16.0" customHeight="true">
      <c r="A711" t="n" s="7">
        <v>4.1905975E7</v>
      </c>
      <c r="B711" t="s" s="8">
        <v>245</v>
      </c>
      <c r="C711" t="n" s="8">
        <f>IF(false,"005-1359", "005-1359")</f>
      </c>
      <c r="D711" t="s" s="8">
        <v>603</v>
      </c>
      <c r="E711" t="n" s="8">
        <v>1.0</v>
      </c>
      <c r="F711" t="n" s="8">
        <v>829.0</v>
      </c>
      <c r="G711" t="s" s="8">
        <v>53</v>
      </c>
      <c r="H711" t="s" s="8">
        <v>715</v>
      </c>
      <c r="I711" t="s" s="8">
        <v>925</v>
      </c>
    </row>
    <row r="712" ht="16.0" customHeight="true">
      <c r="A712" t="n" s="7">
        <v>4.1646367E7</v>
      </c>
      <c r="B712" t="s" s="8">
        <v>56</v>
      </c>
      <c r="C712" t="n" s="8">
        <f>IF(false,"120921791", "120921791")</f>
      </c>
      <c r="D712" t="s" s="8">
        <v>144</v>
      </c>
      <c r="E712" t="n" s="8">
        <v>1.0</v>
      </c>
      <c r="F712" t="n" s="8">
        <v>1290.0</v>
      </c>
      <c r="G712" t="s" s="8">
        <v>53</v>
      </c>
      <c r="H712" t="s" s="8">
        <v>715</v>
      </c>
      <c r="I712" t="s" s="8">
        <v>926</v>
      </c>
    </row>
    <row r="713" ht="16.0" customHeight="true">
      <c r="A713" t="n" s="7">
        <v>4.1714601E7</v>
      </c>
      <c r="B713" t="s" s="8">
        <v>51</v>
      </c>
      <c r="C713" t="n" s="8">
        <f>IF(false,"120906023", "120906023")</f>
      </c>
      <c r="D713" t="s" s="8">
        <v>178</v>
      </c>
      <c r="E713" t="n" s="8">
        <v>2.0</v>
      </c>
      <c r="F713" t="n" s="8">
        <v>1742.0</v>
      </c>
      <c r="G713" t="s" s="8">
        <v>53</v>
      </c>
      <c r="H713" t="s" s="8">
        <v>715</v>
      </c>
      <c r="I713" t="s" s="8">
        <v>927</v>
      </c>
    </row>
    <row r="714" ht="16.0" customHeight="true">
      <c r="A714" t="n" s="7">
        <v>4.1992675E7</v>
      </c>
      <c r="B714" t="s" s="8">
        <v>245</v>
      </c>
      <c r="C714" t="n" s="8">
        <f>IF(false,"120921901", "120921901")</f>
      </c>
      <c r="D714" t="s" s="8">
        <v>449</v>
      </c>
      <c r="E714" t="n" s="8">
        <v>2.0</v>
      </c>
      <c r="F714" t="n" s="8">
        <v>1978.0</v>
      </c>
      <c r="G714" t="s" s="8">
        <v>53</v>
      </c>
      <c r="H714" t="s" s="8">
        <v>715</v>
      </c>
      <c r="I714" t="s" s="8">
        <v>928</v>
      </c>
    </row>
    <row r="715" ht="16.0" customHeight="true">
      <c r="A715" t="n" s="7">
        <v>4.1874377E7</v>
      </c>
      <c r="B715" t="s" s="8">
        <v>54</v>
      </c>
      <c r="C715" t="n" s="8">
        <f>IF(false,"120921901", "120921901")</f>
      </c>
      <c r="D715" t="s" s="8">
        <v>449</v>
      </c>
      <c r="E715" t="n" s="8">
        <v>1.0</v>
      </c>
      <c r="F715" t="n" s="8">
        <v>988.0</v>
      </c>
      <c r="G715" t="s" s="8">
        <v>53</v>
      </c>
      <c r="H715" t="s" s="8">
        <v>715</v>
      </c>
      <c r="I715" t="s" s="8">
        <v>929</v>
      </c>
    </row>
    <row r="716" ht="16.0" customHeight="true">
      <c r="A716" t="n" s="7">
        <v>4.2032332E7</v>
      </c>
      <c r="B716" t="s" s="8">
        <v>432</v>
      </c>
      <c r="C716" t="n" s="8">
        <f>IF(false,"120921901", "120921901")</f>
      </c>
      <c r="D716" t="s" s="8">
        <v>160</v>
      </c>
      <c r="E716" t="n" s="8">
        <v>1.0</v>
      </c>
      <c r="F716" t="n" s="8">
        <v>1136.0</v>
      </c>
      <c r="G716" t="s" s="8">
        <v>53</v>
      </c>
      <c r="H716" t="s" s="8">
        <v>715</v>
      </c>
      <c r="I716" t="s" s="8">
        <v>930</v>
      </c>
    </row>
    <row r="717" ht="16.0" customHeight="true">
      <c r="A717" t="n" s="7">
        <v>4.1776368E7</v>
      </c>
      <c r="B717" t="s" s="8">
        <v>54</v>
      </c>
      <c r="C717" t="n" s="8">
        <f>IF(false,"120921439", "120921439")</f>
      </c>
      <c r="D717" t="s" s="8">
        <v>152</v>
      </c>
      <c r="E717" t="n" s="8">
        <v>1.0</v>
      </c>
      <c r="F717" t="n" s="8">
        <v>599.0</v>
      </c>
      <c r="G717" t="s" s="8">
        <v>53</v>
      </c>
      <c r="H717" t="s" s="8">
        <v>715</v>
      </c>
      <c r="I717" t="s" s="8">
        <v>931</v>
      </c>
    </row>
    <row r="718" ht="16.0" customHeight="true">
      <c r="A718" t="n" s="7">
        <v>4.1425246E7</v>
      </c>
      <c r="B718" t="s" s="8">
        <v>93</v>
      </c>
      <c r="C718" t="n" s="8">
        <f>IF(false,"120921853", "120921853")</f>
      </c>
      <c r="D718" t="s" s="8">
        <v>99</v>
      </c>
      <c r="E718" t="n" s="8">
        <v>1.0</v>
      </c>
      <c r="F718" t="n" s="8">
        <v>791.0</v>
      </c>
      <c r="G718" t="s" s="8">
        <v>53</v>
      </c>
      <c r="H718" t="s" s="8">
        <v>715</v>
      </c>
      <c r="I718" t="s" s="8">
        <v>932</v>
      </c>
    </row>
    <row r="719" ht="16.0" customHeight="true">
      <c r="A719" t="n" s="7">
        <v>4.1530142E7</v>
      </c>
      <c r="B719" t="s" s="8">
        <v>93</v>
      </c>
      <c r="C719" t="n" s="8">
        <f>IF(false,"120921856", "120921856")</f>
      </c>
      <c r="D719" t="s" s="8">
        <v>933</v>
      </c>
      <c r="E719" t="n" s="8">
        <v>1.0</v>
      </c>
      <c r="F719" t="n" s="8">
        <v>748.0</v>
      </c>
      <c r="G719" t="s" s="8">
        <v>53</v>
      </c>
      <c r="H719" t="s" s="8">
        <v>715</v>
      </c>
      <c r="I719" t="s" s="8">
        <v>934</v>
      </c>
    </row>
    <row r="720" ht="16.0" customHeight="true">
      <c r="A720" t="n" s="7">
        <v>4.1994011E7</v>
      </c>
      <c r="B720" t="s" s="8">
        <v>245</v>
      </c>
      <c r="C720" t="n" s="8">
        <f>IF(false,"005-1512", "005-1512")</f>
      </c>
      <c r="D720" t="s" s="8">
        <v>288</v>
      </c>
      <c r="E720" t="n" s="8">
        <v>2.0</v>
      </c>
      <c r="F720" t="n" s="8">
        <v>1566.0</v>
      </c>
      <c r="G720" t="s" s="8">
        <v>53</v>
      </c>
      <c r="H720" t="s" s="8">
        <v>715</v>
      </c>
      <c r="I720" t="s" s="8">
        <v>935</v>
      </c>
    </row>
    <row r="721" ht="16.0" customHeight="true">
      <c r="A721" t="n" s="7">
        <v>4.1994011E7</v>
      </c>
      <c r="B721" t="s" s="8">
        <v>245</v>
      </c>
      <c r="C721" t="n" s="8">
        <f>IF(false,"005-1514", "005-1514")</f>
      </c>
      <c r="D721" t="s" s="8">
        <v>251</v>
      </c>
      <c r="E721" t="n" s="8">
        <v>1.0</v>
      </c>
      <c r="F721" t="n" s="8">
        <v>761.0</v>
      </c>
      <c r="G721" t="s" s="8">
        <v>53</v>
      </c>
      <c r="H721" t="s" s="8">
        <v>715</v>
      </c>
      <c r="I721" t="s" s="8">
        <v>935</v>
      </c>
    </row>
    <row r="722" ht="16.0" customHeight="true">
      <c r="A722" t="n" s="7">
        <v>4.1019511E7</v>
      </c>
      <c r="B722" t="s" s="8">
        <v>175</v>
      </c>
      <c r="C722" t="n" s="8">
        <f>IF(false,"120921833", "120921833")</f>
      </c>
      <c r="D722" t="s" s="8">
        <v>724</v>
      </c>
      <c r="E722" t="n" s="8">
        <v>1.0</v>
      </c>
      <c r="F722" t="n" s="8">
        <v>3035.0</v>
      </c>
      <c r="G722" t="s" s="8">
        <v>53</v>
      </c>
      <c r="H722" t="s" s="8">
        <v>715</v>
      </c>
      <c r="I722" t="s" s="8">
        <v>936</v>
      </c>
    </row>
    <row r="723" ht="16.0" customHeight="true">
      <c r="A723" t="n" s="7">
        <v>4.167069E7</v>
      </c>
      <c r="B723" t="s" s="8">
        <v>51</v>
      </c>
      <c r="C723" t="n" s="8">
        <f>IF(false,"01-003884", "01-003884")</f>
      </c>
      <c r="D723" t="s" s="8">
        <v>57</v>
      </c>
      <c r="E723" t="n" s="8">
        <v>2.0</v>
      </c>
      <c r="F723" t="n" s="8">
        <v>1572.0</v>
      </c>
      <c r="G723" t="s" s="8">
        <v>53</v>
      </c>
      <c r="H723" t="s" s="8">
        <v>715</v>
      </c>
      <c r="I723" t="s" s="8">
        <v>937</v>
      </c>
    </row>
    <row r="724" ht="16.0" customHeight="true">
      <c r="A724" t="n" s="7">
        <v>4.1059141E7</v>
      </c>
      <c r="B724" t="s" s="8">
        <v>139</v>
      </c>
      <c r="C724" t="n" s="8">
        <f>IF(false,"120921937", "120921937")</f>
      </c>
      <c r="D724" t="s" s="8">
        <v>560</v>
      </c>
      <c r="E724" t="n" s="8">
        <v>1.0</v>
      </c>
      <c r="F724" t="n" s="8">
        <v>981.0</v>
      </c>
      <c r="G724" t="s" s="8">
        <v>53</v>
      </c>
      <c r="H724" t="s" s="8">
        <v>715</v>
      </c>
      <c r="I724" t="s" s="8">
        <v>938</v>
      </c>
    </row>
    <row r="725" ht="16.0" customHeight="true">
      <c r="A725" t="n" s="7">
        <v>4.1709357E7</v>
      </c>
      <c r="B725" t="s" s="8">
        <v>51</v>
      </c>
      <c r="C725" t="n" s="8">
        <f>IF(false,"120922351", "120922351")</f>
      </c>
      <c r="D725" t="s" s="8">
        <v>52</v>
      </c>
      <c r="E725" t="n" s="8">
        <v>2.0</v>
      </c>
      <c r="F725" t="n" s="8">
        <v>1340.0</v>
      </c>
      <c r="G725" t="s" s="8">
        <v>53</v>
      </c>
      <c r="H725" t="s" s="8">
        <v>715</v>
      </c>
      <c r="I725" t="s" s="8">
        <v>939</v>
      </c>
    </row>
    <row r="726" ht="16.0" customHeight="true">
      <c r="A726" t="n" s="7">
        <v>4.1817756E7</v>
      </c>
      <c r="B726" t="s" s="8">
        <v>54</v>
      </c>
      <c r="C726" t="n" s="8">
        <f>IF(false,"120922090", "120922090")</f>
      </c>
      <c r="D726" t="s" s="8">
        <v>415</v>
      </c>
      <c r="E726" t="n" s="8">
        <v>1.0</v>
      </c>
      <c r="F726" t="n" s="8">
        <v>839.0</v>
      </c>
      <c r="G726" t="s" s="8">
        <v>53</v>
      </c>
      <c r="H726" t="s" s="8">
        <v>715</v>
      </c>
      <c r="I726" t="s" s="8">
        <v>940</v>
      </c>
    </row>
    <row r="727" ht="16.0" customHeight="true">
      <c r="A727" t="n" s="7">
        <v>4.1777057E7</v>
      </c>
      <c r="B727" t="s" s="8">
        <v>54</v>
      </c>
      <c r="C727" t="n" s="8">
        <f>IF(false,"120922353", "120922353")</f>
      </c>
      <c r="D727" t="s" s="8">
        <v>142</v>
      </c>
      <c r="E727" t="n" s="8">
        <v>4.0</v>
      </c>
      <c r="F727" t="n" s="8">
        <v>2716.0</v>
      </c>
      <c r="G727" t="s" s="8">
        <v>53</v>
      </c>
      <c r="H727" t="s" s="8">
        <v>715</v>
      </c>
      <c r="I727" t="s" s="8">
        <v>941</v>
      </c>
    </row>
    <row r="728" ht="16.0" customHeight="true">
      <c r="A728" t="n" s="7">
        <v>4.1965618E7</v>
      </c>
      <c r="B728" t="s" s="8">
        <v>245</v>
      </c>
      <c r="C728" t="n" s="8">
        <f>IF(false,"120922353", "120922353")</f>
      </c>
      <c r="D728" t="s" s="8">
        <v>293</v>
      </c>
      <c r="E728" t="n" s="8">
        <v>1.0</v>
      </c>
      <c r="F728" t="n" s="8">
        <v>678.0</v>
      </c>
      <c r="G728" t="s" s="8">
        <v>53</v>
      </c>
      <c r="H728" t="s" s="8">
        <v>715</v>
      </c>
      <c r="I728" t="s" s="8">
        <v>942</v>
      </c>
    </row>
    <row r="729" ht="16.0" customHeight="true">
      <c r="A729" t="n" s="7">
        <v>4.1940857E7</v>
      </c>
      <c r="B729" t="s" s="8">
        <v>245</v>
      </c>
      <c r="C729" t="n" s="8">
        <f>IF(false,"000-631", "000-631")</f>
      </c>
      <c r="D729" t="s" s="8">
        <v>217</v>
      </c>
      <c r="E729" t="n" s="8">
        <v>3.0</v>
      </c>
      <c r="F729" t="n" s="8">
        <v>1212.0</v>
      </c>
      <c r="G729" t="s" s="8">
        <v>53</v>
      </c>
      <c r="H729" t="s" s="8">
        <v>715</v>
      </c>
      <c r="I729" t="s" s="8">
        <v>943</v>
      </c>
    </row>
    <row r="730" ht="16.0" customHeight="true">
      <c r="A730" t="n" s="7">
        <v>4.1953085E7</v>
      </c>
      <c r="B730" t="s" s="8">
        <v>245</v>
      </c>
      <c r="C730" t="n" s="8">
        <f>IF(false,"003-322", "003-322")</f>
      </c>
      <c r="D730" t="s" s="8">
        <v>944</v>
      </c>
      <c r="E730" t="n" s="8">
        <v>1.0</v>
      </c>
      <c r="F730" t="n" s="8">
        <v>1579.0</v>
      </c>
      <c r="G730" t="s" s="8">
        <v>53</v>
      </c>
      <c r="H730" t="s" s="8">
        <v>715</v>
      </c>
      <c r="I730" t="s" s="8">
        <v>945</v>
      </c>
    </row>
    <row r="731" ht="16.0" customHeight="true">
      <c r="A731" t="n" s="7">
        <v>4.192869E7</v>
      </c>
      <c r="B731" t="s" s="8">
        <v>245</v>
      </c>
      <c r="C731" t="n" s="8">
        <f>IF(false,"003-315", "003-315")</f>
      </c>
      <c r="D731" t="s" s="8">
        <v>946</v>
      </c>
      <c r="E731" t="n" s="8">
        <v>1.0</v>
      </c>
      <c r="F731" t="n" s="8">
        <v>1479.0</v>
      </c>
      <c r="G731" t="s" s="8">
        <v>53</v>
      </c>
      <c r="H731" t="s" s="8">
        <v>715</v>
      </c>
      <c r="I731" t="s" s="8">
        <v>947</v>
      </c>
    </row>
    <row r="732" ht="16.0" customHeight="true">
      <c r="A732" t="n" s="7">
        <v>4.1658662E7</v>
      </c>
      <c r="B732" t="s" s="8">
        <v>51</v>
      </c>
      <c r="C732" t="n" s="8">
        <f>IF(false,"000-631", "000-631")</f>
      </c>
      <c r="D732" t="s" s="8">
        <v>217</v>
      </c>
      <c r="E732" t="n" s="8">
        <v>8.0</v>
      </c>
      <c r="F732" t="n" s="8">
        <v>3232.0</v>
      </c>
      <c r="G732" t="s" s="8">
        <v>53</v>
      </c>
      <c r="H732" t="s" s="8">
        <v>715</v>
      </c>
      <c r="I732" t="s" s="8">
        <v>948</v>
      </c>
    </row>
    <row r="733" ht="16.0" customHeight="true">
      <c r="A733" t="n" s="7">
        <v>4.1765069E7</v>
      </c>
      <c r="B733" t="s" s="8">
        <v>51</v>
      </c>
      <c r="C733" t="n" s="8">
        <f>IF(false,"005-1515", "005-1515")</f>
      </c>
      <c r="D733" t="s" s="8">
        <v>83</v>
      </c>
      <c r="E733" t="n" s="8">
        <v>4.0</v>
      </c>
      <c r="F733" t="n" s="8">
        <v>3048.0</v>
      </c>
      <c r="G733" t="s" s="8">
        <v>53</v>
      </c>
      <c r="H733" t="s" s="8">
        <v>715</v>
      </c>
      <c r="I733" t="s" s="8">
        <v>949</v>
      </c>
    </row>
    <row r="734" ht="16.0" customHeight="true">
      <c r="A734" t="n" s="7">
        <v>4.1790273E7</v>
      </c>
      <c r="B734" t="s" s="8">
        <v>54</v>
      </c>
      <c r="C734" t="n" s="8">
        <f>IF(false,"120921995", "120921995")</f>
      </c>
      <c r="D734" t="s" s="8">
        <v>59</v>
      </c>
      <c r="E734" t="n" s="8">
        <v>1.0</v>
      </c>
      <c r="F734" t="n" s="8">
        <v>1238.0</v>
      </c>
      <c r="G734" t="s" s="8">
        <v>53</v>
      </c>
      <c r="H734" t="s" s="8">
        <v>715</v>
      </c>
      <c r="I734" t="s" s="8">
        <v>950</v>
      </c>
    </row>
    <row r="735" ht="16.0" customHeight="true">
      <c r="A735" t="n" s="7">
        <v>4.1968989E7</v>
      </c>
      <c r="B735" t="s" s="8">
        <v>245</v>
      </c>
      <c r="C735" t="n" s="8">
        <f>IF(false,"005-1039", "005-1039")</f>
      </c>
      <c r="D735" t="s" s="8">
        <v>528</v>
      </c>
      <c r="E735" t="n" s="8">
        <v>2.0</v>
      </c>
      <c r="F735" t="n" s="8">
        <v>2878.0</v>
      </c>
      <c r="G735" t="s" s="8">
        <v>53</v>
      </c>
      <c r="H735" t="s" s="8">
        <v>715</v>
      </c>
      <c r="I735" t="s" s="8">
        <v>951</v>
      </c>
    </row>
    <row r="736" ht="16.0" customHeight="true">
      <c r="A736" t="n" s="7">
        <v>4.1968505E7</v>
      </c>
      <c r="B736" t="s" s="8">
        <v>245</v>
      </c>
      <c r="C736" t="n" s="8">
        <f>IF(false,"005-1039", "005-1039")</f>
      </c>
      <c r="D736" t="s" s="8">
        <v>528</v>
      </c>
      <c r="E736" t="n" s="8">
        <v>6.0</v>
      </c>
      <c r="F736" t="n" s="8">
        <v>8634.0</v>
      </c>
      <c r="G736" t="s" s="8">
        <v>53</v>
      </c>
      <c r="H736" t="s" s="8">
        <v>715</v>
      </c>
      <c r="I736" t="s" s="8">
        <v>952</v>
      </c>
    </row>
    <row r="737" ht="16.0" customHeight="true">
      <c r="A737" t="n" s="7">
        <v>4.1846857E7</v>
      </c>
      <c r="B737" t="s" s="8">
        <v>54</v>
      </c>
      <c r="C737" t="n" s="8">
        <f>IF(false,"005-1515", "005-1515")</f>
      </c>
      <c r="D737" t="s" s="8">
        <v>300</v>
      </c>
      <c r="E737" t="n" s="8">
        <v>1.0</v>
      </c>
      <c r="F737" t="n" s="8">
        <v>953.0</v>
      </c>
      <c r="G737" t="s" s="8">
        <v>53</v>
      </c>
      <c r="H737" t="s" s="8">
        <v>715</v>
      </c>
      <c r="I737" t="s" s="8">
        <v>953</v>
      </c>
    </row>
    <row r="738" ht="16.0" customHeight="true">
      <c r="A738" t="n" s="7">
        <v>4.1849806E7</v>
      </c>
      <c r="B738" t="s" s="8">
        <v>54</v>
      </c>
      <c r="C738" t="n" s="8">
        <f>IF(false,"005-1039", "005-1039")</f>
      </c>
      <c r="D738" t="s" s="8">
        <v>528</v>
      </c>
      <c r="E738" t="n" s="8">
        <v>4.0</v>
      </c>
      <c r="F738" t="n" s="8">
        <v>5760.0</v>
      </c>
      <c r="G738" t="s" s="8">
        <v>53</v>
      </c>
      <c r="H738" t="s" s="8">
        <v>715</v>
      </c>
      <c r="I738" t="s" s="8">
        <v>954</v>
      </c>
    </row>
    <row r="739" ht="16.0" customHeight="true">
      <c r="A739" t="n" s="7">
        <v>4.1849806E7</v>
      </c>
      <c r="B739" t="s" s="8">
        <v>54</v>
      </c>
      <c r="C739" t="n" s="8">
        <f>IF(false,"003-318", "003-318")</f>
      </c>
      <c r="D739" t="s" s="8">
        <v>437</v>
      </c>
      <c r="E739" t="n" s="8">
        <v>1.0</v>
      </c>
      <c r="F739" t="n" s="8">
        <v>1260.0</v>
      </c>
      <c r="G739" t="s" s="8">
        <v>53</v>
      </c>
      <c r="H739" t="s" s="8">
        <v>715</v>
      </c>
      <c r="I739" t="s" s="8">
        <v>954</v>
      </c>
    </row>
    <row r="740" ht="16.0" customHeight="true">
      <c r="A740" t="n" s="7">
        <v>4.2007522E7</v>
      </c>
      <c r="B740" t="s" s="8">
        <v>432</v>
      </c>
      <c r="C740" t="n" s="8">
        <f>IF(false,"005-1516", "005-1516")</f>
      </c>
      <c r="D740" t="s" s="8">
        <v>76</v>
      </c>
      <c r="E740" t="n" s="8">
        <v>4.0</v>
      </c>
      <c r="F740" t="n" s="8">
        <v>3620.0</v>
      </c>
      <c r="G740" t="s" s="8">
        <v>53</v>
      </c>
      <c r="H740" t="s" s="8">
        <v>715</v>
      </c>
      <c r="I740" t="s" s="8">
        <v>955</v>
      </c>
    </row>
    <row r="741" ht="16.0" customHeight="true">
      <c r="A741" t="n" s="7">
        <v>4.1998742E7</v>
      </c>
      <c r="B741" t="s" s="8">
        <v>245</v>
      </c>
      <c r="C741" t="n" s="8">
        <f>IF(false,"005-1516", "005-1516")</f>
      </c>
      <c r="D741" t="s" s="8">
        <v>291</v>
      </c>
      <c r="E741" t="n" s="8">
        <v>1.0</v>
      </c>
      <c r="F741" t="n" s="8">
        <v>905.0</v>
      </c>
      <c r="G741" t="s" s="8">
        <v>53</v>
      </c>
      <c r="H741" t="s" s="8">
        <v>715</v>
      </c>
      <c r="I741" t="s" s="8">
        <v>956</v>
      </c>
    </row>
    <row r="742" ht="16.0" customHeight="true">
      <c r="A742" t="n" s="7">
        <v>4.1850656E7</v>
      </c>
      <c r="B742" t="s" s="8">
        <v>54</v>
      </c>
      <c r="C742" t="n" s="8">
        <f>IF(false,"120921423", "120921423")</f>
      </c>
      <c r="D742" t="s" s="8">
        <v>957</v>
      </c>
      <c r="E742" t="n" s="8">
        <v>1.0</v>
      </c>
      <c r="F742" t="n" s="8">
        <v>506.0</v>
      </c>
      <c r="G742" t="s" s="8">
        <v>53</v>
      </c>
      <c r="H742" t="s" s="8">
        <v>715</v>
      </c>
      <c r="I742" t="s" s="8">
        <v>958</v>
      </c>
    </row>
    <row r="743" ht="16.0" customHeight="true">
      <c r="A743" t="n" s="7">
        <v>4.1985988E7</v>
      </c>
      <c r="B743" t="s" s="8">
        <v>245</v>
      </c>
      <c r="C743" t="n" s="8">
        <f>IF(false,"120921544", "120921544")</f>
      </c>
      <c r="D743" t="s" s="8">
        <v>526</v>
      </c>
      <c r="E743" t="n" s="8">
        <v>4.0</v>
      </c>
      <c r="F743" t="n" s="8">
        <v>2876.0</v>
      </c>
      <c r="G743" t="s" s="8">
        <v>53</v>
      </c>
      <c r="H743" t="s" s="8">
        <v>715</v>
      </c>
      <c r="I743" t="s" s="8">
        <v>959</v>
      </c>
    </row>
    <row r="744" ht="16.0" customHeight="true">
      <c r="A744" t="n" s="7">
        <v>4.2112253E7</v>
      </c>
      <c r="B744" t="s" s="8">
        <v>715</v>
      </c>
      <c r="C744" t="n" s="8">
        <f>IF(false,"005-1256", "005-1256")</f>
      </c>
      <c r="D744" t="s" s="8">
        <v>740</v>
      </c>
      <c r="E744" t="n" s="8">
        <v>1.0</v>
      </c>
      <c r="F744" t="n" s="8">
        <v>528.0</v>
      </c>
      <c r="G744" t="s" s="8">
        <v>53</v>
      </c>
      <c r="H744" t="s" s="8">
        <v>715</v>
      </c>
      <c r="I744" t="s" s="8">
        <v>960</v>
      </c>
    </row>
    <row r="745" ht="16.0" customHeight="true">
      <c r="A745" t="n" s="7">
        <v>4.1557338E7</v>
      </c>
      <c r="B745" t="s" s="8">
        <v>56</v>
      </c>
      <c r="C745" t="n" s="8">
        <f>IF(false,"005-1258", "005-1258")</f>
      </c>
      <c r="D745" t="s" s="8">
        <v>248</v>
      </c>
      <c r="E745" t="n" s="8">
        <v>1.0</v>
      </c>
      <c r="F745" t="n" s="8">
        <v>589.0</v>
      </c>
      <c r="G745" t="s" s="8">
        <v>53</v>
      </c>
      <c r="H745" t="s" s="8">
        <v>715</v>
      </c>
      <c r="I745" t="s" s="8">
        <v>961</v>
      </c>
    </row>
    <row r="746" ht="16.0" customHeight="true">
      <c r="A746" t="n" s="7">
        <v>4.1633946E7</v>
      </c>
      <c r="B746" t="s" s="8">
        <v>56</v>
      </c>
      <c r="C746" t="n" s="8">
        <f>IF(false,"005-1379", "005-1379")</f>
      </c>
      <c r="D746" t="s" s="8">
        <v>284</v>
      </c>
      <c r="E746" t="n" s="8">
        <v>1.0</v>
      </c>
      <c r="F746" t="n" s="8">
        <v>935.0</v>
      </c>
      <c r="G746" t="s" s="8">
        <v>53</v>
      </c>
      <c r="H746" t="s" s="8">
        <v>715</v>
      </c>
      <c r="I746" t="s" s="8">
        <v>962</v>
      </c>
    </row>
    <row r="747" ht="16.0" customHeight="true">
      <c r="A747" t="n" s="7">
        <v>4.154617E7</v>
      </c>
      <c r="B747" t="s" s="8">
        <v>56</v>
      </c>
      <c r="C747" t="n" s="8">
        <f>IF(false,"120921544", "120921544")</f>
      </c>
      <c r="D747" t="s" s="8">
        <v>118</v>
      </c>
      <c r="E747" t="n" s="8">
        <v>2.0</v>
      </c>
      <c r="F747" t="n" s="8">
        <v>1336.0</v>
      </c>
      <c r="G747" t="s" s="8">
        <v>53</v>
      </c>
      <c r="H747" t="s" s="8">
        <v>715</v>
      </c>
      <c r="I747" t="s" s="8">
        <v>963</v>
      </c>
    </row>
    <row r="748" ht="16.0" customHeight="true">
      <c r="A748" t="n" s="7">
        <v>4.1969549E7</v>
      </c>
      <c r="B748" t="s" s="8">
        <v>245</v>
      </c>
      <c r="C748" t="n" s="8">
        <f>IF(false,"005-1039", "005-1039")</f>
      </c>
      <c r="D748" t="s" s="8">
        <v>528</v>
      </c>
      <c r="E748" t="n" s="8">
        <v>1.0</v>
      </c>
      <c r="F748" t="n" s="8">
        <v>1799.0</v>
      </c>
      <c r="G748" t="s" s="8">
        <v>53</v>
      </c>
      <c r="H748" t="s" s="8">
        <v>715</v>
      </c>
      <c r="I748" t="s" s="8">
        <v>964</v>
      </c>
    </row>
    <row r="749" ht="16.0" customHeight="true">
      <c r="A749" t="n" s="7">
        <v>4.1777791E7</v>
      </c>
      <c r="B749" t="s" s="8">
        <v>54</v>
      </c>
      <c r="C749" t="n" s="8">
        <f>IF(false,"01-004089", "01-004089")</f>
      </c>
      <c r="D749" t="s" s="8">
        <v>965</v>
      </c>
      <c r="E749" t="n" s="8">
        <v>1.0</v>
      </c>
      <c r="F749" t="n" s="8">
        <v>1564.0</v>
      </c>
      <c r="G749" t="s" s="8">
        <v>53</v>
      </c>
      <c r="H749" t="s" s="8">
        <v>715</v>
      </c>
      <c r="I749" t="s" s="8">
        <v>966</v>
      </c>
    </row>
    <row r="750" ht="16.0" customHeight="true">
      <c r="A750" t="n" s="7">
        <v>4.1777482E7</v>
      </c>
      <c r="B750" t="s" s="8">
        <v>54</v>
      </c>
      <c r="C750" t="n" s="8">
        <f>IF(false,"005-1380", "005-1380")</f>
      </c>
      <c r="D750" t="s" s="8">
        <v>307</v>
      </c>
      <c r="E750" t="n" s="8">
        <v>1.0</v>
      </c>
      <c r="F750" t="n" s="8">
        <v>577.0</v>
      </c>
      <c r="G750" t="s" s="8">
        <v>53</v>
      </c>
      <c r="H750" t="s" s="8">
        <v>715</v>
      </c>
      <c r="I750" t="s" s="8">
        <v>967</v>
      </c>
    </row>
    <row r="751" ht="16.0" customHeight="true">
      <c r="A751" t="n" s="7">
        <v>4.1675285E7</v>
      </c>
      <c r="B751" t="s" s="8">
        <v>51</v>
      </c>
      <c r="C751" t="n" s="8">
        <f>IF(false,"003-318", "003-318")</f>
      </c>
      <c r="D751" t="s" s="8">
        <v>209</v>
      </c>
      <c r="E751" t="n" s="8">
        <v>4.0</v>
      </c>
      <c r="F751" t="n" s="8">
        <v>5052.0</v>
      </c>
      <c r="G751" t="s" s="8">
        <v>53</v>
      </c>
      <c r="H751" t="s" s="8">
        <v>715</v>
      </c>
      <c r="I751" t="s" s="8">
        <v>968</v>
      </c>
    </row>
    <row r="752" ht="16.0" customHeight="true">
      <c r="A752" t="n" s="7">
        <v>4.1922801E7</v>
      </c>
      <c r="B752" t="s" s="8">
        <v>245</v>
      </c>
      <c r="C752" t="n" s="8">
        <f>IF(false,"005-1039", "005-1039")</f>
      </c>
      <c r="D752" t="s" s="8">
        <v>528</v>
      </c>
      <c r="E752" t="n" s="8">
        <v>2.0</v>
      </c>
      <c r="F752" t="n" s="8">
        <v>2878.0</v>
      </c>
      <c r="G752" t="s" s="8">
        <v>53</v>
      </c>
      <c r="H752" t="s" s="8">
        <v>715</v>
      </c>
      <c r="I752" t="s" s="8">
        <v>969</v>
      </c>
    </row>
    <row r="753" ht="16.0" customHeight="true">
      <c r="A753" t="n" s="7">
        <v>4.1872576E7</v>
      </c>
      <c r="B753" t="s" s="8">
        <v>54</v>
      </c>
      <c r="C753" t="n" s="8">
        <f>IF(false,"120922315", "120922315")</f>
      </c>
      <c r="D753" t="s" s="8">
        <v>970</v>
      </c>
      <c r="E753" t="n" s="8">
        <v>1.0</v>
      </c>
      <c r="F753" t="n" s="8">
        <v>2950.0</v>
      </c>
      <c r="G753" t="s" s="8">
        <v>53</v>
      </c>
      <c r="H753" t="s" s="8">
        <v>715</v>
      </c>
      <c r="I753" t="s" s="8">
        <v>971</v>
      </c>
    </row>
    <row r="754" ht="16.0" customHeight="true">
      <c r="A754" t="n" s="7">
        <v>4.1784651E7</v>
      </c>
      <c r="B754" t="s" s="8">
        <v>54</v>
      </c>
      <c r="C754" t="n" s="8">
        <f>IF(false,"01-004117", "01-004117")</f>
      </c>
      <c r="D754" t="s" s="8">
        <v>279</v>
      </c>
      <c r="E754" t="n" s="8">
        <v>1.0</v>
      </c>
      <c r="F754" t="n" s="8">
        <v>979.0</v>
      </c>
      <c r="G754" t="s" s="8">
        <v>53</v>
      </c>
      <c r="H754" t="s" s="8">
        <v>50</v>
      </c>
      <c r="I754" t="s" s="8">
        <v>972</v>
      </c>
    </row>
    <row r="755" ht="16.0" customHeight="true">
      <c r="A755" t="n" s="7">
        <v>4.2103328E7</v>
      </c>
      <c r="B755" t="s" s="8">
        <v>432</v>
      </c>
      <c r="C755" t="n" s="8">
        <f>IF(false,"120922197", "120922197")</f>
      </c>
      <c r="D755" t="s" s="8">
        <v>973</v>
      </c>
      <c r="E755" t="n" s="8">
        <v>1.0</v>
      </c>
      <c r="F755" t="n" s="8">
        <v>985.0</v>
      </c>
      <c r="G755" t="s" s="8">
        <v>53</v>
      </c>
      <c r="H755" t="s" s="8">
        <v>50</v>
      </c>
      <c r="I755" t="s" s="8">
        <v>974</v>
      </c>
    </row>
    <row r="756" ht="16.0" customHeight="true">
      <c r="A756" t="n" s="7">
        <v>4.2109325E7</v>
      </c>
      <c r="B756" t="s" s="8">
        <v>715</v>
      </c>
      <c r="C756" t="n" s="8">
        <f>IF(false,"005-1039", "005-1039")</f>
      </c>
      <c r="D756" t="s" s="8">
        <v>186</v>
      </c>
      <c r="E756" t="n" s="8">
        <v>2.0</v>
      </c>
      <c r="F756" t="n" s="8">
        <v>2986.0</v>
      </c>
      <c r="G756" t="s" s="8">
        <v>53</v>
      </c>
      <c r="H756" t="s" s="8">
        <v>50</v>
      </c>
      <c r="I756" t="s" s="8">
        <v>975</v>
      </c>
    </row>
    <row r="757" ht="16.0" customHeight="true">
      <c r="A757" t="n" s="7">
        <v>4.2125703E7</v>
      </c>
      <c r="B757" t="s" s="8">
        <v>715</v>
      </c>
      <c r="C757" t="n" s="8">
        <f>IF(false,"120921937", "120921937")</f>
      </c>
      <c r="D757" t="s" s="8">
        <v>560</v>
      </c>
      <c r="E757" t="n" s="8">
        <v>1.0</v>
      </c>
      <c r="F757" t="n" s="8">
        <v>823.0</v>
      </c>
      <c r="G757" t="s" s="8">
        <v>53</v>
      </c>
      <c r="H757" t="s" s="8">
        <v>50</v>
      </c>
      <c r="I757" t="s" s="8">
        <v>976</v>
      </c>
    </row>
    <row r="758" ht="16.0" customHeight="true">
      <c r="A758" t="n" s="7">
        <v>4.2154192E7</v>
      </c>
      <c r="B758" t="s" s="8">
        <v>715</v>
      </c>
      <c r="C758" t="n" s="8">
        <f>IF(false,"005-1515", "005-1515")</f>
      </c>
      <c r="D758" t="s" s="8">
        <v>83</v>
      </c>
      <c r="E758" t="n" s="8">
        <v>1.0</v>
      </c>
      <c r="F758" t="n" s="8">
        <v>939.0</v>
      </c>
      <c r="G758" t="s" s="8">
        <v>53</v>
      </c>
      <c r="H758" t="s" s="8">
        <v>50</v>
      </c>
      <c r="I758" t="s" s="8">
        <v>977</v>
      </c>
    </row>
    <row r="759" ht="16.0" customHeight="true">
      <c r="A759" t="n" s="7">
        <v>4.2106206E7</v>
      </c>
      <c r="B759" t="s" s="8">
        <v>432</v>
      </c>
      <c r="C759" t="n" s="8">
        <f>IF(false,"01-003884", "01-003884")</f>
      </c>
      <c r="D759" t="s" s="8">
        <v>57</v>
      </c>
      <c r="E759" t="n" s="8">
        <v>2.0</v>
      </c>
      <c r="F759" t="n" s="8">
        <v>1670.0</v>
      </c>
      <c r="G759" t="s" s="8">
        <v>53</v>
      </c>
      <c r="H759" t="s" s="8">
        <v>50</v>
      </c>
      <c r="I759" t="s" s="8">
        <v>978</v>
      </c>
    </row>
    <row r="760" ht="16.0" customHeight="true">
      <c r="A760" t="n" s="7">
        <v>4.2187841E7</v>
      </c>
      <c r="B760" t="s" s="8">
        <v>715</v>
      </c>
      <c r="C760" t="n" s="8">
        <f>IF(false,"120921863", "120921863")</f>
      </c>
      <c r="D760" t="s" s="8">
        <v>979</v>
      </c>
      <c r="E760" t="n" s="8">
        <v>1.0</v>
      </c>
      <c r="F760" t="n" s="8">
        <v>1.0</v>
      </c>
      <c r="G760" t="s" s="8">
        <v>53</v>
      </c>
      <c r="H760" t="s" s="8">
        <v>50</v>
      </c>
      <c r="I760" t="s" s="8">
        <v>980</v>
      </c>
    </row>
    <row r="761" ht="16.0" customHeight="true">
      <c r="A761" t="n" s="7">
        <v>4.213035E7</v>
      </c>
      <c r="B761" t="s" s="8">
        <v>715</v>
      </c>
      <c r="C761" t="n" s="8">
        <f>IF(false,"120921942", "120921942")</f>
      </c>
      <c r="D761" t="s" s="8">
        <v>184</v>
      </c>
      <c r="E761" t="n" s="8">
        <v>1.0</v>
      </c>
      <c r="F761" t="n" s="8">
        <v>1686.0</v>
      </c>
      <c r="G761" t="s" s="8">
        <v>53</v>
      </c>
      <c r="H761" t="s" s="8">
        <v>50</v>
      </c>
      <c r="I761" t="s" s="8">
        <v>981</v>
      </c>
    </row>
    <row r="762" ht="16.0" customHeight="true">
      <c r="A762" t="n" s="7">
        <v>4.204566E7</v>
      </c>
      <c r="B762" t="s" s="8">
        <v>432</v>
      </c>
      <c r="C762" t="n" s="8">
        <f>IF(false,"005-1521", "005-1521")</f>
      </c>
      <c r="D762" t="s" s="8">
        <v>566</v>
      </c>
      <c r="E762" t="n" s="8">
        <v>2.0</v>
      </c>
      <c r="F762" t="n" s="8">
        <v>984.0</v>
      </c>
      <c r="G762" t="s" s="8">
        <v>53</v>
      </c>
      <c r="H762" t="s" s="8">
        <v>50</v>
      </c>
      <c r="I762" t="s" s="8">
        <v>982</v>
      </c>
    </row>
    <row r="763" ht="16.0" customHeight="true">
      <c r="A763" t="n" s="7">
        <v>4.2177801E7</v>
      </c>
      <c r="B763" t="s" s="8">
        <v>715</v>
      </c>
      <c r="C763" t="n" s="8">
        <f>IF(false,"005-1515", "005-1515")</f>
      </c>
      <c r="D763" t="s" s="8">
        <v>83</v>
      </c>
      <c r="E763" t="n" s="8">
        <v>1.0</v>
      </c>
      <c r="F763" t="n" s="8">
        <v>939.0</v>
      </c>
      <c r="G763" t="s" s="8">
        <v>53</v>
      </c>
      <c r="H763" t="s" s="8">
        <v>50</v>
      </c>
      <c r="I763" t="s" s="8">
        <v>983</v>
      </c>
    </row>
    <row r="764" ht="16.0" customHeight="true">
      <c r="A764" t="n" s="7">
        <v>4.210922E7</v>
      </c>
      <c r="B764" t="s" s="8">
        <v>715</v>
      </c>
      <c r="C764" t="n" s="8">
        <f>IF(false,"005-1039", "005-1039")</f>
      </c>
      <c r="D764" t="s" s="8">
        <v>186</v>
      </c>
      <c r="E764" t="n" s="8">
        <v>2.0</v>
      </c>
      <c r="F764" t="n" s="8">
        <v>1542.0</v>
      </c>
      <c r="G764" t="s" s="8">
        <v>53</v>
      </c>
      <c r="H764" t="s" s="8">
        <v>50</v>
      </c>
      <c r="I764" t="s" s="8">
        <v>984</v>
      </c>
    </row>
    <row r="765" ht="16.0" customHeight="true">
      <c r="A765" t="n" s="7">
        <v>4.2177658E7</v>
      </c>
      <c r="B765" t="s" s="8">
        <v>715</v>
      </c>
      <c r="C765" t="n" s="8">
        <f>IF(false,"120921901", "120921901")</f>
      </c>
      <c r="D765" t="s" s="8">
        <v>160</v>
      </c>
      <c r="E765" t="n" s="8">
        <v>1.0</v>
      </c>
      <c r="F765" t="n" s="8">
        <v>1219.0</v>
      </c>
      <c r="G765" t="s" s="8">
        <v>53</v>
      </c>
      <c r="H765" t="s" s="8">
        <v>50</v>
      </c>
      <c r="I765" t="s" s="8">
        <v>985</v>
      </c>
    </row>
    <row r="766" ht="16.0" customHeight="true">
      <c r="A766" t="n" s="7">
        <v>4.2177658E7</v>
      </c>
      <c r="B766" t="s" s="8">
        <v>715</v>
      </c>
      <c r="C766" t="n" s="8">
        <f>IF(false,"120921995", "120921995")</f>
      </c>
      <c r="D766" t="s" s="8">
        <v>59</v>
      </c>
      <c r="E766" t="n" s="8">
        <v>1.0</v>
      </c>
      <c r="F766" t="n" s="8">
        <v>1121.0</v>
      </c>
      <c r="G766" t="s" s="8">
        <v>53</v>
      </c>
      <c r="H766" t="s" s="8">
        <v>50</v>
      </c>
      <c r="I766" t="s" s="8">
        <v>985</v>
      </c>
    </row>
    <row r="767" ht="16.0" customHeight="true">
      <c r="A767" t="n" s="7">
        <v>4.2112289E7</v>
      </c>
      <c r="B767" t="s" s="8">
        <v>715</v>
      </c>
      <c r="C767" t="n" s="8">
        <f>IF(false,"120921901", "120921901")</f>
      </c>
      <c r="D767" t="s" s="8">
        <v>160</v>
      </c>
      <c r="E767" t="n" s="8">
        <v>1.0</v>
      </c>
      <c r="F767" t="n" s="8">
        <v>1219.0</v>
      </c>
      <c r="G767" t="s" s="8">
        <v>53</v>
      </c>
      <c r="H767" t="s" s="8">
        <v>50</v>
      </c>
      <c r="I767" t="s" s="8">
        <v>986</v>
      </c>
    </row>
    <row r="768" ht="16.0" customHeight="true">
      <c r="A768" t="n" s="7">
        <v>4.2069637E7</v>
      </c>
      <c r="B768" t="s" s="8">
        <v>432</v>
      </c>
      <c r="C768" t="n" s="8">
        <f>IF(false,"000-631", "000-631")</f>
      </c>
      <c r="D768" t="s" s="8">
        <v>217</v>
      </c>
      <c r="E768" t="n" s="8">
        <v>1.0</v>
      </c>
      <c r="F768" t="n" s="8">
        <v>474.0</v>
      </c>
      <c r="G768" t="s" s="8">
        <v>53</v>
      </c>
      <c r="H768" t="s" s="8">
        <v>50</v>
      </c>
      <c r="I768" t="s" s="8">
        <v>987</v>
      </c>
    </row>
    <row r="769" ht="16.0" customHeight="true">
      <c r="A769" t="n" s="7">
        <v>4.2096895E7</v>
      </c>
      <c r="B769" t="s" s="8">
        <v>432</v>
      </c>
      <c r="C769" t="n" s="8">
        <f>IF(false,"01-003884", "01-003884")</f>
      </c>
      <c r="D769" t="s" s="8">
        <v>57</v>
      </c>
      <c r="E769" t="n" s="8">
        <v>1.0</v>
      </c>
      <c r="F769" t="n" s="8">
        <v>835.0</v>
      </c>
      <c r="G769" t="s" s="8">
        <v>53</v>
      </c>
      <c r="H769" t="s" s="8">
        <v>50</v>
      </c>
      <c r="I769" t="s" s="8">
        <v>988</v>
      </c>
    </row>
    <row r="770" ht="16.0" customHeight="true">
      <c r="A770" t="n" s="7">
        <v>4.2056799E7</v>
      </c>
      <c r="B770" t="s" s="8">
        <v>432</v>
      </c>
      <c r="C770" t="n" s="8">
        <f>IF(false,"120922021", "120922021")</f>
      </c>
      <c r="D770" t="s" s="8">
        <v>746</v>
      </c>
      <c r="E770" t="n" s="8">
        <v>1.0</v>
      </c>
      <c r="F770" t="n" s="8">
        <v>1699.0</v>
      </c>
      <c r="G770" t="s" s="8">
        <v>53</v>
      </c>
      <c r="H770" t="s" s="8">
        <v>50</v>
      </c>
      <c r="I770" t="s" s="8">
        <v>989</v>
      </c>
    </row>
    <row r="771" ht="16.0" customHeight="true">
      <c r="A771" t="n" s="7">
        <v>4.2175306E7</v>
      </c>
      <c r="B771" t="s" s="8">
        <v>715</v>
      </c>
      <c r="C771" t="n" s="8">
        <f>IF(false,"120921863", "120921863")</f>
      </c>
      <c r="D771" t="s" s="8">
        <v>979</v>
      </c>
      <c r="E771" t="n" s="8">
        <v>1.0</v>
      </c>
      <c r="F771" t="n" s="8">
        <v>465.0</v>
      </c>
      <c r="G771" t="s" s="8">
        <v>53</v>
      </c>
      <c r="H771" t="s" s="8">
        <v>50</v>
      </c>
      <c r="I771" t="s" s="8">
        <v>990</v>
      </c>
    </row>
    <row r="772" ht="16.0" customHeight="true">
      <c r="A772" t="n" s="7">
        <v>4.2105601E7</v>
      </c>
      <c r="B772" t="s" s="8">
        <v>432</v>
      </c>
      <c r="C772" t="n" s="8">
        <f>IF(false,"120921800", "120921800")</f>
      </c>
      <c r="D772" t="s" s="8">
        <v>991</v>
      </c>
      <c r="E772" t="n" s="8">
        <v>1.0</v>
      </c>
      <c r="F772" t="n" s="8">
        <v>1149.0</v>
      </c>
      <c r="G772" t="s" s="8">
        <v>53</v>
      </c>
      <c r="H772" t="s" s="8">
        <v>50</v>
      </c>
      <c r="I772" t="s" s="8">
        <v>992</v>
      </c>
    </row>
    <row r="773" ht="16.0" customHeight="true">
      <c r="A773" t="n" s="7">
        <v>4.218405E7</v>
      </c>
      <c r="B773" t="s" s="8">
        <v>715</v>
      </c>
      <c r="C773" t="n" s="8">
        <f>IF(false,"005-1039", "005-1039")</f>
      </c>
      <c r="D773" t="s" s="8">
        <v>186</v>
      </c>
      <c r="E773" t="n" s="8">
        <v>1.0</v>
      </c>
      <c r="F773" t="n" s="8">
        <v>1.0</v>
      </c>
      <c r="G773" t="s" s="8">
        <v>53</v>
      </c>
      <c r="H773" t="s" s="8">
        <v>50</v>
      </c>
      <c r="I773" t="s" s="8">
        <v>993</v>
      </c>
    </row>
    <row r="774" ht="16.0" customHeight="true">
      <c r="A774" t="n" s="7">
        <v>4.2062338E7</v>
      </c>
      <c r="B774" t="s" s="8">
        <v>432</v>
      </c>
      <c r="C774" t="n" s="8">
        <f>IF(false,"005-1516", "005-1516")</f>
      </c>
      <c r="D774" t="s" s="8">
        <v>76</v>
      </c>
      <c r="E774" t="n" s="8">
        <v>2.0</v>
      </c>
      <c r="F774" t="n" s="8">
        <v>1784.0</v>
      </c>
      <c r="G774" t="s" s="8">
        <v>53</v>
      </c>
      <c r="H774" t="s" s="8">
        <v>50</v>
      </c>
      <c r="I774" t="s" s="8">
        <v>994</v>
      </c>
    </row>
    <row r="775" ht="16.0" customHeight="true">
      <c r="A775" t="n" s="7">
        <v>4.2094926E7</v>
      </c>
      <c r="B775" t="s" s="8">
        <v>432</v>
      </c>
      <c r="C775" t="n" s="8">
        <f>IF(false,"005-1039", "005-1039")</f>
      </c>
      <c r="D775" t="s" s="8">
        <v>186</v>
      </c>
      <c r="E775" t="n" s="8">
        <v>2.0</v>
      </c>
      <c r="F775" t="n" s="8">
        <v>2041.0</v>
      </c>
      <c r="G775" t="s" s="8">
        <v>53</v>
      </c>
      <c r="H775" t="s" s="8">
        <v>50</v>
      </c>
      <c r="I775" t="s" s="8">
        <v>995</v>
      </c>
    </row>
    <row r="776" ht="16.0" customHeight="true">
      <c r="A776" t="n" s="7">
        <v>4.2116554E7</v>
      </c>
      <c r="B776" t="s" s="8">
        <v>715</v>
      </c>
      <c r="C776" t="n" s="8">
        <f>IF(false,"120921454", "120921454")</f>
      </c>
      <c r="D776" t="s" s="8">
        <v>996</v>
      </c>
      <c r="E776" t="n" s="8">
        <v>1.0</v>
      </c>
      <c r="F776" t="n" s="8">
        <v>491.0</v>
      </c>
      <c r="G776" t="s" s="8">
        <v>53</v>
      </c>
      <c r="H776" t="s" s="8">
        <v>50</v>
      </c>
      <c r="I776" t="s" s="8">
        <v>997</v>
      </c>
    </row>
    <row r="777" ht="16.0" customHeight="true">
      <c r="A777" t="n" s="7">
        <v>4.2125561E7</v>
      </c>
      <c r="B777" t="s" s="8">
        <v>715</v>
      </c>
      <c r="C777" t="n" s="8">
        <f>IF(false,"005-1517", "005-1517")</f>
      </c>
      <c r="D777" t="s" s="8">
        <v>420</v>
      </c>
      <c r="E777" t="n" s="8">
        <v>1.0</v>
      </c>
      <c r="F777" t="n" s="8">
        <v>939.0</v>
      </c>
      <c r="G777" t="s" s="8">
        <v>53</v>
      </c>
      <c r="H777" t="s" s="8">
        <v>50</v>
      </c>
      <c r="I777" t="s" s="8">
        <v>998</v>
      </c>
    </row>
    <row r="778" ht="16.0" customHeight="true">
      <c r="A778" t="n" s="7">
        <v>4.2198867E7</v>
      </c>
      <c r="B778" t="s" s="8">
        <v>715</v>
      </c>
      <c r="C778" t="n" s="8">
        <f>IF(false,"005-1039", "005-1039")</f>
      </c>
      <c r="D778" t="s" s="8">
        <v>186</v>
      </c>
      <c r="E778" t="n" s="8">
        <v>2.0</v>
      </c>
      <c r="F778" t="n" s="8">
        <v>2986.0</v>
      </c>
      <c r="G778" t="s" s="8">
        <v>53</v>
      </c>
      <c r="H778" t="s" s="8">
        <v>50</v>
      </c>
      <c r="I778" t="s" s="8">
        <v>999</v>
      </c>
    </row>
    <row r="779" ht="16.0" customHeight="true">
      <c r="A779" t="n" s="7">
        <v>4.2203257E7</v>
      </c>
      <c r="B779" t="s" s="8">
        <v>715</v>
      </c>
      <c r="C779" t="n" s="8">
        <f>IF(false,"120922158", "120922158")</f>
      </c>
      <c r="D779" t="s" s="8">
        <v>73</v>
      </c>
      <c r="E779" t="n" s="8">
        <v>1.0</v>
      </c>
      <c r="F779" t="n" s="8">
        <v>599.0</v>
      </c>
      <c r="G779" t="s" s="8">
        <v>53</v>
      </c>
      <c r="H779" t="s" s="8">
        <v>50</v>
      </c>
      <c r="I779" t="s" s="8">
        <v>1000</v>
      </c>
    </row>
    <row r="780" ht="16.0" customHeight="true">
      <c r="A780" t="n" s="7">
        <v>4.2166513E7</v>
      </c>
      <c r="B780" t="s" s="8">
        <v>715</v>
      </c>
      <c r="C780" t="n" s="8">
        <f>IF(false,"005-1039", "005-1039")</f>
      </c>
      <c r="D780" t="s" s="8">
        <v>186</v>
      </c>
      <c r="E780" t="n" s="8">
        <v>2.0</v>
      </c>
      <c r="F780" t="n" s="8">
        <v>2986.0</v>
      </c>
      <c r="G780" t="s" s="8">
        <v>53</v>
      </c>
      <c r="H780" t="s" s="8">
        <v>50</v>
      </c>
      <c r="I780" t="s" s="8">
        <v>1001</v>
      </c>
    </row>
    <row r="781" ht="16.0" customHeight="true">
      <c r="A781" t="n" s="7">
        <v>4.21562E7</v>
      </c>
      <c r="B781" t="s" s="8">
        <v>715</v>
      </c>
      <c r="C781" t="n" s="8">
        <f>IF(false,"005-1039", "005-1039")</f>
      </c>
      <c r="D781" t="s" s="8">
        <v>186</v>
      </c>
      <c r="E781" t="n" s="8">
        <v>1.0</v>
      </c>
      <c r="F781" t="n" s="8">
        <v>635.0</v>
      </c>
      <c r="G781" t="s" s="8">
        <v>53</v>
      </c>
      <c r="H781" t="s" s="8">
        <v>50</v>
      </c>
      <c r="I781" t="s" s="8">
        <v>1002</v>
      </c>
    </row>
    <row r="782" ht="16.0" customHeight="true">
      <c r="A782" t="n" s="7">
        <v>4.2155595E7</v>
      </c>
      <c r="B782" t="s" s="8">
        <v>715</v>
      </c>
      <c r="C782" t="n" s="8">
        <f>IF(false,"120922351", "120922351")</f>
      </c>
      <c r="D782" t="s" s="8">
        <v>52</v>
      </c>
      <c r="E782" t="n" s="8">
        <v>1.0</v>
      </c>
      <c r="F782" t="n" s="8">
        <v>483.0</v>
      </c>
      <c r="G782" t="s" s="8">
        <v>53</v>
      </c>
      <c r="H782" t="s" s="8">
        <v>50</v>
      </c>
      <c r="I782" t="s" s="8">
        <v>1003</v>
      </c>
    </row>
    <row r="783" ht="16.0" customHeight="true">
      <c r="A783" t="n" s="7">
        <v>4.2145776E7</v>
      </c>
      <c r="B783" t="s" s="8">
        <v>715</v>
      </c>
      <c r="C783" t="n" s="8">
        <f>IF(false,"120922035", "120922035")</f>
      </c>
      <c r="D783" t="s" s="8">
        <v>65</v>
      </c>
      <c r="E783" t="n" s="8">
        <v>1.0</v>
      </c>
      <c r="F783" t="n" s="8">
        <v>854.0</v>
      </c>
      <c r="G783" t="s" s="8">
        <v>53</v>
      </c>
      <c r="H783" t="s" s="8">
        <v>50</v>
      </c>
      <c r="I783" t="s" s="8">
        <v>1004</v>
      </c>
    </row>
    <row r="784" ht="16.0" customHeight="true">
      <c r="A784" t="n" s="7">
        <v>4.2153111E7</v>
      </c>
      <c r="B784" t="s" s="8">
        <v>715</v>
      </c>
      <c r="C784" t="n" s="8">
        <f>IF(false,"005-1558", "005-1558")</f>
      </c>
      <c r="D784" t="s" s="8">
        <v>298</v>
      </c>
      <c r="E784" t="n" s="8">
        <v>1.0</v>
      </c>
      <c r="F784" t="n" s="8">
        <v>708.0</v>
      </c>
      <c r="G784" t="s" s="8">
        <v>53</v>
      </c>
      <c r="H784" t="s" s="8">
        <v>50</v>
      </c>
      <c r="I784" t="s" s="8">
        <v>1005</v>
      </c>
    </row>
    <row r="785" ht="16.0" customHeight="true">
      <c r="A785" t="n" s="7">
        <v>4.2133491E7</v>
      </c>
      <c r="B785" t="s" s="8">
        <v>715</v>
      </c>
      <c r="C785" t="n" s="8">
        <f>IF(false,"120921995", "120921995")</f>
      </c>
      <c r="D785" t="s" s="8">
        <v>59</v>
      </c>
      <c r="E785" t="n" s="8">
        <v>1.0</v>
      </c>
      <c r="F785" t="n" s="8">
        <v>1.0</v>
      </c>
      <c r="G785" t="s" s="8">
        <v>53</v>
      </c>
      <c r="H785" t="s" s="8">
        <v>50</v>
      </c>
      <c r="I785" t="s" s="8">
        <v>1006</v>
      </c>
    </row>
    <row r="786" ht="16.0" customHeight="true">
      <c r="A786" t="n" s="7">
        <v>4.2125327E7</v>
      </c>
      <c r="B786" t="s" s="8">
        <v>715</v>
      </c>
      <c r="C786" t="n" s="8">
        <f>IF(false,"120921897", "120921897")</f>
      </c>
      <c r="D786" t="s" s="8">
        <v>1007</v>
      </c>
      <c r="E786" t="n" s="8">
        <v>1.0</v>
      </c>
      <c r="F786" t="n" s="8">
        <v>483.0</v>
      </c>
      <c r="G786" t="s" s="8">
        <v>53</v>
      </c>
      <c r="H786" t="s" s="8">
        <v>50</v>
      </c>
      <c r="I786" t="s" s="8">
        <v>1008</v>
      </c>
    </row>
    <row r="787" ht="16.0" customHeight="true">
      <c r="A787" t="n" s="7">
        <v>4.2109245E7</v>
      </c>
      <c r="B787" t="s" s="8">
        <v>715</v>
      </c>
      <c r="C787" t="n" s="8">
        <f>IF(false,"005-1514", "005-1514")</f>
      </c>
      <c r="D787" t="s" s="8">
        <v>153</v>
      </c>
      <c r="E787" t="n" s="8">
        <v>1.0</v>
      </c>
      <c r="F787" t="n" s="8">
        <v>873.0</v>
      </c>
      <c r="G787" t="s" s="8">
        <v>53</v>
      </c>
      <c r="H787" t="s" s="8">
        <v>50</v>
      </c>
      <c r="I787" t="s" s="8">
        <v>1009</v>
      </c>
    </row>
    <row r="788" ht="16.0" customHeight="true"/>
    <row r="789" ht="16.0" customHeight="true">
      <c r="A789" t="s" s="1">
        <v>37</v>
      </c>
      <c r="B789" s="1"/>
      <c r="C789" s="1"/>
      <c r="D789" s="1"/>
      <c r="E789" s="1"/>
      <c r="F789" t="n" s="8">
        <v>1011372.09</v>
      </c>
      <c r="G789" s="2"/>
    </row>
    <row r="790" ht="16.0" customHeight="true"/>
    <row r="791" ht="16.0" customHeight="true">
      <c r="A791" t="s" s="1">
        <v>36</v>
      </c>
    </row>
    <row r="792" ht="34.0" customHeight="true">
      <c r="A792" t="s" s="9">
        <v>38</v>
      </c>
      <c r="B792" t="s" s="9">
        <v>0</v>
      </c>
      <c r="C792" t="s" s="9">
        <v>43</v>
      </c>
      <c r="D792" t="s" s="9">
        <v>1</v>
      </c>
      <c r="E792" t="s" s="9">
        <v>2</v>
      </c>
      <c r="F792" t="s" s="9">
        <v>39</v>
      </c>
      <c r="G792" t="s" s="9">
        <v>5</v>
      </c>
      <c r="H792" t="s" s="9">
        <v>3</v>
      </c>
      <c r="I792" t="s" s="9">
        <v>4</v>
      </c>
    </row>
    <row r="793" ht="16.0" customHeight="true">
      <c r="A793" t="n" s="8">
        <v>4.0094243E7</v>
      </c>
      <c r="B793" t="s" s="8">
        <v>1010</v>
      </c>
      <c r="C793" t="n" s="8">
        <f>IF(false,"120922351", "120922351")</f>
      </c>
      <c r="D793" t="s" s="8">
        <v>52</v>
      </c>
      <c r="E793" t="n" s="8">
        <v>1.0</v>
      </c>
      <c r="F793" t="n" s="8">
        <v>-590.0</v>
      </c>
      <c r="G793" t="s" s="8">
        <v>1011</v>
      </c>
      <c r="H793" t="s" s="8">
        <v>54</v>
      </c>
      <c r="I793" t="s" s="8">
        <v>1012</v>
      </c>
    </row>
    <row r="794" ht="16.0" customHeight="true">
      <c r="A794" t="n" s="8">
        <v>3.9616955E7</v>
      </c>
      <c r="B794" t="s" s="8">
        <v>226</v>
      </c>
      <c r="C794" t="n" s="8">
        <f>IF(false,"120921429", "120921429")</f>
      </c>
      <c r="D794" t="s" s="8">
        <v>1013</v>
      </c>
      <c r="E794" t="n" s="8">
        <v>2.0</v>
      </c>
      <c r="F794" t="n" s="8">
        <v>-1058.0</v>
      </c>
      <c r="G794" t="s" s="8">
        <v>1011</v>
      </c>
      <c r="H794" t="s" s="8">
        <v>54</v>
      </c>
      <c r="I794" t="s" s="8">
        <v>1014</v>
      </c>
    </row>
    <row r="795" ht="16.0" customHeight="true">
      <c r="A795" t="n" s="8">
        <v>4.0583813E7</v>
      </c>
      <c r="B795" t="s" s="8">
        <v>582</v>
      </c>
      <c r="C795" t="n" s="8">
        <f>IF(false,"120921439", "120921439")</f>
      </c>
      <c r="D795" t="s" s="8">
        <v>152</v>
      </c>
      <c r="E795" t="n" s="8">
        <v>1.0</v>
      </c>
      <c r="F795" t="n" s="8">
        <v>-1.0</v>
      </c>
      <c r="G795" t="s" s="8">
        <v>1011</v>
      </c>
      <c r="H795" t="s" s="8">
        <v>245</v>
      </c>
      <c r="I795" t="s" s="8">
        <v>1015</v>
      </c>
    </row>
    <row r="796" ht="16.0" customHeight="true">
      <c r="A796" t="n" s="8">
        <v>4.1838238E7</v>
      </c>
      <c r="B796" t="s" s="8">
        <v>54</v>
      </c>
      <c r="C796" t="n" s="8">
        <f>IF(false,"120922158", "120922158")</f>
      </c>
      <c r="D796" t="s" s="8">
        <v>73</v>
      </c>
      <c r="E796" t="n" s="8">
        <v>1.0</v>
      </c>
      <c r="F796" t="n" s="8">
        <v>-575.0</v>
      </c>
      <c r="G796" t="s" s="8">
        <v>1011</v>
      </c>
      <c r="H796" t="s" s="8">
        <v>245</v>
      </c>
      <c r="I796" t="s" s="8">
        <v>1016</v>
      </c>
    </row>
    <row r="797" ht="16.0" customHeight="true">
      <c r="A797" t="n" s="8">
        <v>4.091813E7</v>
      </c>
      <c r="B797" t="s" s="8">
        <v>175</v>
      </c>
      <c r="C797" t="n" s="8">
        <f>IF(false,"005-1514", "005-1514")</f>
      </c>
      <c r="D797" t="s" s="8">
        <v>153</v>
      </c>
      <c r="E797" t="n" s="8">
        <v>1.0</v>
      </c>
      <c r="F797" t="n" s="8">
        <v>-808.0</v>
      </c>
      <c r="G797" t="s" s="8">
        <v>1011</v>
      </c>
      <c r="H797" t="s" s="8">
        <v>245</v>
      </c>
      <c r="I797" t="s" s="8">
        <v>1017</v>
      </c>
    </row>
    <row r="798" ht="16.0" customHeight="true">
      <c r="A798" t="n" s="8">
        <v>4.0965198E7</v>
      </c>
      <c r="B798" t="s" s="8">
        <v>175</v>
      </c>
      <c r="C798" t="n" s="8">
        <f>IF(false,"01-004117", "01-004117")</f>
      </c>
      <c r="D798" t="s" s="8">
        <v>279</v>
      </c>
      <c r="E798" t="n" s="8">
        <v>3.0</v>
      </c>
      <c r="F798" t="n" s="8">
        <v>-2496.0</v>
      </c>
      <c r="G798" t="s" s="8">
        <v>1011</v>
      </c>
      <c r="H798" t="s" s="8">
        <v>245</v>
      </c>
      <c r="I798" t="s" s="8">
        <v>1018</v>
      </c>
    </row>
    <row r="799" ht="16.0" customHeight="true">
      <c r="A799" t="n" s="8">
        <v>4.1684925E7</v>
      </c>
      <c r="B799" t="s" s="8">
        <v>51</v>
      </c>
      <c r="C799" t="n" s="8">
        <f>IF(false,"120922035", "120922035")</f>
      </c>
      <c r="D799" t="s" s="8">
        <v>65</v>
      </c>
      <c r="E799" t="n" s="8">
        <v>1.0</v>
      </c>
      <c r="F799" t="n" s="8">
        <v>-841.0</v>
      </c>
      <c r="G799" t="s" s="8">
        <v>1011</v>
      </c>
      <c r="H799" t="s" s="8">
        <v>245</v>
      </c>
      <c r="I799" t="s" s="8">
        <v>1019</v>
      </c>
    </row>
    <row r="800" ht="16.0" customHeight="true">
      <c r="A800" t="n" s="8">
        <v>4.1452174E7</v>
      </c>
      <c r="B800" t="s" s="8">
        <v>93</v>
      </c>
      <c r="C800" t="n" s="8">
        <f>IF(false,"120921957", "120921957")</f>
      </c>
      <c r="D800" t="s" s="8">
        <v>107</v>
      </c>
      <c r="E800" t="n" s="8">
        <v>2.0</v>
      </c>
      <c r="F800" t="n" s="8">
        <v>-1584.0</v>
      </c>
      <c r="G800" t="s" s="8">
        <v>1011</v>
      </c>
      <c r="H800" t="s" s="8">
        <v>432</v>
      </c>
      <c r="I800" t="s" s="8">
        <v>1020</v>
      </c>
    </row>
    <row r="801" ht="16.0" customHeight="true">
      <c r="A801" t="n" s="8">
        <v>4.1677398E7</v>
      </c>
      <c r="B801" t="s" s="8">
        <v>51</v>
      </c>
      <c r="C801" t="n" s="8">
        <f>IF(false,"005-1558", "005-1558")</f>
      </c>
      <c r="D801" t="s" s="8">
        <v>298</v>
      </c>
      <c r="E801" t="n" s="8">
        <v>1.0</v>
      </c>
      <c r="F801" t="n" s="8">
        <v>-1.0</v>
      </c>
      <c r="G801" t="s" s="8">
        <v>1011</v>
      </c>
      <c r="H801" t="s" s="8">
        <v>715</v>
      </c>
      <c r="I801" t="s" s="8">
        <v>1021</v>
      </c>
    </row>
    <row r="802" ht="16.0" customHeight="true">
      <c r="A802" t="n" s="8">
        <v>4.1889694E7</v>
      </c>
      <c r="B802" t="s" s="8">
        <v>245</v>
      </c>
      <c r="C802" t="n" s="8">
        <f>IF(false,"003-321", "003-321")</f>
      </c>
      <c r="D802" t="s" s="8">
        <v>443</v>
      </c>
      <c r="E802" t="n" s="8">
        <v>2.0</v>
      </c>
      <c r="F802" t="n" s="8">
        <v>-2524.0</v>
      </c>
      <c r="G802" t="s" s="8">
        <v>1011</v>
      </c>
      <c r="H802" t="s" s="8">
        <v>715</v>
      </c>
      <c r="I802" t="s" s="8">
        <v>1022</v>
      </c>
    </row>
    <row r="803" ht="16.0" customHeight="true"/>
    <row r="804" ht="16.0" customHeight="true">
      <c r="A804" t="s" s="1">
        <v>37</v>
      </c>
      <c r="F804" t="n" s="8">
        <v>-10478.0</v>
      </c>
      <c r="G804" s="2"/>
      <c r="H804" s="0"/>
      <c r="I804" s="0"/>
    </row>
    <row r="805" ht="16.0" customHeight="true">
      <c r="A805" s="1"/>
      <c r="B805" s="1"/>
      <c r="C805" s="1"/>
      <c r="D805" s="1"/>
      <c r="E805" s="1"/>
      <c r="F805" s="1"/>
      <c r="G805" s="1"/>
      <c r="H805" s="1"/>
      <c r="I805" s="1"/>
    </row>
    <row r="806" ht="16.0" customHeight="true">
      <c r="A806" t="s" s="1">
        <v>40</v>
      </c>
    </row>
    <row r="807" ht="34.0" customHeight="true">
      <c r="A807" t="s" s="9">
        <v>47</v>
      </c>
      <c r="B807" t="s" s="9">
        <v>48</v>
      </c>
      <c r="C807" s="9"/>
      <c r="D807" s="9"/>
      <c r="E807" s="9"/>
      <c r="F807" t="s" s="9">
        <v>39</v>
      </c>
      <c r="G807" t="s" s="9">
        <v>5</v>
      </c>
      <c r="H807" t="s" s="9">
        <v>3</v>
      </c>
      <c r="I807" t="s" s="9">
        <v>4</v>
      </c>
    </row>
    <row r="808" ht="16.0" customHeight="true">
      <c r="A808" s="0"/>
      <c r="B808" s="0"/>
      <c r="C808" s="8"/>
      <c r="D808" s="8"/>
      <c r="E808" s="8"/>
      <c r="F808" t="n" s="0">
        <v>-780060.59</v>
      </c>
      <c r="G808" t="s" s="8">
        <v>1023</v>
      </c>
      <c r="H808" t="s" s="0">
        <v>245</v>
      </c>
      <c r="I808" t="s" s="0">
        <v>1024</v>
      </c>
    </row>
    <row r="809" ht="16.0" customHeight="true"/>
    <row r="810" ht="16.0" customHeight="true">
      <c r="A810" t="s" s="1">
        <v>37</v>
      </c>
      <c r="F810" t="n" s="8">
        <v>-780060.59</v>
      </c>
      <c r="G810" s="2"/>
      <c r="H810" s="0"/>
      <c r="I810" s="0"/>
    </row>
    <row r="811" ht="16.0" customHeight="true">
      <c r="A811" s="1"/>
      <c r="B811" s="1"/>
      <c r="C811" s="1"/>
      <c r="D811" s="1"/>
      <c r="E811" s="1"/>
      <c r="F811" s="1"/>
      <c r="G811" s="1"/>
      <c r="H811" s="1"/>
      <c r="I81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