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<sst xmlns="http://schemas.openxmlformats.org/spreadsheetml/2006/main" count="1332" uniqueCount="252">
  <si>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</si>
  <si>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</si>
  <si>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</si>
  <si>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</si>
  <si>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</si>
  <si>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</si>
  <si>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</si>
  <si>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</si>
  <si>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</si>
  <si>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</si>
  <si>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</si>
  <si>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</si>
  <si>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</si>
  <si>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</si>
  <si>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</si>
  <si>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</si>
  <si>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</si>
  <si>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</si>
  <si>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</si>
  <si>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</si>
  <si>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</si>
  <si>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</si>
  <si>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</si>
  <si>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</si>
  <si>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</si>
  <si>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</si>
  <si>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</si>
  <si>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</si>
  <si>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</si>
  <si>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</si>
  <si>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</si>
  <si>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</si>
  <si>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</si>
  <si>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</si>
  <si>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</si>
  <si>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</si>
  <si>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</si>
  <si>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</si>
  <si>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</si>
  <si>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</si>
  <si>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</si>
  <si>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</si>
  <si>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</si>
  <si>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</si>
  <si>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</si>
  <si>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</si>
  <si>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</si>
  <si>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</si>
  <si>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</si>
  <si>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</si>
  <si>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16.06.2021</t>
  </si>
  <si>
    <t>14.06.2021</t>
  </si>
  <si>
    <t>Pigeon Бутылочка Перистальтик Плюс с широким горлом PP, 160 мл, с рождения, бесцветный</t>
  </si>
  <si>
    <t>Платёж покупателя</t>
  </si>
  <si>
    <t>15.06.2021</t>
  </si>
  <si>
    <t>60c6c919c3080f835f3f993a</t>
  </si>
  <si>
    <t>13.06.2021</t>
  </si>
  <si>
    <t>Satisfyer Стимулятор Number One Air Pulse (Next Gen), розовое золото</t>
  </si>
  <si>
    <t>60c66db8dff13b4bc97361c2</t>
  </si>
  <si>
    <t>Pigeon Ножницы 15122 белый</t>
  </si>
  <si>
    <t>60c66b4fbed21e4e88abd1c7</t>
  </si>
  <si>
    <t>Missha BB крем Perfect Cover, SPF 42, 20 мл, оттенок: 21 light beige</t>
  </si>
  <si>
    <t>60c668b87153b34070fe75d1</t>
  </si>
  <si>
    <t>Merries трусики XXL (15-28 кг), 32 шт.</t>
  </si>
  <si>
    <t>60c665b3c3080f765b3f9940</t>
  </si>
  <si>
    <t>YokoSun трусики Premium XL (12-20 кг) 38 шт.</t>
  </si>
  <si>
    <t>60c652e36a864319df9260e0</t>
  </si>
  <si>
    <t>60c642725a39510f191c28d6</t>
  </si>
  <si>
    <t>Смесь Kabrita 3 GOLD для комфортного пищеварения, старше 12 месяцев, 800 г</t>
  </si>
  <si>
    <t>60c71eae954f6b0242f84327</t>
  </si>
  <si>
    <t>60c6220b8927ca696a54919f</t>
  </si>
  <si>
    <t>60c6676a4f5c6e40c623c7d4</t>
  </si>
  <si>
    <t>Протеин Optimum Nutrition 100% Whey Gold Standard (2100-2353 г) кофе</t>
  </si>
  <si>
    <t>60c61f959066f46185cee21c</t>
  </si>
  <si>
    <t>Biore мусс для умывания с увлажняющим эффектом, 130 мл</t>
  </si>
  <si>
    <t>60c65363f78dba1229f35832</t>
  </si>
  <si>
    <t>Satisfyer Вакуумно-волновой стимулятор Love Breeze, розовый</t>
  </si>
  <si>
    <t>60c5fd4c7153b3bfaffe7625</t>
  </si>
  <si>
    <t>60c73f31b9f8edd2354b982e</t>
  </si>
  <si>
    <t>07.06.2021</t>
  </si>
  <si>
    <t>Joonies трусики Premium Soft L (9-14 кг), 44 шт.</t>
  </si>
  <si>
    <t>60c87c3e4f5c6e121b23c89e</t>
  </si>
  <si>
    <t>Biore мусс для умывания Экстра увлажнение, запасной блок, 130 мл</t>
  </si>
  <si>
    <t>60c86f357153b3991f60ae38</t>
  </si>
  <si>
    <t>08.06.2021</t>
  </si>
  <si>
    <t>YokoSun трусики Premium M (6-10 кг) 56 шт.</t>
  </si>
  <si>
    <t>60c880e8f78dba107ff35833</t>
  </si>
  <si>
    <t>Гель для тела Farmstay универсальный смягчающий с экстрактом алоэ Aloe Vera Moisture Soothing Gel, 300 мл</t>
  </si>
  <si>
    <t>60c5db7b8927ca99cf5491b0</t>
  </si>
  <si>
    <t>60c885d983b1f2360643fad6</t>
  </si>
  <si>
    <t>04.06.2021</t>
  </si>
  <si>
    <t>Saphir Очиститель Reno’Mat</t>
  </si>
  <si>
    <t>60c886ef954f6b3745f8427b</t>
  </si>
  <si>
    <t>12.06.2021</t>
  </si>
  <si>
    <t>Deoproce гель Hyaluronic Cooling, SPF 50, 50 г, 1 шт</t>
  </si>
  <si>
    <t>60c886fd03c378510138eaa3</t>
  </si>
  <si>
    <t>60c5d131954f6b98a4cd8010</t>
  </si>
  <si>
    <t>60c5cf0f94d527af9cce70a6</t>
  </si>
  <si>
    <t>Satisfyer Стимулятор Penguin Air Pulse, черный/белый</t>
  </si>
  <si>
    <t>60c5cbe983b1f209fa43fab6</t>
  </si>
  <si>
    <t>02.06.2021</t>
  </si>
  <si>
    <t>YokoSun трусики Eco XXL (15-23 кг) 32 шт.</t>
  </si>
  <si>
    <t>60c88e87f78dba3a2ef35820</t>
  </si>
  <si>
    <t>60c88e8d3b3176739b57c5e9</t>
  </si>
  <si>
    <t>03.06.2021</t>
  </si>
  <si>
    <t>60c88ea0f78dba1959f358b0</t>
  </si>
  <si>
    <t>Joonies трусики Comfort L (9-14 кг), 44 шт.</t>
  </si>
  <si>
    <t>Joonies трусики Comfort XL (12-17 кг), 38 шт.</t>
  </si>
  <si>
    <t>YokoSun трусики Econom L (9-14 кг), 44 шт.</t>
  </si>
  <si>
    <t>60c88ea87399017182ffac73</t>
  </si>
  <si>
    <t>05.06.2021</t>
  </si>
  <si>
    <t>60c891323620c2773e9419fa</t>
  </si>
  <si>
    <t>60c5c4b220d51d7f35d8fd5e</t>
  </si>
  <si>
    <t>Lion Средство для выведения пятен Fight, 425 мл</t>
  </si>
  <si>
    <t>60c5b72f7153b301f060af36</t>
  </si>
  <si>
    <t>Biore Мусс очищающий для умывания против акне запасной блок, 130 мл</t>
  </si>
  <si>
    <t>60c5b58a3620c24a119419de</t>
  </si>
  <si>
    <t>60c5aceedbdc3137c6e9f2f9</t>
  </si>
  <si>
    <t>John Frieda шампунь Full Repair Strengthen + Restore укрепляющий + восстанавливающий, 250 мл</t>
  </si>
  <si>
    <t>60c599d0f9880176c627eebb</t>
  </si>
  <si>
    <t>11.06.2021</t>
  </si>
  <si>
    <t>60c8a77a8927ca7c9966ac04</t>
  </si>
  <si>
    <t>Протеин QNT Delicious Whey Protein (2.2 кг) клубника</t>
  </si>
  <si>
    <t>60c8ac7603c37884be1bd6a8</t>
  </si>
  <si>
    <t>09.06.2021</t>
  </si>
  <si>
    <t>YokoSun трусики M (6-10 кг), 58 шт.</t>
  </si>
  <si>
    <t>60c8b1aa2af6cd39309d5524</t>
  </si>
  <si>
    <t>YokoSun трусики Premium L (9-14 кг) 44 шт.</t>
  </si>
  <si>
    <t>60c8b225c3080f53b8f2b71e</t>
  </si>
  <si>
    <t>YokoSun трусики L (9-14 кг), 44 шт.</t>
  </si>
  <si>
    <t>60c8b26af988011cf86d03aa</t>
  </si>
  <si>
    <t>YokoSun подгузники Premium M (5-10 кг) 62 шт.</t>
  </si>
  <si>
    <t>60c7053e3620c243f5941a74</t>
  </si>
  <si>
    <t>Esthetic House шампунь для волос протеиновый CP-1 Bright Complex Intense Nourishing, 500 мл</t>
  </si>
  <si>
    <t>60c8b43e7153b3d8e1c0447a</t>
  </si>
  <si>
    <t>60c52353dff13b06bb7360e9</t>
  </si>
  <si>
    <t>Jigott BB крем Sun Protect, SPF 41, 50 мл, оттенок: универсальный</t>
  </si>
  <si>
    <t>60c8b72904e94303020baa5d</t>
  </si>
  <si>
    <t>Гейнер Optimum Nutrition Serious Mass (5.44 кг) банан</t>
  </si>
  <si>
    <t>60c8b75c5a39516f82647a30</t>
  </si>
  <si>
    <t>60c8b7e1863e4e5ac5fe215d</t>
  </si>
  <si>
    <t>Pigeon Бутылочка с ложечкой для кормления, 120 мл, с 4 месяцев, желтый</t>
  </si>
  <si>
    <t>60c511bcc3080f19393f993c</t>
  </si>
  <si>
    <t>60c510a59066f420f8cee1ad</t>
  </si>
  <si>
    <t>Biore мицеллярная вода, 320 мл</t>
  </si>
  <si>
    <t>60c50bdb7153b3182160adbb</t>
  </si>
  <si>
    <t>60c5036dc3080f05dd08ff86</t>
  </si>
  <si>
    <t>Joonies трусики Premium Soft XL (12-17 кг), 38 шт.</t>
  </si>
  <si>
    <t>60c4f38b2af6cd2693db45c1</t>
  </si>
  <si>
    <t>Merries подгузники XL (12-20 кг), 44 шт.</t>
  </si>
  <si>
    <t>60c4de072af6cd66bedb450d</t>
  </si>
  <si>
    <t>60c4ddca83b1f21c0543fa31</t>
  </si>
  <si>
    <t>Joonies трусики Comfort XL (12-17 кг), 38 шт., 3 уп.</t>
  </si>
  <si>
    <t>60c4d72532da835b90c4ef80</t>
  </si>
  <si>
    <t>Enough W Collagen Whitening Premium Emulsion Эмульсия для лица осветляющая, 130 мл</t>
  </si>
  <si>
    <t>60c8c3b9b9f8ed8914ef017d</t>
  </si>
  <si>
    <t>Esthetic House шампунь для волос протеиновый CP-1 Bright Complex Intense Nourishing, 100 мл</t>
  </si>
  <si>
    <t>60c8c4442af6cd23ce9d55a7</t>
  </si>
  <si>
    <t>60c5c61303c3787b1138eb07</t>
  </si>
  <si>
    <t>60c8c6c2f78dba3061ec8026</t>
  </si>
  <si>
    <t>Стиральный порошок Lion Top Platinum Clear, картонная пачка, 0.9 кг</t>
  </si>
  <si>
    <t>60c8c71bb9f8ed2d1aef02d5</t>
  </si>
  <si>
    <t>Esthetic House Formula Ampoule Collagen Сыворотка для лица, 80 мл</t>
  </si>
  <si>
    <t>60c8c8315a39514e4d6479da</t>
  </si>
  <si>
    <t>Гель для стирки Kao Attack Bio EX, 0.77 кг, дой-пак</t>
  </si>
  <si>
    <t>60c8c9007153b332d2fe7534</t>
  </si>
  <si>
    <t>Missha BB крем Perfect Cover, SPF 42, 20 мл, оттенок: 23 natural beige</t>
  </si>
  <si>
    <t>60c8c95d94d52741ccdf4313</t>
  </si>
  <si>
    <t>60c4b7a38927ca038666ab9e</t>
  </si>
  <si>
    <t>60c4b6e9dbdc31b16de9f2aa</t>
  </si>
  <si>
    <t>Joonies подгузники Premium Soft M (6-11 кг), 58 шт.</t>
  </si>
  <si>
    <t>60c8ca928927ca46a458b3d9</t>
  </si>
  <si>
    <t>La'dor Пилинг для кожи головы Scalp Scaling Spa Ampoule, 15 мл</t>
  </si>
  <si>
    <t>60c4b33abed21e7dfbabd278</t>
  </si>
  <si>
    <t>Vivienne Sabo Тушь для ресниц Cabaret Waterproof, black</t>
  </si>
  <si>
    <t>60c8cfb67153b34904c04403</t>
  </si>
  <si>
    <t>06.06.2021</t>
  </si>
  <si>
    <t>YokoSun подгузники M (5-10 кг), 62 шт.</t>
  </si>
  <si>
    <t>60c8cfcfc5311b1238137f65</t>
  </si>
  <si>
    <t>60c49b03fbacea615cda0568</t>
  </si>
  <si>
    <t>Japan Gals маска Pure 5 Essence с гиалуроновой кислотой, 30 шт.</t>
  </si>
  <si>
    <t>60c4935b5a39513e6d1c2831</t>
  </si>
  <si>
    <t>60c8d243c5311b5770137eed</t>
  </si>
  <si>
    <t>60c48d1894d527a366ce6f61</t>
  </si>
  <si>
    <t>60c4841304e94335a2c9b5d3</t>
  </si>
  <si>
    <t>60c47fdd6a864366d9926114</t>
  </si>
  <si>
    <t>Набор NAGARA Поглотитель запаха гелевый с бамбуковым углем и зеленым чаем, 320 г., 2шт</t>
  </si>
  <si>
    <t>60c46ca4b9f8ed8fcd4b9868</t>
  </si>
  <si>
    <t>Vivienne Sabo Тушь для ресниц Cabaret Premiere, 01 черный</t>
  </si>
  <si>
    <t>60c46b10b9f8ed3aca4b980f</t>
  </si>
  <si>
    <t>10.06.2021</t>
  </si>
  <si>
    <t>60c8dfa703c3781a301bd5d9</t>
  </si>
  <si>
    <t>60c8e46e8927caf0d058b326</t>
  </si>
  <si>
    <t>Jigott Collagen Healing Cream Ночной омолаживающий лечебный крем для лица с коллагеном, 100 г</t>
  </si>
  <si>
    <t>60c4483a863e4e1867706f50</t>
  </si>
  <si>
    <t>Крем-гель для душа Lion Жемчужный поцелуй, 750 мл</t>
  </si>
  <si>
    <t>60c8e59a954f6b0bd994d083</t>
  </si>
  <si>
    <t>Lion Top Shiny Rose Жидкое средство для стирки аромат цветущих роз 720 гр сменный блок</t>
  </si>
  <si>
    <t>60c41b39c3080fcabf3f9886</t>
  </si>
  <si>
    <t>60c3d1d773990162f6ffacc5</t>
  </si>
  <si>
    <t>YokoSun подгузники L (9-13 кг), 54 шт.</t>
  </si>
  <si>
    <t>Goo.N трусики Сheerful Baby M (6-11 кг), 54 шт.</t>
  </si>
  <si>
    <t>60c8eb2d3620c2642acc0ca7</t>
  </si>
  <si>
    <t>60c3ccf603c378671b38eaad</t>
  </si>
  <si>
    <t>60c3bb1bb9f8ed51f34b9836</t>
  </si>
  <si>
    <t>Минерально-витаминный комплекс Optimum Nutrition Opti-Men (240 таблеток)</t>
  </si>
  <si>
    <t>60c8f09504e9430d810ba951</t>
  </si>
  <si>
    <t>Lactoflorene Холестерол Комплекс для снижения холестерина порошок пакетики 3,6 г х 20 шт</t>
  </si>
  <si>
    <t>60c3a7f59066f43c31cee234</t>
  </si>
  <si>
    <t>60c8f337dbdc312b5998227a</t>
  </si>
  <si>
    <t>60c8f352f78dba1b29ec7f7c</t>
  </si>
  <si>
    <t>60c8f514bed21e4f4d181cf0</t>
  </si>
  <si>
    <t>Спонж конняку Yamamoto Farm Konjac Sponge Charcoal, 1шт</t>
  </si>
  <si>
    <t>60c8f598f4c0cb230ec64569</t>
  </si>
  <si>
    <t>60c39e52f4c0cb6970401a65</t>
  </si>
  <si>
    <t>Joonies подгузники Premium Soft L (9-14 кг), 42 шт.</t>
  </si>
  <si>
    <t>60c3940904e9435a0fc9b507</t>
  </si>
  <si>
    <t>60c38bb003c3788ce738eb62</t>
  </si>
  <si>
    <t>60c90022b9f8ed52f1ef019b</t>
  </si>
  <si>
    <t>Pigeon палочки ватные с липкой поверхностью 50 шт</t>
  </si>
  <si>
    <t>60c36cee4f5c6e192e23c905</t>
  </si>
  <si>
    <t>60c907975a39515a816478f6</t>
  </si>
  <si>
    <t>Goo.N трусики Сheerful Baby L (8-14 кг), 48 шт.</t>
  </si>
  <si>
    <t>60c9101c2fe09824c03cf65c</t>
  </si>
  <si>
    <t>Зубная паста Lion Salz Habu, 90 г</t>
  </si>
  <si>
    <t>60c91094863e4e5116fe218e</t>
  </si>
  <si>
    <t>60c9152ef78dba6a2bec7f51</t>
  </si>
  <si>
    <t>60c917d7c3080f21e808ffb2</t>
  </si>
  <si>
    <t>Freedom тампоны normal, 3 капли, 3 шт.</t>
  </si>
  <si>
    <t>60c86a745a39516efc1c28a8</t>
  </si>
  <si>
    <t>60c7c17e99d6ef2045b1191e</t>
  </si>
  <si>
    <t>60c78a535a3951b0731c289b</t>
  </si>
  <si>
    <t>60c75c6403c3786f6b38ead4</t>
  </si>
  <si>
    <t>60c89c1e03c37831d838ea8e</t>
  </si>
  <si>
    <t>60c876432fe09876b397e522</t>
  </si>
  <si>
    <t>YokoSun трусики Eco L (9-14 кг), 44 шт.</t>
  </si>
  <si>
    <t>60c83bb394d527c714ce6fbe</t>
  </si>
  <si>
    <t>Протеин QNT Prime Whey 908гр, клубника</t>
  </si>
  <si>
    <t>60c7c2337399013404ffac5f</t>
  </si>
  <si>
    <t>60c7a9ce954f6b321ff843b8</t>
  </si>
  <si>
    <t>YokoSun трусики XXL (15-23 кг) 28 шт.</t>
  </si>
  <si>
    <t>60c8942120d51d7815d8fd75</t>
  </si>
  <si>
    <t>Стиральный порошок FUNS Для чистоты вещей и сушки белья в помещении, картонная пачка, 0.9 кг</t>
  </si>
  <si>
    <t>60c7a0335a3951de781c28c6</t>
  </si>
  <si>
    <t>60c866d3fbacea225cda0608</t>
  </si>
  <si>
    <t>60c8f35db9f8ed295eef01bb</t>
  </si>
  <si>
    <t>Satisfyer Стимулятор Curvy 2+, розовый</t>
  </si>
  <si>
    <t>Возврат платежа покупателя</t>
  </si>
  <si>
    <t>60c845fedbdc31bcaae9f275</t>
  </si>
  <si>
    <t>Satisfyer Вибромассажер из силикона с вакуумно-волновой клиторальной стимуляцией Pro G-Spot Rabbit 22 см, белый</t>
  </si>
  <si>
    <t>60c8cb502fe0987f573cf6b8</t>
  </si>
  <si>
    <t>60c8f5423620c21e02cc0bde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</si>
</sst>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921747.0</v>
      </c>
    </row>
    <row r="4" spans="1:9" s="3" customFormat="1" x14ac:dyDescent="0.2" ht="16.0" customHeight="true">
      <c r="A4" s="3" t="s">
        <v>34</v>
      </c>
      <c r="B4" s="10" t="n">
        <v>155746.0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5.0690142E7</v>
      </c>
      <c r="B8" s="8" t="s">
        <v>51</v>
      </c>
      <c r="C8" s="8" t="n">
        <f>IF(false,"005-1255", "005-1255")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5.0678772E7</v>
      </c>
      <c r="B9" t="s" s="8">
        <v>56</v>
      </c>
      <c r="C9" t="n" s="8">
        <f>IF(false,"120922954", "120922954")</f>
      </c>
      <c r="D9" t="s" s="8">
        <v>57</v>
      </c>
      <c r="E9" t="n" s="8">
        <v>1.0</v>
      </c>
      <c r="F9" t="n" s="8">
        <v>709.0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5.0677947E7</v>
      </c>
      <c r="B10" s="8" t="s">
        <v>56</v>
      </c>
      <c r="C10" s="8" t="n">
        <f>IF(false,"005-1273", "005-1273")</f>
      </c>
      <c r="D10" s="8" t="s">
        <v>59</v>
      </c>
      <c r="E10" s="8" t="n">
        <v>1.0</v>
      </c>
      <c r="F10" s="8" t="n">
        <v>639.0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5.0676777E7</v>
      </c>
      <c r="B11" t="s" s="8">
        <v>56</v>
      </c>
      <c r="C11" t="n" s="8">
        <f>IF(false,"120921439", "120921439")</f>
      </c>
      <c r="D11" t="s" s="8">
        <v>61</v>
      </c>
      <c r="E11" t="n" s="8">
        <v>1.0</v>
      </c>
      <c r="F11" t="n" s="8">
        <v>599.0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5.067542E7</v>
      </c>
      <c r="B12" t="s" s="8">
        <v>56</v>
      </c>
      <c r="C12" t="n" s="8">
        <f>IF(false,"120921370", "120921370")</f>
      </c>
      <c r="D12" t="s" s="8">
        <v>63</v>
      </c>
      <c r="E12" t="n" s="8">
        <v>1.0</v>
      </c>
      <c r="F12" t="n" s="8">
        <v>1579.0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5.0666064E7</v>
      </c>
      <c r="B13" s="8" t="s">
        <v>56</v>
      </c>
      <c r="C13" s="8" t="n">
        <f>IF(false,"120921901", "120921901")</f>
      </c>
      <c r="D13" s="8" t="s">
        <v>65</v>
      </c>
      <c r="E13" s="8" t="n">
        <v>3.0</v>
      </c>
      <c r="F13" s="8" t="n">
        <v>3240.0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5.0657692E7</v>
      </c>
      <c r="B14" s="8" t="s">
        <v>56</v>
      </c>
      <c r="C14" s="8" t="n">
        <f>IF(false,"120921901", "120921901")</f>
      </c>
      <c r="D14" s="8" t="s">
        <v>65</v>
      </c>
      <c r="E14" s="8" t="n">
        <v>1.0</v>
      </c>
      <c r="F14" s="8" t="n">
        <v>866.0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5.0719886E7</v>
      </c>
      <c r="B15" t="s" s="8">
        <v>51</v>
      </c>
      <c r="C15" t="n" s="8">
        <f>IF(false,"120921202", "120921202")</f>
      </c>
      <c r="D15" t="s" s="8">
        <v>68</v>
      </c>
      <c r="E15" t="n" s="8">
        <v>1.0</v>
      </c>
      <c r="F15" t="n" s="8">
        <v>1799.0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5.0642096E7</v>
      </c>
      <c r="B16" t="s" s="8">
        <v>56</v>
      </c>
      <c r="C16" t="n" s="8">
        <f>IF(false,"120921202", "120921202")</f>
      </c>
      <c r="D16" t="s" s="8">
        <v>68</v>
      </c>
      <c r="E16" t="n" s="8">
        <v>1.0</v>
      </c>
      <c r="F16" s="8" t="n">
        <v>1799.0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5.0676127E7</v>
      </c>
      <c r="B17" s="8" t="s">
        <v>56</v>
      </c>
      <c r="C17" s="8" t="n">
        <f>IF(false,"120921202", "120921202")</f>
      </c>
      <c r="D17" s="8" t="s">
        <v>68</v>
      </c>
      <c r="E17" s="8" t="n">
        <v>3.0</v>
      </c>
      <c r="F17" s="8" t="n">
        <v>3965.0</v>
      </c>
      <c r="G17" s="8" t="s">
        <v>53</v>
      </c>
      <c r="H17" s="8" t="s">
        <v>54</v>
      </c>
      <c r="I17" s="8" t="s">
        <v>71</v>
      </c>
    </row>
    <row r="18" spans="1:9" x14ac:dyDescent="0.2" ht="16.0" customHeight="true">
      <c r="A18" s="7" t="n">
        <v>5.0640856E7</v>
      </c>
      <c r="B18" t="s" s="8">
        <v>56</v>
      </c>
      <c r="C18" t="n" s="8">
        <f>IF(false,"120923126", "120923126")</f>
      </c>
      <c r="D18" t="s" s="8">
        <v>72</v>
      </c>
      <c r="E18" t="n" s="8">
        <v>1.0</v>
      </c>
      <c r="F18" t="n" s="8">
        <v>4422.0</v>
      </c>
      <c r="G18" t="s" s="8">
        <v>53</v>
      </c>
      <c r="H18" t="s" s="8">
        <v>54</v>
      </c>
      <c r="I18" t="s" s="8">
        <v>73</v>
      </c>
    </row>
    <row r="19" spans="1:9" ht="16.0" x14ac:dyDescent="0.2" customHeight="true">
      <c r="A19" s="7" t="n">
        <v>5.0666097E7</v>
      </c>
      <c r="B19" s="8" t="s">
        <v>56</v>
      </c>
      <c r="C19" s="8" t="n">
        <f>IF(false,"120921815", "120921815")</f>
      </c>
      <c r="D19" s="8" t="s">
        <v>74</v>
      </c>
      <c r="E19" s="8" t="n">
        <v>1.0</v>
      </c>
      <c r="F19" s="8" t="n">
        <v>1.0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5.0623397E7</v>
      </c>
      <c r="B20" s="8" t="s">
        <v>56</v>
      </c>
      <c r="C20" s="8" t="n">
        <f>IF(false,"120922952", "120922952")</f>
      </c>
      <c r="D20" s="8" t="s">
        <v>76</v>
      </c>
      <c r="E20" s="8" t="n">
        <v>1.0</v>
      </c>
      <c r="F20" s="8" t="n">
        <v>1229.0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5.0739141E7</v>
      </c>
      <c r="B21" t="s" s="8">
        <v>51</v>
      </c>
      <c r="C21" t="n" s="8">
        <f>IF(false,"120921202", "120921202")</f>
      </c>
      <c r="D21" t="s" s="8">
        <v>68</v>
      </c>
      <c r="E21" t="n" s="8">
        <v>2.0</v>
      </c>
      <c r="F21" t="n" s="8">
        <v>3391.0</v>
      </c>
      <c r="G21" t="s" s="8">
        <v>53</v>
      </c>
      <c r="H21" t="s" s="8">
        <v>54</v>
      </c>
      <c r="I21" t="s" s="8">
        <v>78</v>
      </c>
    </row>
    <row r="22" spans="1:9" s="1" customFormat="1" x14ac:dyDescent="0.2" ht="16.0" customHeight="true">
      <c r="A22" s="7" t="n">
        <v>4.9830367E7</v>
      </c>
      <c r="B22" t="s" s="8">
        <v>79</v>
      </c>
      <c r="C22" t="n" s="8">
        <f>IF(false,"01-003884", "01-003884")</f>
      </c>
      <c r="D22" t="s" s="8">
        <v>80</v>
      </c>
      <c r="E22" t="n" s="8">
        <v>2.0</v>
      </c>
      <c r="F22" s="8" t="n">
        <v>1682.0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5.085653E7</v>
      </c>
      <c r="B23" s="8" t="s">
        <v>54</v>
      </c>
      <c r="C23" s="8" t="n">
        <f>IF(false,"120921817", "120921817")</f>
      </c>
      <c r="D23" s="8" t="s">
        <v>82</v>
      </c>
      <c r="E23" s="8" t="n">
        <v>1.0</v>
      </c>
      <c r="F23" s="8" t="n">
        <v>564.0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4.9870742E7</v>
      </c>
      <c r="B24" t="s" s="8">
        <v>84</v>
      </c>
      <c r="C24" t="n" s="8">
        <f>IF(false,"120921900", "120921900")</f>
      </c>
      <c r="D24" t="s" s="8">
        <v>85</v>
      </c>
      <c r="E24" t="n" s="8">
        <v>1.0</v>
      </c>
      <c r="F24" t="n" s="8">
        <v>1090.0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5.0605258E7</v>
      </c>
      <c r="B25" t="s" s="8">
        <v>56</v>
      </c>
      <c r="C25" t="n" s="8">
        <f>IF(false,"120922653", "120922653")</f>
      </c>
      <c r="D25" t="s" s="8">
        <v>87</v>
      </c>
      <c r="E25" t="n" s="8">
        <v>1.0</v>
      </c>
      <c r="F25" t="n" s="8">
        <v>305.0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4.9900767E7</v>
      </c>
      <c r="B26" t="s" s="8">
        <v>84</v>
      </c>
      <c r="C26" t="n" s="8">
        <f>IF(false,"120921900", "120921900")</f>
      </c>
      <c r="D26" t="s" s="8">
        <v>85</v>
      </c>
      <c r="E26" t="n" s="8">
        <v>1.0</v>
      </c>
      <c r="F26" t="n" s="8">
        <v>923.0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4.9436802E7</v>
      </c>
      <c r="B27" t="s" s="8">
        <v>90</v>
      </c>
      <c r="C27" t="n" s="8">
        <f>IF(false,"005-1218", "005-1218")</f>
      </c>
      <c r="D27" t="s" s="8">
        <v>91</v>
      </c>
      <c r="E27" t="n" s="8">
        <v>1.0</v>
      </c>
      <c r="F27" t="n" s="8">
        <v>878.0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5.0464302E7</v>
      </c>
      <c r="B28" t="s" s="8">
        <v>93</v>
      </c>
      <c r="C28" t="n" s="8">
        <f>IF(false,"120921712", "120921712")</f>
      </c>
      <c r="D28" t="s" s="8">
        <v>94</v>
      </c>
      <c r="E28" t="n" s="8">
        <v>1.0</v>
      </c>
      <c r="F28" t="n" s="8">
        <v>640.0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5.0599943E7</v>
      </c>
      <c r="B29" t="s" s="8">
        <v>56</v>
      </c>
      <c r="C29" t="n" s="8">
        <f>IF(false,"120921202", "120921202")</f>
      </c>
      <c r="D29" t="s" s="8">
        <v>68</v>
      </c>
      <c r="E29" t="n" s="8">
        <v>2.0</v>
      </c>
      <c r="F29" t="n" s="8">
        <v>3598.0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5.059879E7</v>
      </c>
      <c r="B30" t="s" s="8">
        <v>56</v>
      </c>
      <c r="C30" t="n" s="8">
        <f>IF(false,"120921202", "120921202")</f>
      </c>
      <c r="D30" t="s" s="8">
        <v>68</v>
      </c>
      <c r="E30" t="n" s="8">
        <v>1.0</v>
      </c>
      <c r="F30" t="n" s="8">
        <v>1799.0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5.0596166E7</v>
      </c>
      <c r="B31" t="s" s="8">
        <v>56</v>
      </c>
      <c r="C31" t="n" s="8">
        <f>IF(false,"120922947", "120922947")</f>
      </c>
      <c r="D31" t="s" s="8">
        <v>98</v>
      </c>
      <c r="E31" t="n" s="8">
        <v>1.0</v>
      </c>
      <c r="F31" t="n" s="8">
        <v>1827.0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4.9036672E7</v>
      </c>
      <c r="B32" t="s" s="8">
        <v>100</v>
      </c>
      <c r="C32" t="n" s="8">
        <f>IF(false,"120922768", "120922768")</f>
      </c>
      <c r="D32" t="s" s="8">
        <v>101</v>
      </c>
      <c r="E32" t="n" s="8">
        <v>2.0</v>
      </c>
      <c r="F32" t="n" s="8">
        <v>1404.0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4.9843782E7</v>
      </c>
      <c r="B33" t="s" s="8">
        <v>79</v>
      </c>
      <c r="C33" t="n" s="8">
        <f>IF(false,"01-003884", "01-003884")</f>
      </c>
      <c r="D33" t="s" s="8">
        <v>80</v>
      </c>
      <c r="E33" t="n" s="8">
        <v>3.0</v>
      </c>
      <c r="F33" t="n" s="8">
        <v>2523.0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4.9288231E7</v>
      </c>
      <c r="B34" t="s" s="8">
        <v>104</v>
      </c>
      <c r="C34" t="n" s="8">
        <f>IF(false,"01-003884", "01-003884")</f>
      </c>
      <c r="D34" t="s" s="8">
        <v>80</v>
      </c>
      <c r="E34" t="n" s="8">
        <v>1.0</v>
      </c>
      <c r="F34" t="n" s="8">
        <v>837.0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4.9288231E7</v>
      </c>
      <c r="B35" t="s" s="8">
        <v>104</v>
      </c>
      <c r="C35" t="n" s="8">
        <f>IF(false,"120922353", "120922353")</f>
      </c>
      <c r="D35" t="s" s="8">
        <v>106</v>
      </c>
      <c r="E35" t="n" s="8">
        <v>1.0</v>
      </c>
      <c r="F35" t="n" s="8">
        <v>693.0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4.9288231E7</v>
      </c>
      <c r="B36" t="s" s="8">
        <v>104</v>
      </c>
      <c r="C36" t="n" s="8">
        <f>IF(false,"120922351", "120922351")</f>
      </c>
      <c r="D36" t="s" s="8">
        <v>107</v>
      </c>
      <c r="E36" t="n" s="8">
        <v>1.0</v>
      </c>
      <c r="F36" t="n" s="8">
        <v>693.0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4.9203144E7</v>
      </c>
      <c r="B37" t="s" s="8">
        <v>104</v>
      </c>
      <c r="C37" t="n" s="8">
        <f>IF(false,"120921903", "120921903")</f>
      </c>
      <c r="D37" t="s" s="8">
        <v>108</v>
      </c>
      <c r="E37" t="n" s="8">
        <v>3.0</v>
      </c>
      <c r="F37" t="n" s="8">
        <v>1926.0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4.9532393E7</v>
      </c>
      <c r="B38" t="s" s="8">
        <v>110</v>
      </c>
      <c r="C38" t="n" s="8">
        <f>IF(false,"01-003884", "01-003884")</f>
      </c>
      <c r="D38" t="s" s="8">
        <v>80</v>
      </c>
      <c r="E38" t="n" s="8">
        <v>1.0</v>
      </c>
      <c r="F38" t="n" s="8">
        <v>899.0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5.0593481E7</v>
      </c>
      <c r="B39" t="s" s="8">
        <v>56</v>
      </c>
      <c r="C39" t="n" s="8">
        <f>IF(false,"005-1273", "005-1273")</f>
      </c>
      <c r="D39" t="s" s="8">
        <v>59</v>
      </c>
      <c r="E39" t="n" s="8">
        <v>1.0</v>
      </c>
      <c r="F39" t="n" s="8">
        <v>639.0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5.0586838E7</v>
      </c>
      <c r="B40" t="s" s="8">
        <v>56</v>
      </c>
      <c r="C40" t="n" s="8">
        <f>IF(false,"120922894", "120922894")</f>
      </c>
      <c r="D40" t="s" s="8">
        <v>113</v>
      </c>
      <c r="E40" t="n" s="8">
        <v>1.0</v>
      </c>
      <c r="F40" t="n" s="8">
        <v>255.0</v>
      </c>
      <c r="G40" t="s" s="8">
        <v>53</v>
      </c>
      <c r="H40" t="s" s="8">
        <v>54</v>
      </c>
      <c r="I40" t="s" s="8">
        <v>114</v>
      </c>
    </row>
    <row r="41" ht="16.0" customHeight="true">
      <c r="A41" t="n" s="7">
        <v>5.0586107E7</v>
      </c>
      <c r="B41" t="s" s="8">
        <v>56</v>
      </c>
      <c r="C41" t="n" s="8">
        <f>IF(false,"120921816", "120921816")</f>
      </c>
      <c r="D41" t="s" s="8">
        <v>115</v>
      </c>
      <c r="E41" t="n" s="8">
        <v>1.0</v>
      </c>
      <c r="F41" t="n" s="8">
        <v>335.0</v>
      </c>
      <c r="G41" t="s" s="8">
        <v>53</v>
      </c>
      <c r="H41" t="s" s="8">
        <v>54</v>
      </c>
      <c r="I41" t="s" s="8">
        <v>116</v>
      </c>
    </row>
    <row r="42" ht="16.0" customHeight="true">
      <c r="A42" t="n" s="7">
        <v>5.05825E7</v>
      </c>
      <c r="B42" t="s" s="8">
        <v>56</v>
      </c>
      <c r="C42" t="n" s="8">
        <f>IF(false,"005-1255", "005-1255")</f>
      </c>
      <c r="D42" t="s" s="8">
        <v>52</v>
      </c>
      <c r="E42" t="n" s="8">
        <v>1.0</v>
      </c>
      <c r="F42" t="n" s="8">
        <v>689.0</v>
      </c>
      <c r="G42" t="s" s="8">
        <v>53</v>
      </c>
      <c r="H42" t="s" s="8">
        <v>54</v>
      </c>
      <c r="I42" t="s" s="8">
        <v>117</v>
      </c>
    </row>
    <row r="43" ht="16.0" customHeight="true">
      <c r="A43" t="n" s="7">
        <v>5.0576376E7</v>
      </c>
      <c r="B43" t="s" s="8">
        <v>56</v>
      </c>
      <c r="C43" t="n" s="8">
        <f>IF(false,"005-1416", "005-1416")</f>
      </c>
      <c r="D43" t="s" s="8">
        <v>118</v>
      </c>
      <c r="E43" t="n" s="8">
        <v>1.0</v>
      </c>
      <c r="F43" t="n" s="8">
        <v>344.0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5.0320672E7</v>
      </c>
      <c r="B44" t="s" s="8">
        <v>120</v>
      </c>
      <c r="C44" t="n" s="8">
        <f>IF(false,"120922947", "120922947")</f>
      </c>
      <c r="D44" t="s" s="8">
        <v>98</v>
      </c>
      <c r="E44" t="n" s="8">
        <v>1.0</v>
      </c>
      <c r="F44" t="n" s="8">
        <v>1899.0</v>
      </c>
      <c r="G44" t="s" s="8">
        <v>53</v>
      </c>
      <c r="H44" t="s" s="8">
        <v>54</v>
      </c>
      <c r="I44" t="s" s="8">
        <v>121</v>
      </c>
    </row>
    <row r="45" ht="16.0" customHeight="true">
      <c r="A45" t="n" s="7">
        <v>5.0607397E7</v>
      </c>
      <c r="B45" t="s" s="8">
        <v>56</v>
      </c>
      <c r="C45" t="n" s="8">
        <f>IF(false,"120923095", "120923095")</f>
      </c>
      <c r="D45" t="s" s="8">
        <v>122</v>
      </c>
      <c r="E45" t="n" s="8">
        <v>1.0</v>
      </c>
      <c r="F45" t="n" s="8">
        <v>3953.0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5.0069305E7</v>
      </c>
      <c r="B46" t="s" s="8">
        <v>124</v>
      </c>
      <c r="C46" t="n" s="8">
        <f>IF(false,"005-1514", "005-1514")</f>
      </c>
      <c r="D46" t="s" s="8">
        <v>125</v>
      </c>
      <c r="E46" t="n" s="8">
        <v>2.0</v>
      </c>
      <c r="F46" t="n" s="8">
        <v>1734.0</v>
      </c>
      <c r="G46" t="s" s="8">
        <v>53</v>
      </c>
      <c r="H46" t="s" s="8">
        <v>54</v>
      </c>
      <c r="I46" t="s" s="8">
        <v>126</v>
      </c>
    </row>
    <row r="47" ht="16.0" customHeight="true">
      <c r="A47" t="n" s="7">
        <v>4.9706833E7</v>
      </c>
      <c r="B47" t="s" s="8">
        <v>79</v>
      </c>
      <c r="C47" t="n" s="8">
        <f>IF(false,"120921995", "120921995")</f>
      </c>
      <c r="D47" t="s" s="8">
        <v>127</v>
      </c>
      <c r="E47" t="n" s="8">
        <v>1.0</v>
      </c>
      <c r="F47" t="n" s="8">
        <v>1089.0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4.9164414E7</v>
      </c>
      <c r="B48" t="s" s="8">
        <v>104</v>
      </c>
      <c r="C48" t="n" s="8">
        <f>IF(false,"005-1515", "005-1515")</f>
      </c>
      <c r="D48" t="s" s="8">
        <v>129</v>
      </c>
      <c r="E48" t="n" s="8">
        <v>3.0</v>
      </c>
      <c r="F48" t="n" s="8">
        <v>2160.0</v>
      </c>
      <c r="G48" t="s" s="8">
        <v>53</v>
      </c>
      <c r="H48" t="s" s="8">
        <v>54</v>
      </c>
      <c r="I48" t="s" s="8">
        <v>130</v>
      </c>
    </row>
    <row r="49" ht="16.0" customHeight="true">
      <c r="A49" t="n" s="7">
        <v>5.0705721E7</v>
      </c>
      <c r="B49" t="s" s="8">
        <v>51</v>
      </c>
      <c r="C49" t="n" s="8">
        <f>IF(false,"120921898", "120921898")</f>
      </c>
      <c r="D49" t="s" s="8">
        <v>131</v>
      </c>
      <c r="E49" t="n" s="8">
        <v>1.0</v>
      </c>
      <c r="F49" t="n" s="8">
        <v>979.0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5.0666098E7</v>
      </c>
      <c r="B50" t="s" s="8">
        <v>56</v>
      </c>
      <c r="C50" t="n" s="8">
        <f>IF(false,"01-004111", "01-004111")</f>
      </c>
      <c r="D50" t="s" s="8">
        <v>133</v>
      </c>
      <c r="E50" t="n" s="8">
        <v>1.0</v>
      </c>
      <c r="F50" t="n" s="8">
        <v>762.0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5.0563689E7</v>
      </c>
      <c r="B51" t="s" s="8">
        <v>56</v>
      </c>
      <c r="C51" t="n" s="8">
        <f>IF(false,"005-1514", "005-1514")</f>
      </c>
      <c r="D51" t="s" s="8">
        <v>125</v>
      </c>
      <c r="E51" t="n" s="8">
        <v>2.0</v>
      </c>
      <c r="F51" t="n" s="8">
        <v>1718.0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5.0019346E7</v>
      </c>
      <c r="B52" t="s" s="8">
        <v>84</v>
      </c>
      <c r="C52" t="n" s="8">
        <f>IF(false,"120921861", "120921861")</f>
      </c>
      <c r="D52" t="s" s="8">
        <v>136</v>
      </c>
      <c r="E52" t="n" s="8">
        <v>2.0</v>
      </c>
      <c r="F52" t="n" s="8">
        <v>830.0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5.0589199E7</v>
      </c>
      <c r="B53" t="s" s="8">
        <v>56</v>
      </c>
      <c r="C53" t="n" s="8">
        <f>IF(false,"120923124", "120923124")</f>
      </c>
      <c r="D53" t="s" s="8">
        <v>138</v>
      </c>
      <c r="E53" t="n" s="8">
        <v>1.0</v>
      </c>
      <c r="F53" t="n" s="8">
        <v>4969.0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5.0062233E7</v>
      </c>
      <c r="B54" t="s" s="8">
        <v>124</v>
      </c>
      <c r="C54" t="n" s="8">
        <f>IF(false,"01-003884", "01-003884")</f>
      </c>
      <c r="D54" t="s" s="8">
        <v>80</v>
      </c>
      <c r="E54" t="n" s="8">
        <v>2.0</v>
      </c>
      <c r="F54" t="n" s="8">
        <v>1782.0</v>
      </c>
      <c r="G54" t="s" s="8">
        <v>53</v>
      </c>
      <c r="H54" t="s" s="8">
        <v>54</v>
      </c>
      <c r="I54" t="s" s="8">
        <v>140</v>
      </c>
    </row>
    <row r="55" ht="16.0" customHeight="true">
      <c r="A55" t="n" s="7">
        <v>5.0556771E7</v>
      </c>
      <c r="B55" t="s" s="8">
        <v>93</v>
      </c>
      <c r="C55" t="n" s="8">
        <f>IF(false,"005-1261", "005-1261")</f>
      </c>
      <c r="D55" t="s" s="8">
        <v>141</v>
      </c>
      <c r="E55" t="n" s="8">
        <v>1.0</v>
      </c>
      <c r="F55" t="n" s="8">
        <v>400.0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5.0556292E7</v>
      </c>
      <c r="B56" t="s" s="8">
        <v>93</v>
      </c>
      <c r="C56" t="n" s="8">
        <f>IF(false,"120921901", "120921901")</f>
      </c>
      <c r="D56" t="s" s="8">
        <v>65</v>
      </c>
      <c r="E56" t="n" s="8">
        <v>2.0</v>
      </c>
      <c r="F56" t="n" s="8">
        <v>1719.0</v>
      </c>
      <c r="G56" t="s" s="8">
        <v>53</v>
      </c>
      <c r="H56" t="s" s="8">
        <v>54</v>
      </c>
      <c r="I56" t="s" s="8">
        <v>143</v>
      </c>
    </row>
    <row r="57" ht="16.0" customHeight="true">
      <c r="A57" t="n" s="7">
        <v>5.0554476E7</v>
      </c>
      <c r="B57" t="s" s="8">
        <v>93</v>
      </c>
      <c r="C57" t="n" s="8">
        <f>IF(false,"005-1379", "005-1379")</f>
      </c>
      <c r="D57" t="s" s="8">
        <v>144</v>
      </c>
      <c r="E57" t="n" s="8">
        <v>1.0</v>
      </c>
      <c r="F57" t="n" s="8">
        <v>334.0</v>
      </c>
      <c r="G57" t="s" s="8">
        <v>53</v>
      </c>
      <c r="H57" t="s" s="8">
        <v>54</v>
      </c>
      <c r="I57" t="s" s="8">
        <v>145</v>
      </c>
    </row>
    <row r="58" ht="16.0" customHeight="true">
      <c r="A58" t="n" s="7">
        <v>5.0550843E7</v>
      </c>
      <c r="B58" t="s" s="8">
        <v>93</v>
      </c>
      <c r="C58" t="n" s="8">
        <f>IF(false,"01-003884", "01-003884")</f>
      </c>
      <c r="D58" t="s" s="8">
        <v>80</v>
      </c>
      <c r="E58" t="n" s="8">
        <v>1.0</v>
      </c>
      <c r="F58" t="n" s="8">
        <v>837.0</v>
      </c>
      <c r="G58" t="s" s="8">
        <v>53</v>
      </c>
      <c r="H58" t="s" s="8">
        <v>54</v>
      </c>
      <c r="I58" t="s" s="8">
        <v>146</v>
      </c>
    </row>
    <row r="59" ht="16.0" customHeight="true">
      <c r="A59" t="n" s="7">
        <v>5.0543773E7</v>
      </c>
      <c r="B59" t="s" s="8">
        <v>93</v>
      </c>
      <c r="C59" t="n" s="8">
        <f>IF(false,"120921853", "120921853")</f>
      </c>
      <c r="D59" t="s" s="8">
        <v>147</v>
      </c>
      <c r="E59" t="n" s="8">
        <v>3.0</v>
      </c>
      <c r="F59" t="n" s="8">
        <v>3147.0</v>
      </c>
      <c r="G59" t="s" s="8">
        <v>53</v>
      </c>
      <c r="H59" t="s" s="8">
        <v>54</v>
      </c>
      <c r="I59" t="s" s="8">
        <v>148</v>
      </c>
    </row>
    <row r="60" ht="16.0" customHeight="true">
      <c r="A60" t="n" s="7">
        <v>5.0534207E7</v>
      </c>
      <c r="B60" t="s" s="8">
        <v>93</v>
      </c>
      <c r="C60" t="n" s="8">
        <f>IF(false,"003-318", "003-318")</f>
      </c>
      <c r="D60" t="s" s="8">
        <v>149</v>
      </c>
      <c r="E60" t="n" s="8">
        <v>2.0</v>
      </c>
      <c r="F60" t="n" s="8">
        <v>2978.0</v>
      </c>
      <c r="G60" t="s" s="8">
        <v>53</v>
      </c>
      <c r="H60" t="s" s="8">
        <v>54</v>
      </c>
      <c r="I60" t="s" s="8">
        <v>150</v>
      </c>
    </row>
    <row r="61" ht="16.0" customHeight="true">
      <c r="A61" t="n" s="7">
        <v>5.0533899E7</v>
      </c>
      <c r="B61" t="s" s="8">
        <v>93</v>
      </c>
      <c r="C61" t="n" s="8">
        <f>IF(false,"005-1416", "005-1416")</f>
      </c>
      <c r="D61" t="s" s="8">
        <v>118</v>
      </c>
      <c r="E61" t="n" s="8">
        <v>1.0</v>
      </c>
      <c r="F61" t="n" s="8">
        <v>1.0</v>
      </c>
      <c r="G61" t="s" s="8">
        <v>53</v>
      </c>
      <c r="H61" t="s" s="8">
        <v>54</v>
      </c>
      <c r="I61" t="s" s="8">
        <v>151</v>
      </c>
    </row>
    <row r="62" ht="16.0" customHeight="true">
      <c r="A62" t="n" s="7">
        <v>5.0530948E7</v>
      </c>
      <c r="B62" t="s" s="8">
        <v>93</v>
      </c>
      <c r="C62" t="n" s="8">
        <f>IF(false,"120922761", "120922761")</f>
      </c>
      <c r="D62" t="s" s="8">
        <v>152</v>
      </c>
      <c r="E62" t="n" s="8">
        <v>1.0</v>
      </c>
      <c r="F62" t="n" s="8">
        <v>2489.0</v>
      </c>
      <c r="G62" t="s" s="8">
        <v>53</v>
      </c>
      <c r="H62" t="s" s="8">
        <v>54</v>
      </c>
      <c r="I62" t="s" s="8">
        <v>153</v>
      </c>
    </row>
    <row r="63" ht="16.0" customHeight="true">
      <c r="A63" t="n" s="7">
        <v>5.0384189E7</v>
      </c>
      <c r="B63" t="s" s="8">
        <v>120</v>
      </c>
      <c r="C63" t="n" s="8">
        <f>IF(false,"120922865", "120922865")</f>
      </c>
      <c r="D63" t="s" s="8">
        <v>154</v>
      </c>
      <c r="E63" t="n" s="8">
        <v>2.0</v>
      </c>
      <c r="F63" t="n" s="8">
        <v>1468.0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5.0010597E7</v>
      </c>
      <c r="B64" t="s" s="8">
        <v>84</v>
      </c>
      <c r="C64" t="n" s="8">
        <f>IF(false,"120921373", "120921373")</f>
      </c>
      <c r="D64" t="s" s="8">
        <v>156</v>
      </c>
      <c r="E64" t="n" s="8">
        <v>1.0</v>
      </c>
      <c r="F64" t="n" s="8">
        <v>390.0</v>
      </c>
      <c r="G64" t="s" s="8">
        <v>53</v>
      </c>
      <c r="H64" t="s" s="8">
        <v>54</v>
      </c>
      <c r="I64" t="s" s="8">
        <v>157</v>
      </c>
    </row>
    <row r="65" ht="16.0" customHeight="true">
      <c r="A65" t="n" s="7">
        <v>5.059419E7</v>
      </c>
      <c r="B65" t="s" s="8">
        <v>56</v>
      </c>
      <c r="C65" t="n" s="8">
        <f>IF(false,"01-004111", "01-004111")</f>
      </c>
      <c r="D65" t="s" s="8">
        <v>133</v>
      </c>
      <c r="E65" t="n" s="8">
        <v>1.0</v>
      </c>
      <c r="F65" t="n" s="8">
        <v>898.0</v>
      </c>
      <c r="G65" t="s" s="8">
        <v>53</v>
      </c>
      <c r="H65" t="s" s="8">
        <v>54</v>
      </c>
      <c r="I65" t="s" s="8">
        <v>158</v>
      </c>
    </row>
    <row r="66" ht="16.0" customHeight="true">
      <c r="A66" t="n" s="7">
        <v>4.9753526E7</v>
      </c>
      <c r="B66" t="s" s="8">
        <v>79</v>
      </c>
      <c r="C66" t="n" s="8">
        <f>IF(false,"120921901", "120921901")</f>
      </c>
      <c r="D66" t="s" s="8">
        <v>65</v>
      </c>
      <c r="E66" t="n" s="8">
        <v>1.0</v>
      </c>
      <c r="F66" t="n" s="8">
        <v>955.0</v>
      </c>
      <c r="G66" t="s" s="8">
        <v>53</v>
      </c>
      <c r="H66" t="s" s="8">
        <v>54</v>
      </c>
      <c r="I66" t="s" s="8">
        <v>159</v>
      </c>
    </row>
    <row r="67" ht="16.0" customHeight="true">
      <c r="A67" t="n" s="7">
        <v>5.0471043E7</v>
      </c>
      <c r="B67" t="s" s="8">
        <v>93</v>
      </c>
      <c r="C67" t="n" s="8">
        <f>IF(false,"002-899", "002-899")</f>
      </c>
      <c r="D67" t="s" s="8">
        <v>160</v>
      </c>
      <c r="E67" t="n" s="8">
        <v>1.0</v>
      </c>
      <c r="F67" t="n" s="8">
        <v>470.0</v>
      </c>
      <c r="G67" t="s" s="8">
        <v>53</v>
      </c>
      <c r="H67" t="s" s="8">
        <v>54</v>
      </c>
      <c r="I67" t="s" s="8">
        <v>161</v>
      </c>
    </row>
    <row r="68" ht="16.0" customHeight="true">
      <c r="A68" t="n" s="7">
        <v>5.012786E7</v>
      </c>
      <c r="B68" t="s" s="8">
        <v>124</v>
      </c>
      <c r="C68" t="n" s="8">
        <f>IF(false,"005-1558", "005-1558")</f>
      </c>
      <c r="D68" t="s" s="8">
        <v>162</v>
      </c>
      <c r="E68" t="n" s="8">
        <v>1.0</v>
      </c>
      <c r="F68" t="n" s="8">
        <v>602.0</v>
      </c>
      <c r="G68" t="s" s="8">
        <v>53</v>
      </c>
      <c r="H68" t="s" s="8">
        <v>54</v>
      </c>
      <c r="I68" t="s" s="8">
        <v>163</v>
      </c>
    </row>
    <row r="69" ht="16.0" customHeight="true">
      <c r="A69" t="n" s="7">
        <v>5.0653878E7</v>
      </c>
      <c r="B69" t="s" s="8">
        <v>56</v>
      </c>
      <c r="C69" t="n" s="8">
        <f>IF(false,"000-631", "000-631")</f>
      </c>
      <c r="D69" t="s" s="8">
        <v>164</v>
      </c>
      <c r="E69" t="n" s="8">
        <v>1.0</v>
      </c>
      <c r="F69" t="n" s="8">
        <v>505.0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5.0369122E7</v>
      </c>
      <c r="B70" t="s" s="8">
        <v>120</v>
      </c>
      <c r="C70" t="n" s="8">
        <f>IF(false,"120921947", "120921947")</f>
      </c>
      <c r="D70" t="s" s="8">
        <v>166</v>
      </c>
      <c r="E70" t="n" s="8">
        <v>1.0</v>
      </c>
      <c r="F70" t="n" s="8">
        <v>509.0</v>
      </c>
      <c r="G70" t="s" s="8">
        <v>53</v>
      </c>
      <c r="H70" t="s" s="8">
        <v>54</v>
      </c>
      <c r="I70" t="s" s="8">
        <v>167</v>
      </c>
    </row>
    <row r="71" ht="16.0" customHeight="true">
      <c r="A71" t="n" s="7">
        <v>5.0515874E7</v>
      </c>
      <c r="B71" t="s" s="8">
        <v>93</v>
      </c>
      <c r="C71" t="n" s="8">
        <f>IF(false,"120921898", "120921898")</f>
      </c>
      <c r="D71" t="s" s="8">
        <v>131</v>
      </c>
      <c r="E71" t="n" s="8">
        <v>1.0</v>
      </c>
      <c r="F71" t="n" s="8">
        <v>816.0</v>
      </c>
      <c r="G71" t="s" s="8">
        <v>53</v>
      </c>
      <c r="H71" t="s" s="8">
        <v>54</v>
      </c>
      <c r="I71" t="s" s="8">
        <v>168</v>
      </c>
    </row>
    <row r="72" ht="16.0" customHeight="true">
      <c r="A72" t="n" s="7">
        <v>5.0515498E7</v>
      </c>
      <c r="B72" t="s" s="8">
        <v>93</v>
      </c>
      <c r="C72" t="n" s="8">
        <f>IF(false,"120921712", "120921712")</f>
      </c>
      <c r="D72" t="s" s="8">
        <v>94</v>
      </c>
      <c r="E72" t="n" s="8">
        <v>1.0</v>
      </c>
      <c r="F72" t="n" s="8">
        <v>454.0</v>
      </c>
      <c r="G72" t="s" s="8">
        <v>53</v>
      </c>
      <c r="H72" t="s" s="8">
        <v>54</v>
      </c>
      <c r="I72" t="s" s="8">
        <v>169</v>
      </c>
    </row>
    <row r="73" ht="16.0" customHeight="true">
      <c r="A73" t="n" s="7">
        <v>5.0487672E7</v>
      </c>
      <c r="B73" t="s" s="8">
        <v>93</v>
      </c>
      <c r="C73" t="n" s="8">
        <f>IF(false,"120921957", "120921957")</f>
      </c>
      <c r="D73" t="s" s="8">
        <v>170</v>
      </c>
      <c r="E73" t="n" s="8">
        <v>1.0</v>
      </c>
      <c r="F73" t="n" s="8">
        <v>969.0</v>
      </c>
      <c r="G73" t="s" s="8">
        <v>53</v>
      </c>
      <c r="H73" t="s" s="8">
        <v>54</v>
      </c>
      <c r="I73" t="s" s="8">
        <v>171</v>
      </c>
    </row>
    <row r="74" ht="16.0" customHeight="true">
      <c r="A74" t="n" s="7">
        <v>5.0513805E7</v>
      </c>
      <c r="B74" t="s" s="8">
        <v>93</v>
      </c>
      <c r="C74" t="n" s="8">
        <f>IF(false,"120921614", "120921614")</f>
      </c>
      <c r="D74" t="s" s="8">
        <v>172</v>
      </c>
      <c r="E74" t="n" s="8">
        <v>1.0</v>
      </c>
      <c r="F74" t="n" s="8">
        <v>66.0</v>
      </c>
      <c r="G74" t="s" s="8">
        <v>53</v>
      </c>
      <c r="H74" t="s" s="8">
        <v>54</v>
      </c>
      <c r="I74" t="s" s="8">
        <v>173</v>
      </c>
    </row>
    <row r="75" ht="16.0" customHeight="true">
      <c r="A75" t="n" s="7">
        <v>5.0439289E7</v>
      </c>
      <c r="B75" t="s" s="8">
        <v>120</v>
      </c>
      <c r="C75" t="n" s="8">
        <f>IF(false,"120922393", "120922393")</f>
      </c>
      <c r="D75" t="s" s="8">
        <v>174</v>
      </c>
      <c r="E75" t="n" s="8">
        <v>1.0</v>
      </c>
      <c r="F75" t="n" s="8">
        <v>375.0</v>
      </c>
      <c r="G75" t="s" s="8">
        <v>53</v>
      </c>
      <c r="H75" t="s" s="8">
        <v>54</v>
      </c>
      <c r="I75" t="s" s="8">
        <v>175</v>
      </c>
    </row>
    <row r="76" ht="16.0" customHeight="true">
      <c r="A76" t="n" s="7">
        <v>4.9613109E7</v>
      </c>
      <c r="B76" t="s" s="8">
        <v>176</v>
      </c>
      <c r="C76" t="n" s="8">
        <f>IF(false,"005-1512", "005-1512")</f>
      </c>
      <c r="D76" t="s" s="8">
        <v>177</v>
      </c>
      <c r="E76" t="n" s="8">
        <v>2.0</v>
      </c>
      <c r="F76" t="n" s="8">
        <v>1678.0</v>
      </c>
      <c r="G76" t="s" s="8">
        <v>53</v>
      </c>
      <c r="H76" t="s" s="8">
        <v>54</v>
      </c>
      <c r="I76" t="s" s="8">
        <v>178</v>
      </c>
    </row>
    <row r="77" ht="16.0" customHeight="true">
      <c r="A77" t="n" s="7">
        <v>5.0501035E7</v>
      </c>
      <c r="B77" t="s" s="8">
        <v>93</v>
      </c>
      <c r="C77" t="n" s="8">
        <f>IF(false,"120921957", "120921957")</f>
      </c>
      <c r="D77" t="s" s="8">
        <v>170</v>
      </c>
      <c r="E77" t="n" s="8">
        <v>1.0</v>
      </c>
      <c r="F77" t="n" s="8">
        <v>969.0</v>
      </c>
      <c r="G77" t="s" s="8">
        <v>53</v>
      </c>
      <c r="H77" t="s" s="8">
        <v>54</v>
      </c>
      <c r="I77" t="s" s="8">
        <v>179</v>
      </c>
    </row>
    <row r="78" ht="16.0" customHeight="true">
      <c r="A78" t="n" s="7">
        <v>5.0496823E7</v>
      </c>
      <c r="B78" t="s" s="8">
        <v>93</v>
      </c>
      <c r="C78" t="n" s="8">
        <f>IF(false,"120923119", "120923119")</f>
      </c>
      <c r="D78" t="s" s="8">
        <v>180</v>
      </c>
      <c r="E78" t="n" s="8">
        <v>1.0</v>
      </c>
      <c r="F78" t="n" s="8">
        <v>1359.0</v>
      </c>
      <c r="G78" t="s" s="8">
        <v>53</v>
      </c>
      <c r="H78" t="s" s="8">
        <v>54</v>
      </c>
      <c r="I78" t="s" s="8">
        <v>181</v>
      </c>
    </row>
    <row r="79" ht="16.0" customHeight="true">
      <c r="A79" t="n" s="7">
        <v>5.0516817E7</v>
      </c>
      <c r="B79" t="s" s="8">
        <v>93</v>
      </c>
      <c r="C79" t="n" s="8">
        <f>IF(false,"120921898", "120921898")</f>
      </c>
      <c r="D79" t="s" s="8">
        <v>131</v>
      </c>
      <c r="E79" t="n" s="8">
        <v>2.0</v>
      </c>
      <c r="F79" t="n" s="8">
        <v>1762.0</v>
      </c>
      <c r="G79" t="s" s="8">
        <v>53</v>
      </c>
      <c r="H79" t="s" s="8">
        <v>54</v>
      </c>
      <c r="I79" t="s" s="8">
        <v>182</v>
      </c>
    </row>
    <row r="80" ht="16.0" customHeight="true">
      <c r="A80" t="n" s="7">
        <v>5.0493452E7</v>
      </c>
      <c r="B80" t="s" s="8">
        <v>93</v>
      </c>
      <c r="C80" t="n" s="8">
        <f>IF(false,"01-003884", "01-003884")</f>
      </c>
      <c r="D80" t="s" s="8">
        <v>80</v>
      </c>
      <c r="E80" t="n" s="8">
        <v>1.0</v>
      </c>
      <c r="F80" t="n" s="8">
        <v>710.0</v>
      </c>
      <c r="G80" t="s" s="8">
        <v>53</v>
      </c>
      <c r="H80" t="s" s="8">
        <v>54</v>
      </c>
      <c r="I80" t="s" s="8">
        <v>183</v>
      </c>
    </row>
    <row r="81" ht="16.0" customHeight="true">
      <c r="A81" t="n" s="7">
        <v>5.0488428E7</v>
      </c>
      <c r="B81" t="s" s="8">
        <v>93</v>
      </c>
      <c r="C81" t="n" s="8">
        <f>IF(false,"120922353", "120922353")</f>
      </c>
      <c r="D81" t="s" s="8">
        <v>106</v>
      </c>
      <c r="E81" t="n" s="8">
        <v>1.0</v>
      </c>
      <c r="F81" t="n" s="8">
        <v>490.0</v>
      </c>
      <c r="G81" t="s" s="8">
        <v>53</v>
      </c>
      <c r="H81" t="s" s="8">
        <v>54</v>
      </c>
      <c r="I81" t="s" s="8">
        <v>184</v>
      </c>
    </row>
    <row r="82" ht="16.0" customHeight="true">
      <c r="A82" t="n" s="7">
        <v>5.0485886E7</v>
      </c>
      <c r="B82" t="s" s="8">
        <v>93</v>
      </c>
      <c r="C82" t="n" s="8">
        <f>IF(false,"120922353", "120922353")</f>
      </c>
      <c r="D82" t="s" s="8">
        <v>106</v>
      </c>
      <c r="E82" t="n" s="8">
        <v>1.0</v>
      </c>
      <c r="F82" t="n" s="8">
        <v>1.0</v>
      </c>
      <c r="G82" t="s" s="8">
        <v>53</v>
      </c>
      <c r="H82" t="s" s="8">
        <v>54</v>
      </c>
      <c r="I82" t="s" s="8">
        <v>185</v>
      </c>
    </row>
    <row r="83" ht="16.0" customHeight="true">
      <c r="A83" t="n" s="7">
        <v>5.0475453E7</v>
      </c>
      <c r="B83" t="s" s="8">
        <v>93</v>
      </c>
      <c r="C83" t="n" s="8">
        <f>IF(false,"120922753", "120922753")</f>
      </c>
      <c r="D83" t="s" s="8">
        <v>186</v>
      </c>
      <c r="E83" t="n" s="8">
        <v>1.0</v>
      </c>
      <c r="F83" t="n" s="8">
        <v>574.0</v>
      </c>
      <c r="G83" t="s" s="8">
        <v>53</v>
      </c>
      <c r="H83" t="s" s="8">
        <v>54</v>
      </c>
      <c r="I83" t="s" s="8">
        <v>187</v>
      </c>
    </row>
    <row r="84" ht="16.0" customHeight="true">
      <c r="A84" t="n" s="7">
        <v>5.0474712E7</v>
      </c>
      <c r="B84" t="s" s="8">
        <v>93</v>
      </c>
      <c r="C84" t="n" s="8">
        <f>IF(false,"120922390", "120922390")</f>
      </c>
      <c r="D84" t="s" s="8">
        <v>188</v>
      </c>
      <c r="E84" t="n" s="8">
        <v>1.0</v>
      </c>
      <c r="F84" t="n" s="8">
        <v>254.0</v>
      </c>
      <c r="G84" t="s" s="8">
        <v>53</v>
      </c>
      <c r="H84" t="s" s="8">
        <v>54</v>
      </c>
      <c r="I84" t="s" s="8">
        <v>189</v>
      </c>
    </row>
    <row r="85" ht="16.0" customHeight="true">
      <c r="A85" t="n" s="7">
        <v>5.0257251E7</v>
      </c>
      <c r="B85" t="s" s="8">
        <v>190</v>
      </c>
      <c r="C85" t="n" s="8">
        <f>IF(false,"120922947", "120922947")</f>
      </c>
      <c r="D85" t="s" s="8">
        <v>98</v>
      </c>
      <c r="E85" t="n" s="8">
        <v>1.0</v>
      </c>
      <c r="F85" t="n" s="8">
        <v>1899.0</v>
      </c>
      <c r="G85" t="s" s="8">
        <v>53</v>
      </c>
      <c r="H85" t="s" s="8">
        <v>54</v>
      </c>
      <c r="I85" t="s" s="8">
        <v>191</v>
      </c>
    </row>
    <row r="86" ht="16.0" customHeight="true">
      <c r="A86" t="n" s="7">
        <v>5.067197E7</v>
      </c>
      <c r="B86" t="s" s="8">
        <v>56</v>
      </c>
      <c r="C86" t="n" s="8">
        <f>IF(false,"120921901", "120921901")</f>
      </c>
      <c r="D86" t="s" s="8">
        <v>65</v>
      </c>
      <c r="E86" t="n" s="8">
        <v>1.0</v>
      </c>
      <c r="F86" t="n" s="8">
        <v>1080.0</v>
      </c>
      <c r="G86" t="s" s="8">
        <v>53</v>
      </c>
      <c r="H86" t="s" s="8">
        <v>54</v>
      </c>
      <c r="I86" t="s" s="8">
        <v>192</v>
      </c>
    </row>
    <row r="87" ht="16.0" customHeight="true">
      <c r="A87" t="n" s="7">
        <v>5.0459502E7</v>
      </c>
      <c r="B87" t="s" s="8">
        <v>93</v>
      </c>
      <c r="C87" t="n" s="8">
        <f>IF(false,"120921872", "120921872")</f>
      </c>
      <c r="D87" t="s" s="8">
        <v>193</v>
      </c>
      <c r="E87" t="n" s="8">
        <v>1.0</v>
      </c>
      <c r="F87" t="n" s="8">
        <v>288.0</v>
      </c>
      <c r="G87" t="s" s="8">
        <v>53</v>
      </c>
      <c r="H87" t="s" s="8">
        <v>54</v>
      </c>
      <c r="I87" t="s" s="8">
        <v>194</v>
      </c>
    </row>
    <row r="88" ht="16.0" customHeight="true">
      <c r="A88" t="n" s="7">
        <v>5.048154E7</v>
      </c>
      <c r="B88" t="s" s="8">
        <v>93</v>
      </c>
      <c r="C88" t="n" s="8">
        <f>IF(false,"120922891", "120922891")</f>
      </c>
      <c r="D88" t="s" s="8">
        <v>195</v>
      </c>
      <c r="E88" t="n" s="8">
        <v>1.0</v>
      </c>
      <c r="F88" t="n" s="8">
        <v>412.0</v>
      </c>
      <c r="G88" t="s" s="8">
        <v>53</v>
      </c>
      <c r="H88" t="s" s="8">
        <v>54</v>
      </c>
      <c r="I88" t="s" s="8">
        <v>196</v>
      </c>
    </row>
    <row r="89" ht="16.0" customHeight="true">
      <c r="A89" t="n" s="7">
        <v>5.048154E7</v>
      </c>
      <c r="B89" t="s" s="8">
        <v>93</v>
      </c>
      <c r="C89" t="n" s="8">
        <f>IF(false,"120923032", "120923032")</f>
      </c>
      <c r="D89" t="s" s="8">
        <v>197</v>
      </c>
      <c r="E89" t="n" s="8">
        <v>1.0</v>
      </c>
      <c r="F89" t="n" s="8">
        <v>404.0</v>
      </c>
      <c r="G89" t="s" s="8">
        <v>53</v>
      </c>
      <c r="H89" t="s" s="8">
        <v>54</v>
      </c>
      <c r="I89" t="s" s="8">
        <v>196</v>
      </c>
    </row>
    <row r="90" ht="16.0" customHeight="true">
      <c r="A90" t="n" s="7">
        <v>5.0453815E7</v>
      </c>
      <c r="B90" t="s" s="8">
        <v>93</v>
      </c>
      <c r="C90" t="n" s="8">
        <f>IF(false,"120921901", "120921901")</f>
      </c>
      <c r="D90" t="s" s="8">
        <v>65</v>
      </c>
      <c r="E90" t="n" s="8">
        <v>4.0</v>
      </c>
      <c r="F90" t="n" s="8">
        <v>3018.0</v>
      </c>
      <c r="G90" t="s" s="8">
        <v>53</v>
      </c>
      <c r="H90" t="s" s="8">
        <v>54</v>
      </c>
      <c r="I90" t="s" s="8">
        <v>198</v>
      </c>
    </row>
    <row r="91" ht="16.0" customHeight="true">
      <c r="A91" t="n" s="7">
        <v>5.0446086E7</v>
      </c>
      <c r="B91" t="s" s="8">
        <v>93</v>
      </c>
      <c r="C91" t="n" s="8">
        <f>IF(false,"005-1512", "005-1512")</f>
      </c>
      <c r="D91" t="s" s="8">
        <v>177</v>
      </c>
      <c r="E91" t="n" s="8">
        <v>1.0</v>
      </c>
      <c r="F91" t="n" s="8">
        <v>839.0</v>
      </c>
      <c r="G91" t="s" s="8">
        <v>53</v>
      </c>
      <c r="H91" t="s" s="8">
        <v>54</v>
      </c>
      <c r="I91" t="s" s="8">
        <v>199</v>
      </c>
    </row>
    <row r="92" ht="16.0" customHeight="true">
      <c r="A92" t="n" s="7">
        <v>5.0446086E7</v>
      </c>
      <c r="B92" t="s" s="8">
        <v>93</v>
      </c>
      <c r="C92" t="n" s="8">
        <f>IF(false,"005-1513", "005-1513")</f>
      </c>
      <c r="D92" t="s" s="8">
        <v>200</v>
      </c>
      <c r="E92" t="n" s="8">
        <v>1.0</v>
      </c>
      <c r="F92" t="n" s="8">
        <v>809.0</v>
      </c>
      <c r="G92" t="s" s="8">
        <v>53</v>
      </c>
      <c r="H92" t="s" s="8">
        <v>54</v>
      </c>
      <c r="I92" t="s" s="8">
        <v>199</v>
      </c>
    </row>
    <row r="93" ht="16.0" customHeight="true">
      <c r="A93" t="n" s="7">
        <v>5.0348469E7</v>
      </c>
      <c r="B93" t="s" s="8">
        <v>120</v>
      </c>
      <c r="C93" t="n" s="8">
        <f>IF(false,"005-1357", "005-1357")</f>
      </c>
      <c r="D93" t="s" s="8">
        <v>201</v>
      </c>
      <c r="E93" t="n" s="8">
        <v>1.0</v>
      </c>
      <c r="F93" t="n" s="8">
        <v>979.0</v>
      </c>
      <c r="G93" t="s" s="8">
        <v>53</v>
      </c>
      <c r="H93" t="s" s="8">
        <v>54</v>
      </c>
      <c r="I93" t="s" s="8">
        <v>202</v>
      </c>
    </row>
    <row r="94" ht="16.0" customHeight="true">
      <c r="A94" t="n" s="7">
        <v>5.0444219E7</v>
      </c>
      <c r="B94" t="s" s="8">
        <v>120</v>
      </c>
      <c r="C94" t="n" s="8">
        <f>IF(false,"120922947", "120922947")</f>
      </c>
      <c r="D94" t="s" s="8">
        <v>98</v>
      </c>
      <c r="E94" t="n" s="8">
        <v>1.0</v>
      </c>
      <c r="F94" t="n" s="8">
        <v>1849.0</v>
      </c>
      <c r="G94" t="s" s="8">
        <v>53</v>
      </c>
      <c r="H94" t="s" s="8">
        <v>54</v>
      </c>
      <c r="I94" t="s" s="8">
        <v>203</v>
      </c>
    </row>
    <row r="95" ht="16.0" customHeight="true">
      <c r="A95" t="n" s="7">
        <v>5.0434708E7</v>
      </c>
      <c r="B95" t="s" s="8">
        <v>120</v>
      </c>
      <c r="C95" t="n" s="8">
        <f>IF(false,"120922947", "120922947")</f>
      </c>
      <c r="D95" t="s" s="8">
        <v>98</v>
      </c>
      <c r="E95" t="n" s="8">
        <v>1.0</v>
      </c>
      <c r="F95" t="n" s="8">
        <v>1723.0</v>
      </c>
      <c r="G95" t="s" s="8">
        <v>53</v>
      </c>
      <c r="H95" t="s" s="8">
        <v>54</v>
      </c>
      <c r="I95" t="s" s="8">
        <v>204</v>
      </c>
    </row>
    <row r="96" ht="16.0" customHeight="true">
      <c r="A96" t="n" s="7">
        <v>5.0552303E7</v>
      </c>
      <c r="B96" t="s" s="8">
        <v>93</v>
      </c>
      <c r="C96" t="n" s="8">
        <f>IF(false,"120923128", "120923128")</f>
      </c>
      <c r="D96" t="s" s="8">
        <v>205</v>
      </c>
      <c r="E96" t="n" s="8">
        <v>1.0</v>
      </c>
      <c r="F96" t="n" s="8">
        <v>4089.0</v>
      </c>
      <c r="G96" t="s" s="8">
        <v>53</v>
      </c>
      <c r="H96" t="s" s="8">
        <v>54</v>
      </c>
      <c r="I96" t="s" s="8">
        <v>206</v>
      </c>
    </row>
    <row r="97" ht="16.0" customHeight="true">
      <c r="A97" t="n" s="7">
        <v>5.0421286E7</v>
      </c>
      <c r="B97" t="s" s="8">
        <v>120</v>
      </c>
      <c r="C97" t="n" s="8">
        <f>IF(false,"120922372", "120922372")</f>
      </c>
      <c r="D97" t="s" s="8">
        <v>207</v>
      </c>
      <c r="E97" t="n" s="8">
        <v>2.0</v>
      </c>
      <c r="F97" t="n" s="8">
        <v>2303.0</v>
      </c>
      <c r="G97" t="s" s="8">
        <v>53</v>
      </c>
      <c r="H97" t="s" s="8">
        <v>54</v>
      </c>
      <c r="I97" t="s" s="8">
        <v>208</v>
      </c>
    </row>
    <row r="98" ht="16.0" customHeight="true">
      <c r="A98" t="n" s="7">
        <v>5.054177E7</v>
      </c>
      <c r="B98" t="s" s="8">
        <v>93</v>
      </c>
      <c r="C98" t="n" s="8">
        <f>IF(false,"120922947", "120922947")</f>
      </c>
      <c r="D98" t="s" s="8">
        <v>98</v>
      </c>
      <c r="E98" t="n" s="8">
        <v>1.0</v>
      </c>
      <c r="F98" t="n" s="8">
        <v>1999.0</v>
      </c>
      <c r="G98" t="s" s="8">
        <v>53</v>
      </c>
      <c r="H98" t="s" s="8">
        <v>54</v>
      </c>
      <c r="I98" t="s" s="8">
        <v>209</v>
      </c>
    </row>
    <row r="99" ht="16.0" customHeight="true">
      <c r="A99" t="n" s="7">
        <v>5.0525658E7</v>
      </c>
      <c r="B99" t="s" s="8">
        <v>93</v>
      </c>
      <c r="C99" t="n" s="8">
        <f>IF(false,"005-1416", "005-1416")</f>
      </c>
      <c r="D99" t="s" s="8">
        <v>118</v>
      </c>
      <c r="E99" t="n" s="8">
        <v>1.0</v>
      </c>
      <c r="F99" t="n" s="8">
        <v>594.0</v>
      </c>
      <c r="G99" t="s" s="8">
        <v>53</v>
      </c>
      <c r="H99" t="s" s="8">
        <v>54</v>
      </c>
      <c r="I99" t="s" s="8">
        <v>210</v>
      </c>
    </row>
    <row r="100" ht="16.0" customHeight="true">
      <c r="A100" t="n" s="7">
        <v>4.9700966E7</v>
      </c>
      <c r="B100" t="s" s="8">
        <v>79</v>
      </c>
      <c r="C100" t="n" s="8">
        <f>IF(false,"120921439", "120921439")</f>
      </c>
      <c r="D100" t="s" s="8">
        <v>61</v>
      </c>
      <c r="E100" t="n" s="8">
        <v>1.0</v>
      </c>
      <c r="F100" t="n" s="8">
        <v>599.0</v>
      </c>
      <c r="G100" t="s" s="8">
        <v>53</v>
      </c>
      <c r="H100" t="s" s="8">
        <v>54</v>
      </c>
      <c r="I100" t="s" s="8">
        <v>211</v>
      </c>
    </row>
    <row r="101" ht="16.0" customHeight="true">
      <c r="A101" t="n" s="7">
        <v>5.0552454E7</v>
      </c>
      <c r="B101" t="s" s="8">
        <v>93</v>
      </c>
      <c r="C101" t="n" s="8">
        <f>IF(false,"120922089KS", "120922089KS")</f>
      </c>
      <c r="D101" t="s" s="8">
        <v>212</v>
      </c>
      <c r="E101" t="n" s="8">
        <v>1.0</v>
      </c>
      <c r="F101" t="n" s="8">
        <v>467.0</v>
      </c>
      <c r="G101" t="s" s="8">
        <v>53</v>
      </c>
      <c r="H101" t="s" s="8">
        <v>54</v>
      </c>
      <c r="I101" t="s" s="8">
        <v>213</v>
      </c>
    </row>
    <row r="102" ht="16.0" customHeight="true">
      <c r="A102" t="n" s="7">
        <v>5.0417895E7</v>
      </c>
      <c r="B102" t="s" s="8">
        <v>120</v>
      </c>
      <c r="C102" t="n" s="8">
        <f>IF(false,"120922947", "120922947")</f>
      </c>
      <c r="D102" t="s" s="8">
        <v>98</v>
      </c>
      <c r="E102" t="n" s="8">
        <v>1.0</v>
      </c>
      <c r="F102" t="n" s="8">
        <v>1849.0</v>
      </c>
      <c r="G102" t="s" s="8">
        <v>53</v>
      </c>
      <c r="H102" t="s" s="8">
        <v>54</v>
      </c>
      <c r="I102" t="s" s="8">
        <v>214</v>
      </c>
    </row>
    <row r="103" ht="16.0" customHeight="true">
      <c r="A103" t="n" s="7">
        <v>5.0411936E7</v>
      </c>
      <c r="B103" t="s" s="8">
        <v>120</v>
      </c>
      <c r="C103" t="n" s="8">
        <f>IF(false,"120921939", "120921939")</f>
      </c>
      <c r="D103" t="s" s="8">
        <v>215</v>
      </c>
      <c r="E103" t="n" s="8">
        <v>1.0</v>
      </c>
      <c r="F103" t="n" s="8">
        <v>843.0</v>
      </c>
      <c r="G103" t="s" s="8">
        <v>53</v>
      </c>
      <c r="H103" t="s" s="8">
        <v>54</v>
      </c>
      <c r="I103" t="s" s="8">
        <v>216</v>
      </c>
    </row>
    <row r="104" ht="16.0" customHeight="true">
      <c r="A104" t="n" s="7">
        <v>5.0407111E7</v>
      </c>
      <c r="B104" t="s" s="8">
        <v>120</v>
      </c>
      <c r="C104" t="n" s="8">
        <f>IF(false,"120922947", "120922947")</f>
      </c>
      <c r="D104" t="s" s="8">
        <v>98</v>
      </c>
      <c r="E104" t="n" s="8">
        <v>1.0</v>
      </c>
      <c r="F104" t="n" s="8">
        <v>1849.0</v>
      </c>
      <c r="G104" t="s" s="8">
        <v>53</v>
      </c>
      <c r="H104" t="s" s="8">
        <v>54</v>
      </c>
      <c r="I104" t="s" s="8">
        <v>217</v>
      </c>
    </row>
    <row r="105" ht="16.0" customHeight="true">
      <c r="A105" t="n" s="7">
        <v>5.0538958E7</v>
      </c>
      <c r="B105" t="s" s="8">
        <v>93</v>
      </c>
      <c r="C105" t="n" s="8">
        <f>IF(false,"120921901", "120921901")</f>
      </c>
      <c r="D105" t="s" s="8">
        <v>65</v>
      </c>
      <c r="E105" t="n" s="8">
        <v>1.0</v>
      </c>
      <c r="F105" t="n" s="8">
        <v>1080.0</v>
      </c>
      <c r="G105" t="s" s="8">
        <v>53</v>
      </c>
      <c r="H105" t="s" s="8">
        <v>54</v>
      </c>
      <c r="I105" t="s" s="8">
        <v>218</v>
      </c>
    </row>
    <row r="106" ht="16.0" customHeight="true">
      <c r="A106" t="n" s="7">
        <v>5.0390186E7</v>
      </c>
      <c r="B106" t="s" s="8">
        <v>120</v>
      </c>
      <c r="C106" t="n" s="8">
        <f>IF(false,"005-1138", "005-1138")</f>
      </c>
      <c r="D106" t="s" s="8">
        <v>219</v>
      </c>
      <c r="E106" t="n" s="8">
        <v>1.0</v>
      </c>
      <c r="F106" t="n" s="8">
        <v>348.0</v>
      </c>
      <c r="G106" t="s" s="8">
        <v>53</v>
      </c>
      <c r="H106" t="s" s="8">
        <v>54</v>
      </c>
      <c r="I106" t="s" s="8">
        <v>220</v>
      </c>
    </row>
    <row r="107" ht="16.0" customHeight="true">
      <c r="A107" t="n" s="7">
        <v>5.0695329E7</v>
      </c>
      <c r="B107" t="s" s="8">
        <v>51</v>
      </c>
      <c r="C107" t="n" s="8">
        <f>IF(false,"120921898", "120921898")</f>
      </c>
      <c r="D107" t="s" s="8">
        <v>131</v>
      </c>
      <c r="E107" t="n" s="8">
        <v>1.0</v>
      </c>
      <c r="F107" t="n" s="8">
        <v>979.0</v>
      </c>
      <c r="G107" t="s" s="8">
        <v>53</v>
      </c>
      <c r="H107" t="s" s="8">
        <v>54</v>
      </c>
      <c r="I107" t="s" s="8">
        <v>221</v>
      </c>
    </row>
    <row r="108" ht="16.0" customHeight="true">
      <c r="A108" t="n" s="7">
        <v>4.9867977E7</v>
      </c>
      <c r="B108" t="s" s="8">
        <v>84</v>
      </c>
      <c r="C108" t="n" s="8">
        <f>IF(false,"005-1358", "005-1358")</f>
      </c>
      <c r="D108" t="s" s="8">
        <v>222</v>
      </c>
      <c r="E108" t="n" s="8">
        <v>1.0</v>
      </c>
      <c r="F108" t="n" s="8">
        <v>832.0</v>
      </c>
      <c r="G108" t="s" s="8">
        <v>53</v>
      </c>
      <c r="H108" t="s" s="8">
        <v>54</v>
      </c>
      <c r="I108" t="s" s="8">
        <v>223</v>
      </c>
    </row>
    <row r="109" ht="16.0" customHeight="true">
      <c r="A109" t="n" s="7">
        <v>4.9806621E7</v>
      </c>
      <c r="B109" t="s" s="8">
        <v>79</v>
      </c>
      <c r="C109" t="n" s="8">
        <f>IF(false,"120922578", "120922578")</f>
      </c>
      <c r="D109" t="s" s="8">
        <v>224</v>
      </c>
      <c r="E109" t="n" s="8">
        <v>1.0</v>
      </c>
      <c r="F109" t="n" s="8">
        <v>200.0</v>
      </c>
      <c r="G109" t="s" s="8">
        <v>53</v>
      </c>
      <c r="H109" t="s" s="8">
        <v>54</v>
      </c>
      <c r="I109" t="s" s="8">
        <v>225</v>
      </c>
    </row>
    <row r="110" ht="16.0" customHeight="true">
      <c r="A110" t="n" s="7">
        <v>4.9922146E7</v>
      </c>
      <c r="B110" t="s" s="8">
        <v>84</v>
      </c>
      <c r="C110" t="n" s="8">
        <f>IF(false,"120921900", "120921900")</f>
      </c>
      <c r="D110" t="s" s="8">
        <v>85</v>
      </c>
      <c r="E110" t="n" s="8">
        <v>2.0</v>
      </c>
      <c r="F110" t="n" s="8">
        <v>2180.0</v>
      </c>
      <c r="G110" t="s" s="8">
        <v>53</v>
      </c>
      <c r="H110" t="s" s="8">
        <v>50</v>
      </c>
      <c r="I110" t="s" s="8">
        <v>226</v>
      </c>
    </row>
    <row r="111" ht="16.0" customHeight="true">
      <c r="A111" t="n" s="7">
        <v>5.0491728E7</v>
      </c>
      <c r="B111" t="s" s="8">
        <v>93</v>
      </c>
      <c r="C111" t="n" s="8">
        <f>IF(false,"000-631", "000-631")</f>
      </c>
      <c r="D111" t="s" s="8">
        <v>164</v>
      </c>
      <c r="E111" t="n" s="8">
        <v>1.0</v>
      </c>
      <c r="F111" t="n" s="8">
        <v>505.0</v>
      </c>
      <c r="G111" t="s" s="8">
        <v>53</v>
      </c>
      <c r="H111" t="s" s="8">
        <v>50</v>
      </c>
      <c r="I111" t="s" s="8">
        <v>227</v>
      </c>
    </row>
    <row r="112" ht="16.0" customHeight="true">
      <c r="A112" t="n" s="7">
        <v>5.0853371E7</v>
      </c>
      <c r="B112" t="s" s="8">
        <v>54</v>
      </c>
      <c r="C112" t="n" s="8">
        <f>IF(false,"120921935", "120921935")</f>
      </c>
      <c r="D112" t="s" s="8">
        <v>228</v>
      </c>
      <c r="E112" t="n" s="8">
        <v>1.0</v>
      </c>
      <c r="F112" t="n" s="8">
        <v>184.0</v>
      </c>
      <c r="G112" t="s" s="8">
        <v>53</v>
      </c>
      <c r="H112" t="s" s="8">
        <v>50</v>
      </c>
      <c r="I112" t="s" s="8">
        <v>229</v>
      </c>
    </row>
    <row r="113" ht="16.0" customHeight="true">
      <c r="A113" t="n" s="7">
        <v>5.0810966E7</v>
      </c>
      <c r="B113" t="s" s="8">
        <v>51</v>
      </c>
      <c r="C113" t="n" s="8">
        <f>IF(false,"003-318", "003-318")</f>
      </c>
      <c r="D113" t="s" s="8">
        <v>149</v>
      </c>
      <c r="E113" t="n" s="8">
        <v>1.0</v>
      </c>
      <c r="F113" t="n" s="8">
        <v>1110.0</v>
      </c>
      <c r="G113" t="s" s="8">
        <v>53</v>
      </c>
      <c r="H113" t="s" s="8">
        <v>50</v>
      </c>
      <c r="I113" t="s" s="8">
        <v>230</v>
      </c>
    </row>
    <row r="114" ht="16.0" customHeight="true">
      <c r="A114" t="n" s="7">
        <v>5.0781056E7</v>
      </c>
      <c r="B114" t="s" s="8">
        <v>51</v>
      </c>
      <c r="C114" t="n" s="8">
        <f>IF(false,"120921370", "120921370")</f>
      </c>
      <c r="D114" t="s" s="8">
        <v>63</v>
      </c>
      <c r="E114" t="n" s="8">
        <v>1.0</v>
      </c>
      <c r="F114" t="n" s="8">
        <v>1579.0</v>
      </c>
      <c r="G114" t="s" s="8">
        <v>53</v>
      </c>
      <c r="H114" t="s" s="8">
        <v>50</v>
      </c>
      <c r="I114" t="s" s="8">
        <v>231</v>
      </c>
    </row>
    <row r="115" ht="16.0" customHeight="true">
      <c r="A115" t="n" s="7">
        <v>5.0755587E7</v>
      </c>
      <c r="B115" t="s" s="8">
        <v>51</v>
      </c>
      <c r="C115" t="n" s="8">
        <f>IF(false,"120921202", "120921202")</f>
      </c>
      <c r="D115" t="s" s="8">
        <v>68</v>
      </c>
      <c r="E115" t="n" s="8">
        <v>2.0</v>
      </c>
      <c r="F115" t="n" s="8">
        <v>3598.0</v>
      </c>
      <c r="G115" t="s" s="8">
        <v>53</v>
      </c>
      <c r="H115" t="s" s="8">
        <v>50</v>
      </c>
      <c r="I115" t="s" s="8">
        <v>232</v>
      </c>
    </row>
    <row r="116" ht="16.0" customHeight="true">
      <c r="A116" t="n" s="7">
        <v>5.0886295E7</v>
      </c>
      <c r="B116" t="s" s="8">
        <v>54</v>
      </c>
      <c r="C116" t="n" s="8">
        <f>IF(false,"005-1273", "005-1273")</f>
      </c>
      <c r="D116" t="s" s="8">
        <v>59</v>
      </c>
      <c r="E116" t="n" s="8">
        <v>1.0</v>
      </c>
      <c r="F116" t="n" s="8">
        <v>868.0</v>
      </c>
      <c r="G116" t="s" s="8">
        <v>53</v>
      </c>
      <c r="H116" t="s" s="8">
        <v>50</v>
      </c>
      <c r="I116" t="s" s="8">
        <v>233</v>
      </c>
    </row>
    <row r="117" ht="16.0" customHeight="true">
      <c r="A117" t="n" s="7">
        <v>5.0861481E7</v>
      </c>
      <c r="B117" t="s" s="8">
        <v>54</v>
      </c>
      <c r="C117" t="n" s="8">
        <f>IF(false,"120921370", "120921370")</f>
      </c>
      <c r="D117" t="s" s="8">
        <v>63</v>
      </c>
      <c r="E117" t="n" s="8">
        <v>5.0</v>
      </c>
      <c r="F117" t="n" s="8">
        <v>6715.0</v>
      </c>
      <c r="G117" t="s" s="8">
        <v>53</v>
      </c>
      <c r="H117" t="s" s="8">
        <v>50</v>
      </c>
      <c r="I117" t="s" s="8">
        <v>234</v>
      </c>
    </row>
    <row r="118" ht="16.0" customHeight="true">
      <c r="A118" t="n" s="7">
        <v>5.0828028E7</v>
      </c>
      <c r="B118" t="s" s="8">
        <v>54</v>
      </c>
      <c r="C118" t="n" s="8">
        <f>IF(false,"120922769", "120922769")</f>
      </c>
      <c r="D118" t="s" s="8">
        <v>235</v>
      </c>
      <c r="E118" t="n" s="8">
        <v>1.0</v>
      </c>
      <c r="F118" t="n" s="8">
        <v>858.0</v>
      </c>
      <c r="G118" t="s" s="8">
        <v>53</v>
      </c>
      <c r="H118" t="s" s="8">
        <v>50</v>
      </c>
      <c r="I118" t="s" s="8">
        <v>236</v>
      </c>
    </row>
    <row r="119" ht="16.0" customHeight="true">
      <c r="A119" t="n" s="7">
        <v>5.0811735E7</v>
      </c>
      <c r="B119" t="s" s="8">
        <v>51</v>
      </c>
      <c r="C119" t="n" s="8">
        <f>IF(false,"120923102", "120923102")</f>
      </c>
      <c r="D119" t="s" s="8">
        <v>237</v>
      </c>
      <c r="E119" t="n" s="8">
        <v>1.0</v>
      </c>
      <c r="F119" t="n" s="8">
        <v>806.0</v>
      </c>
      <c r="G119" t="s" s="8">
        <v>53</v>
      </c>
      <c r="H119" t="s" s="8">
        <v>50</v>
      </c>
      <c r="I119" t="s" s="8">
        <v>238</v>
      </c>
    </row>
    <row r="120" ht="16.0" customHeight="true">
      <c r="A120" t="n" s="7">
        <v>5.0798601E7</v>
      </c>
      <c r="B120" t="s" s="8">
        <v>51</v>
      </c>
      <c r="C120" t="n" s="8">
        <f>IF(false,"005-1513", "005-1513")</f>
      </c>
      <c r="D120" t="s" s="8">
        <v>200</v>
      </c>
      <c r="E120" t="n" s="8">
        <v>1.0</v>
      </c>
      <c r="F120" t="n" s="8">
        <v>830.0</v>
      </c>
      <c r="G120" t="s" s="8">
        <v>53</v>
      </c>
      <c r="H120" t="s" s="8">
        <v>50</v>
      </c>
      <c r="I120" t="s" s="8">
        <v>239</v>
      </c>
    </row>
    <row r="121" ht="16.0" customHeight="true">
      <c r="A121" t="n" s="7">
        <v>5.0880904E7</v>
      </c>
      <c r="B121" t="s" s="8">
        <v>54</v>
      </c>
      <c r="C121" t="n" s="8">
        <f>IF(false,"005-1517", "005-1517")</f>
      </c>
      <c r="D121" t="s" s="8">
        <v>240</v>
      </c>
      <c r="E121" t="n" s="8">
        <v>2.0</v>
      </c>
      <c r="F121" t="n" s="8">
        <v>1342.0</v>
      </c>
      <c r="G121" t="s" s="8">
        <v>53</v>
      </c>
      <c r="H121" t="s" s="8">
        <v>50</v>
      </c>
      <c r="I121" t="s" s="8">
        <v>241</v>
      </c>
    </row>
    <row r="122" ht="16.0" customHeight="true">
      <c r="A122" t="n" s="7">
        <v>5.0793258E7</v>
      </c>
      <c r="B122" t="s" s="8">
        <v>51</v>
      </c>
      <c r="C122" t="n" s="8">
        <f>IF(false,"120922782", "120922782")</f>
      </c>
      <c r="D122" t="s" s="8">
        <v>242</v>
      </c>
      <c r="E122" t="n" s="8">
        <v>1.0</v>
      </c>
      <c r="F122" t="n" s="8">
        <v>499.0</v>
      </c>
      <c r="G122" t="s" s="8">
        <v>53</v>
      </c>
      <c r="H122" t="s" s="8">
        <v>50</v>
      </c>
      <c r="I122" t="s" s="8">
        <v>243</v>
      </c>
    </row>
    <row r="123" ht="16.0" customHeight="true">
      <c r="A123" t="n" s="7">
        <v>5.085112E7</v>
      </c>
      <c r="B123" t="s" s="8">
        <v>54</v>
      </c>
      <c r="C123" t="n" s="8">
        <f>IF(false,"120921202", "120921202")</f>
      </c>
      <c r="D123" t="s" s="8">
        <v>68</v>
      </c>
      <c r="E123" t="n" s="8">
        <v>1.0</v>
      </c>
      <c r="F123" t="n" s="8">
        <v>1527.0</v>
      </c>
      <c r="G123" t="s" s="8">
        <v>53</v>
      </c>
      <c r="H123" t="s" s="8">
        <v>50</v>
      </c>
      <c r="I123" t="s" s="8">
        <v>244</v>
      </c>
    </row>
    <row r="124" ht="16.0" customHeight="true">
      <c r="A124" t="n" s="7">
        <v>5.0938449E7</v>
      </c>
      <c r="B124" t="s" s="8">
        <v>54</v>
      </c>
      <c r="C124" t="n" s="8">
        <f>IF(false,"120921202", "120921202")</f>
      </c>
      <c r="D124" t="s" s="8">
        <v>68</v>
      </c>
      <c r="E124" t="n" s="8">
        <v>5.0</v>
      </c>
      <c r="F124" t="n" s="8">
        <v>7775.0</v>
      </c>
      <c r="G124" t="s" s="8">
        <v>53</v>
      </c>
      <c r="H124" t="s" s="8">
        <v>50</v>
      </c>
      <c r="I124" t="s" s="8">
        <v>245</v>
      </c>
    </row>
    <row r="125" ht="16.0" customHeight="true"/>
    <row r="126" ht="16.0" customHeight="true">
      <c r="A126" t="s" s="1">
        <v>37</v>
      </c>
      <c r="B126" s="1"/>
      <c r="C126" s="1"/>
      <c r="D126" s="1"/>
      <c r="E126" s="1"/>
      <c r="F126" t="n" s="8">
        <v>160543.0</v>
      </c>
      <c r="G126" s="2"/>
    </row>
    <row r="127" ht="16.0" customHeight="true"/>
    <row r="128" ht="16.0" customHeight="true">
      <c r="A128" t="s" s="1">
        <v>36</v>
      </c>
    </row>
    <row r="129" ht="34.0" customHeight="true">
      <c r="A129" t="s" s="9">
        <v>38</v>
      </c>
      <c r="B129" t="s" s="9">
        <v>0</v>
      </c>
      <c r="C129" t="s" s="9">
        <v>43</v>
      </c>
      <c r="D129" t="s" s="9">
        <v>1</v>
      </c>
      <c r="E129" t="s" s="9">
        <v>2</v>
      </c>
      <c r="F129" t="s" s="9">
        <v>39</v>
      </c>
      <c r="G129" t="s" s="9">
        <v>5</v>
      </c>
      <c r="H129" t="s" s="9">
        <v>3</v>
      </c>
      <c r="I129" t="s" s="9">
        <v>4</v>
      </c>
    </row>
    <row r="130" ht="16.0" customHeight="true">
      <c r="A130" t="n" s="8">
        <v>5.0160957E7</v>
      </c>
      <c r="B130" t="s" s="8">
        <v>124</v>
      </c>
      <c r="C130" t="n" s="8">
        <f>IF(false,"120922957", "120922957")</f>
      </c>
      <c r="D130" t="s" s="8">
        <v>246</v>
      </c>
      <c r="E130" t="n" s="8">
        <v>1.0</v>
      </c>
      <c r="F130" t="n" s="8">
        <v>-1649.0</v>
      </c>
      <c r="G130" t="s" s="8">
        <v>247</v>
      </c>
      <c r="H130" t="s" s="8">
        <v>54</v>
      </c>
      <c r="I130" t="s" s="8">
        <v>248</v>
      </c>
    </row>
    <row r="131" ht="16.0" customHeight="true">
      <c r="A131" t="n" s="8">
        <v>5.0131645E7</v>
      </c>
      <c r="B131" t="s" s="8">
        <v>124</v>
      </c>
      <c r="C131" t="n" s="8">
        <f>IF(false,"120922460", "120922460")</f>
      </c>
      <c r="D131" t="s" s="8">
        <v>249</v>
      </c>
      <c r="E131" t="n" s="8">
        <v>1.0</v>
      </c>
      <c r="F131" t="n" s="8">
        <v>-2549.0</v>
      </c>
      <c r="G131" t="s" s="8">
        <v>247</v>
      </c>
      <c r="H131" t="s" s="8">
        <v>54</v>
      </c>
      <c r="I131" t="s" s="8">
        <v>250</v>
      </c>
    </row>
    <row r="132" ht="16.0" customHeight="true">
      <c r="A132" t="n" s="8">
        <v>5.0142216E7</v>
      </c>
      <c r="B132" t="s" s="8">
        <v>124</v>
      </c>
      <c r="C132" t="n" s="8">
        <f>IF(false,"120921439", "120921439")</f>
      </c>
      <c r="D132" t="s" s="8">
        <v>61</v>
      </c>
      <c r="E132" t="n" s="8">
        <v>1.0</v>
      </c>
      <c r="F132" t="n" s="8">
        <v>-599.0</v>
      </c>
      <c r="G132" t="s" s="8">
        <v>247</v>
      </c>
      <c r="H132" t="s" s="8">
        <v>54</v>
      </c>
      <c r="I132" t="s" s="8">
        <v>251</v>
      </c>
    </row>
    <row r="133" ht="16.0" customHeight="true"/>
    <row r="134" ht="16.0" customHeight="true">
      <c r="A134" t="s" s="1">
        <v>37</v>
      </c>
      <c r="F134" t="n" s="8">
        <v>-4797.0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1"/>
    </row>
    <row r="136" ht="16.0" customHeight="true">
      <c r="A136" t="s" s="1">
        <v>40</v>
      </c>
    </row>
    <row r="137" ht="34.0" customHeight="true">
      <c r="A137" t="s" s="9">
        <v>47</v>
      </c>
      <c r="B137" t="s" s="9">
        <v>48</v>
      </c>
      <c r="C137" s="9"/>
      <c r="D137" s="9"/>
      <c r="E137" s="9"/>
      <c r="F137" t="s" s="9">
        <v>39</v>
      </c>
      <c r="G137" t="s" s="9">
        <v>5</v>
      </c>
      <c r="H137" t="s" s="9">
        <v>3</v>
      </c>
      <c r="I137" t="s" s="9">
        <v>4</v>
      </c>
    </row>
    <row r="138" ht="16.0" customHeight="true"/>
    <row r="139" ht="16.0" customHeight="true">
      <c r="A139" t="s" s="1">
        <v>37</v>
      </c>
      <c r="F139" t="n" s="8">
        <v>0.0</v>
      </c>
      <c r="G139" s="2"/>
      <c r="H139" s="0"/>
      <c r="I139" s="0"/>
    </row>
    <row r="140" ht="16.0" customHeight="true">
      <c r="A140" s="1"/>
      <c r="B140" s="1"/>
      <c r="C140" s="1"/>
      <c r="D140" s="1"/>
      <c r="E140" s="1"/>
      <c r="F140" s="1"/>
      <c r="G140" s="1"/>
      <c r="H140" s="1"/>
      <c r="I1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