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>
    <mc:Choice Requires="x15">
      <x15ac:absPath xmlns:x15ac="http://schemas.microsoft.com/office/spreadsheetml/2010/11/ac" url="/Users/don-dron/arc/arcadia/market/mbi/mbi/report-generator/src/main/resources/netting/"/>
    </mc:Choice>
  </mc:AlternateContent>
  <xr:revisionPtr revIDLastSave="0" documentId="13_ncr:1_{9CEDBCEF-C0B0-B647-B3B4-482DD0A79DAD}" xr6:coauthVersionLast="46" xr6:coauthVersionMax="46" xr10:uidLastSave="{00000000-0000-0000-0000-000000000000}"/>
  <bookViews>
    <workbookView xWindow="0" yWindow="460" windowWidth="28800" windowHeight="14180" xr2:uid="{00000000-000D-0000-FFFF-FFFF00000000}"/>
  </bookViews>
  <sheets>
    <sheet name="Отчет по одному ПП" sheetId="2" r:id="rId1"/>
  </sheets>
  <calcPr calcId="152511" calcOnSave="0"/>
  <extLst>
    <ext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Andrew Illarionov</author>
  </authors>
  <commentList/>
</comments>
</file>

<file path=xl/sharedStrings.xml><?xml version="1.0" encoding="utf-8"?>
<sst xmlns="http://schemas.openxmlformats.org/spreadsheetml/2006/main" count="1572" uniqueCount="280">
  <si>
    <t>Дата оформления</t>
  </si>
  <si>
    <t>Название товара</t>
  </si>
  <si>
    <t>Количество</t>
  </si>
  <si>
    <t>Дата транзакции</t>
  </si>
  <si>
    <t>ID транзакции</t>
  </si>
  <si>
    <t>Источник транзакции</t>
  </si>
  <si>
    <t>${header.date}</t>
  </si>
  <si>
    <t>${header.bankOrderId}</t>
  </si>
  <si>
    <t>${header.sum}</t>
  </si>
  <si>
    <t>${payment.orderId}</t>
  </si>
  <si>
    <t>${payment.creationDate}</t>
  </si>
  <si>
    <t>${payment.offerName}</t>
  </si>
  <si>
    <t>${payment.itemCount}</t>
  </si>
  <si>
    <t>${payment.itemSum}</t>
  </si>
  <si>
    <t>${payment.paymentType}</t>
  </si>
  <si>
    <t>${payment.trantime}</t>
  </si>
  <si>
    <t>${payment.trustId}</t>
  </si>
  <si>
    <t>${header.paymentSum}</t>
  </si>
  <si>
    <t>${refund.orderId}</t>
  </si>
  <si>
    <t>${refund.creationDate}</t>
  </si>
  <si>
    <t>${refund.offerName}</t>
  </si>
  <si>
    <t>${refund.itemCount}</t>
  </si>
  <si>
    <t>${refund.itemSum}</t>
  </si>
  <si>
    <t>${refund.paymentType}</t>
  </si>
  <si>
    <t>${refund.trantime}</t>
  </si>
  <si>
    <t>${refund.trustId}</t>
  </si>
  <si>
    <t>${header.refundSum}</t>
  </si>
  <si>
    <t>${commission.itemSum}</t>
  </si>
  <si>
    <t>${commission.paymentType}</t>
  </si>
  <si>
    <t>${commission.trantime}</t>
  </si>
  <si>
    <t>${commission.trustId}</t>
  </si>
  <si>
    <t>${header.commissionSum}</t>
  </si>
  <si>
    <t>Дата платёжного поручения</t>
  </si>
  <si>
    <t>Номер платёжного поручения</t>
  </si>
  <si>
    <t>Сумма платёжного поручения</t>
  </si>
  <si>
    <t>Начисления</t>
  </si>
  <si>
    <t>Возвраты и компенсации покупателям</t>
  </si>
  <si>
    <t>Всего</t>
  </si>
  <si>
    <t>Номер заказа</t>
  </si>
  <si>
    <t>Сумма транзакции, руб.</t>
  </si>
  <si>
    <t>Удержания для оплаты услуг</t>
  </si>
  <si>
    <t>$[IF(${header.whiteMarket},"${payment.offerId}", "${payment.shopSku}")]</t>
  </si>
  <si>
    <t>$[IF(${header.whiteMarket},"${refund.offerId}", "${refund.shopSku}")]</t>
  </si>
  <si>
    <t>Ваш SKU</t>
  </si>
  <si>
    <t>${commission.orderId}</t>
  </si>
  <si>
    <t>${commission.creationDate}</t>
  </si>
  <si>
    <t>Отчет о платежном поручении</t>
  </si>
  <si>
    <t>Номер акта об оказанных услугах</t>
  </si>
  <si>
    <t>Дата акта об оказанных услугах</t>
  </si>
  <si>
    <t/>
  </si>
  <si>
    <t>06.04.2021</t>
  </si>
  <si>
    <t>03.04.2021</t>
  </si>
  <si>
    <t>YokoSun трусики Premium M (6-10 кг) 56 шт.</t>
  </si>
  <si>
    <t>Платёж покупателя</t>
  </si>
  <si>
    <t>05.04.2021</t>
  </si>
  <si>
    <t>6068d717c3080fe0af2f78b8</t>
  </si>
  <si>
    <t>YokoSun подгузники M (5-10 кг) 62 шт.</t>
  </si>
  <si>
    <t>Merries трусики XL (12-22 кг) 50 шт.</t>
  </si>
  <si>
    <t>606892a8954f6bc286f3669b</t>
  </si>
  <si>
    <t>04.04.2021</t>
  </si>
  <si>
    <t>Yokito трусики XXL (15+ кг) 34 шт.</t>
  </si>
  <si>
    <t>606953cc3b317673c9daaea9</t>
  </si>
  <si>
    <t>Гель для душа Biore Бодрящий цитрус, 480 мл</t>
  </si>
  <si>
    <t>60688aaa8927cae430719e5f</t>
  </si>
  <si>
    <t>Yokito трусики XL (12+ кг) 34 шт.</t>
  </si>
  <si>
    <t>6069b654c5311b2f3c27c95d</t>
  </si>
  <si>
    <t>YokoSun трусики L (9-14 кг) 44 шт.</t>
  </si>
  <si>
    <t>6068d517f988010f7e872525</t>
  </si>
  <si>
    <t>Соска Pigeon Peristaltic PLUS L 6м+, 2 шт. бесцветный</t>
  </si>
  <si>
    <t>6069bea8dbdc31d86bd5830e</t>
  </si>
  <si>
    <t>27.03.2021</t>
  </si>
  <si>
    <t>YokoSun трусики XL (12-20 кг) 38 шт.</t>
  </si>
  <si>
    <t>606a9ea5f4c0cb21e326a080</t>
  </si>
  <si>
    <t>6069f8a07153b30e2f421bcb</t>
  </si>
  <si>
    <t>YokoSun трусики Premium L (9-14 кг) 44 шт.</t>
  </si>
  <si>
    <t>606829062af6cd54730bc2ea</t>
  </si>
  <si>
    <t>Joonies трусики Premium Soft L (9-14 кг) 44 шт.</t>
  </si>
  <si>
    <t>606887ebb9f8ed65b1d86a3e</t>
  </si>
  <si>
    <t>Vivienne Sabo Тушь для ресниц Adultere, 01 черная</t>
  </si>
  <si>
    <t>606880414f5c6e7c9da13473</t>
  </si>
  <si>
    <t>6067e07920d51d3ea73fb89d</t>
  </si>
  <si>
    <t>02.04.2021</t>
  </si>
  <si>
    <t>YokoSun трусики M (6-10 кг) 58 шт. 58 шт.</t>
  </si>
  <si>
    <t>60677d5e03c378dd6412b82d</t>
  </si>
  <si>
    <t>22.03.2021</t>
  </si>
  <si>
    <t>Biore увлажняющая сыворотка для умывания и снятия макияжа, 230 мл</t>
  </si>
  <si>
    <t>606ab4f90fe9952a1ea0367b</t>
  </si>
  <si>
    <t>Esthetic House шампунь CP-1 Anti-Hairloss Scalp Infusion, 250 мл</t>
  </si>
  <si>
    <t>606741f794d5273ff2edd8bc</t>
  </si>
  <si>
    <t>Крем Bonibelle Syn-Ake Intense Repair Wrinkle Cream антивозрастной для лица, 80 мл</t>
  </si>
  <si>
    <t>6066e4398927ca0389719f7d</t>
  </si>
  <si>
    <t>6066cb6332da83768a8e4c04</t>
  </si>
  <si>
    <t>6066a448bed21e63ed6a5c15</t>
  </si>
  <si>
    <t>31.03.2021</t>
  </si>
  <si>
    <t>Goo.N трусики XL (12-20 кг) 38 шт.</t>
  </si>
  <si>
    <t>606ac9d9792ab15a3281437f</t>
  </si>
  <si>
    <t>Bubchen Шампунь для младенцев, 200 мл</t>
  </si>
  <si>
    <t>6068924f2af6cd37780bc2e1</t>
  </si>
  <si>
    <t>Goo.N трусики L (9-14 кг) 44 шт. 44 шт.</t>
  </si>
  <si>
    <t>60663cd02fe0980a805228db</t>
  </si>
  <si>
    <t>01.04.2021</t>
  </si>
  <si>
    <t>Joonies трусики Comfort L (9-14 кг) 44 шт. 44 шт.</t>
  </si>
  <si>
    <t>6066297f73990172e0cadd87</t>
  </si>
  <si>
    <t>606acd6ef78dba1c21a82f7f</t>
  </si>
  <si>
    <t>Joonies подгузники Premium Soft M (6-11 кг) 58 шт. 58 шт.</t>
  </si>
  <si>
    <t>60662309c5311b7e9327ca14</t>
  </si>
  <si>
    <t>Biore мусс для умывания Экстра увлажнение, 150 мл</t>
  </si>
  <si>
    <t>60699a820fe99534c8a035cf</t>
  </si>
  <si>
    <t>Гель для душа Biore Гладкость шелка, 480 мл</t>
  </si>
  <si>
    <t>60660038fbacea738a8a2ab9</t>
  </si>
  <si>
    <t>29.03.2021</t>
  </si>
  <si>
    <t>606ad4d383b1f275c25dbe88</t>
  </si>
  <si>
    <t>Manuoki трусики L (9-14 кг) 44 шт.</t>
  </si>
  <si>
    <t>Goo.N трусики Ultra XXL (13-25 кг) 36 шт.</t>
  </si>
  <si>
    <t>6069bff9c5311b334227c951</t>
  </si>
  <si>
    <t>Merries трусики L (9-14 кг) 56 шт.</t>
  </si>
  <si>
    <t>606ad58a3620c2621d74e35f</t>
  </si>
  <si>
    <t>YokoSun трусики L (9-14 кг) 44 шт. 44 шт.</t>
  </si>
  <si>
    <t>606ad7600fe9950d18a036c5</t>
  </si>
  <si>
    <t>Joonies трусики Premium Soft XL (12-17 кг) 38 шт.</t>
  </si>
  <si>
    <t>606adaa53620c21a7b74e3a5</t>
  </si>
  <si>
    <t>Смесь Kabrita 3 GOLD для комфортного пищеварения, старше 12 месяцев, 400 г 400 г</t>
  </si>
  <si>
    <t>606adeb76a86431aa7639230</t>
  </si>
  <si>
    <t>24.03.2021</t>
  </si>
  <si>
    <t>606adec9863e4e613f6c7f5e</t>
  </si>
  <si>
    <t>606ae0be32da83b2078e4b4e</t>
  </si>
  <si>
    <t>13.03.2021</t>
  </si>
  <si>
    <t>YokoSun трусики Econom XXL (15-25 кг) 32 шт.</t>
  </si>
  <si>
    <t>606ae1c80fe99528f2a0362e</t>
  </si>
  <si>
    <t>Joonies трусики Premium Soft M (6-11 кг) 56 шт.</t>
  </si>
  <si>
    <t>606aeb52954f6bf7f8f366cf</t>
  </si>
  <si>
    <t>Joonies трусики Premium Soft L (9-14 кг) 44 шт. 44 шт.</t>
  </si>
  <si>
    <t>606af2dd83b1f2727b5dbf3b</t>
  </si>
  <si>
    <t>606af4844f5c6e73f4a133bd</t>
  </si>
  <si>
    <t>606af5cb792ab14bd88143d6</t>
  </si>
  <si>
    <t>Some By Mi гель для умывания с муцином улитки Snail Truecica Miracle Repair Gel Cleanser, 100 мл</t>
  </si>
  <si>
    <t>606af73cf4c0cb507a26a116</t>
  </si>
  <si>
    <t>606af22ab9f8ed49d9d86a2f</t>
  </si>
  <si>
    <t>Joonies трусики Comfort L (9-14 кг) 44 шт.</t>
  </si>
  <si>
    <t>YokoSun трусики XL (12-20 кг) 38 шт. 38 шт.</t>
  </si>
  <si>
    <t>606afc9cc3080fe3e42f78de</t>
  </si>
  <si>
    <t>606b00cc954f6b1c8cf366ca</t>
  </si>
  <si>
    <t>30.03.2021</t>
  </si>
  <si>
    <t>Goo.N подгузники Ultra L (9-14 кг) 68 шт.</t>
  </si>
  <si>
    <t>606b00d1954f6b07a6f36690</t>
  </si>
  <si>
    <t>Missha BB крем Perfect Cover, SPF 42, 20 мл, оттенок: 21 light beige</t>
  </si>
  <si>
    <t>606b05463b31765d20daaec6</t>
  </si>
  <si>
    <t>01.03.2021</t>
  </si>
  <si>
    <t>Enough пудра компактная с коллагеном осветляющая Collagen Whitening Moisture Two Way Cake SPF30 PA+++ №13</t>
  </si>
  <si>
    <t>606b08addff13b03987ce308</t>
  </si>
  <si>
    <t>6069723a99d6ef3fe4483950</t>
  </si>
  <si>
    <t>YokoSun трусики Premium XL (12-20 кг) 38 шт. 38 шт.</t>
  </si>
  <si>
    <t>606b0f666a864305e76391bb</t>
  </si>
  <si>
    <t>YokoSun подгузники XL (13+ кг) 42 шт. 42 шт.</t>
  </si>
  <si>
    <t>28.03.2021</t>
  </si>
  <si>
    <t>Goo.N трусики L (9-14 кг) 44 шт.</t>
  </si>
  <si>
    <t>606b11cc9066f42baf9d9461</t>
  </si>
  <si>
    <t>60697c2a8927ca14ee719ebd</t>
  </si>
  <si>
    <t>6068b19e20d51d78633fb855</t>
  </si>
  <si>
    <t>Goo.N трусики Ultra XL (12-20 кг) 50 шт. 50 шт.</t>
  </si>
  <si>
    <t>606b17da954f6bc68ef366c2</t>
  </si>
  <si>
    <t>606b1870f4c0cb397d26a0c3</t>
  </si>
  <si>
    <t>606b18e20fe9953a49a036a0</t>
  </si>
  <si>
    <t>Стиральный порошок Meine Liebe Kids, пластиковый пакет, 1 кг</t>
  </si>
  <si>
    <t>6065d2b8863e4e62466c7f67</t>
  </si>
  <si>
    <t>606b1b92792ab16ce5814473</t>
  </si>
  <si>
    <t>606b1c78dbdc31f32fd583ec</t>
  </si>
  <si>
    <t>606b1f90863e4e42296c7ea8</t>
  </si>
  <si>
    <t>Joonies трусики Comfort XL (12-17 кг) 38 шт.</t>
  </si>
  <si>
    <t>606b1fc39066f442819d9357</t>
  </si>
  <si>
    <t>Merries трусики XL (12-22 кг) 50 шт. 50 шт.</t>
  </si>
  <si>
    <t>606b1fe39066f40dcd9d9492</t>
  </si>
  <si>
    <t>Goo.N подгузники S (4-8 кг) 84 шт.</t>
  </si>
  <si>
    <t>606b24b304e9433e71dd54ed</t>
  </si>
  <si>
    <t>606b2dc7c3080f28af2f78ac</t>
  </si>
  <si>
    <t>Missha BB крем Perfect Cover, SPF 42, 20 мл, оттенок: 23 natural beige</t>
  </si>
  <si>
    <t>606b30100fe9953109a0366b</t>
  </si>
  <si>
    <t>606b30577153b3ed2c421b78</t>
  </si>
  <si>
    <t>606b33d7863e4e655d6c7ec6</t>
  </si>
  <si>
    <t>Joonies трусики Premium Soft XL (12-17 кг) 38 шт. 38 шт.</t>
  </si>
  <si>
    <t>606b394d83b1f261e75dbf42</t>
  </si>
  <si>
    <t>606b3e699066f45daf9d93ee</t>
  </si>
  <si>
    <t>606b457d2fe0985f0c522956</t>
  </si>
  <si>
    <t>Saphir Спрей-краска Tenax для гладкой кожи 01 Black</t>
  </si>
  <si>
    <t>606b46de9066f41c8b9d9368</t>
  </si>
  <si>
    <t>YokoSun подгузники Premium L (9-13 кг) 54 шт.</t>
  </si>
  <si>
    <t>606b498b4f5c6e651da134c7</t>
  </si>
  <si>
    <t>Vivienne Sabo Тушь для ресниц Cabaret Premiere, 05 коричневый</t>
  </si>
  <si>
    <t>606b4991f98801294b87249f</t>
  </si>
  <si>
    <t>Goo.N подгузники L (9-14 кг) 54 шт. 54 шт.</t>
  </si>
  <si>
    <t>606b49dc99d6ef2d2d48390a</t>
  </si>
  <si>
    <t>YokoSun подгузники Premium M (5-10 кг) 62 шт. 62 шт.</t>
  </si>
  <si>
    <t>606b49fbdff13b023c7ce2cc</t>
  </si>
  <si>
    <t>606b511003c3780b8512b835</t>
  </si>
  <si>
    <t>Гель для стирки Kao Attack Bio EX, 0.77 кг, дой-пак</t>
  </si>
  <si>
    <t>606b581a792ab175cf814422</t>
  </si>
  <si>
    <t>606b59ef5a39519fb59579e4</t>
  </si>
  <si>
    <t>Manuoki трусики L (9-14 кг) 44 шт. 44 шт.</t>
  </si>
  <si>
    <t>60662f5af988015426872505</t>
  </si>
  <si>
    <t>Goo.N подгузники NB (0-5 кг) 90 шт.</t>
  </si>
  <si>
    <t>6069eafe04e943431cdd544c</t>
  </si>
  <si>
    <t>606ac8524f5c6e09c5a133c3</t>
  </si>
  <si>
    <t>606ab52b5a395116809579fd</t>
  </si>
  <si>
    <t>606a9ba8f78dba43b0a82f35</t>
  </si>
  <si>
    <t>Takeshi трусики бамбуковые Kid's L (9-14 кг) 44 шт.</t>
  </si>
  <si>
    <t>606a2245bed21e77146a5bdc</t>
  </si>
  <si>
    <t>Merries трусики M (6-11 кг) 74 шт.</t>
  </si>
  <si>
    <t>606a19a98927ca812d719e9d</t>
  </si>
  <si>
    <t>YokoSun трусики M (6-10 кг) 58 шт.</t>
  </si>
  <si>
    <t>606a16f9dbdc31b75ed582b7</t>
  </si>
  <si>
    <t>6069fe6d954f6bdae6f365ed</t>
  </si>
  <si>
    <t>6069f08b2fe0981d235228c6</t>
  </si>
  <si>
    <t>6069e4c0792ab15c35814456</t>
  </si>
  <si>
    <t>Pigeon Щетка для бутылочек с губкой, зеленый</t>
  </si>
  <si>
    <t>606b2417863e4e70696c7f15</t>
  </si>
  <si>
    <t>606b200599d6ef75064839d2</t>
  </si>
  <si>
    <t>Manuoki трусики XXL (15+ кг) 36 шт.</t>
  </si>
  <si>
    <t>606a30b56a86437436639184</t>
  </si>
  <si>
    <t>YokoSun подгузники Premium M (5-10 кг) 62 шт.</t>
  </si>
  <si>
    <t>606aa9cd03c378baf912b792</t>
  </si>
  <si>
    <t>Joydivision тампоны Freedom normal, 3 капли, 10 шт.</t>
  </si>
  <si>
    <t>606aa82bf4c0cb5f00269ffb</t>
  </si>
  <si>
    <t>606a0eeb5a3951c919957955</t>
  </si>
  <si>
    <t>606a151e8927caeca8719f08</t>
  </si>
  <si>
    <t>606a5cf2c5311b549227c953</t>
  </si>
  <si>
    <t>Missha BB крем Perfect Cover, SPF 42, 20 мл, оттенок: 13 bright beige</t>
  </si>
  <si>
    <t>606a0a06863e4e379c6c7e75</t>
  </si>
  <si>
    <t>606a058e6a8643127b63912b</t>
  </si>
  <si>
    <t>Merries трусики XXL (15-28 кг) 32 шт.</t>
  </si>
  <si>
    <t>6069f22032da8365358e4b50</t>
  </si>
  <si>
    <t>Coxir Тонер отшелушивающий с зеленым чаем и BHA-кислотами Green Tea BHA Clear, 150 мл</t>
  </si>
  <si>
    <t>606a13a0fbacea325f8a2ae3</t>
  </si>
  <si>
    <t>Farmstay пилинг для лица Escargot Noblesse lntensive Peeling Gel 180 мл</t>
  </si>
  <si>
    <t>606a1b34b9f8ed83d5d86a5e</t>
  </si>
  <si>
    <t>606a0075dbdc31c846d582b5</t>
  </si>
  <si>
    <t>606a0b8b3b31761b52daaeca</t>
  </si>
  <si>
    <t>Goo.N подгузники Ultra XL (12-20 кг) 52 шт.</t>
  </si>
  <si>
    <t>6069e4243b31763935daaf63</t>
  </si>
  <si>
    <t>6069f46304e9432a64dd54f3</t>
  </si>
  <si>
    <t>606a216d99d6ef59ef4839bd</t>
  </si>
  <si>
    <t>606a1ae99066f423929d9365</t>
  </si>
  <si>
    <t>YokoSun трусики XXL (15-23 кг) 28 шт.</t>
  </si>
  <si>
    <t>606a1c88b9f8ed861cd86a27</t>
  </si>
  <si>
    <t>606a0bfe32da8368618e4bc1</t>
  </si>
  <si>
    <t>606a024bfbacea28f28a2b49</t>
  </si>
  <si>
    <t>606a19403b31764c5cdaaeb1</t>
  </si>
  <si>
    <t>6069f4bcbed21e1d3a6a5b69</t>
  </si>
  <si>
    <t>606a02955a3951d6739579d1</t>
  </si>
  <si>
    <t>606a2140f4c0cb0a7c269fe2</t>
  </si>
  <si>
    <t>6069e70d94d5278c59edd8e7</t>
  </si>
  <si>
    <t>6069cf547153b3fbf5421c5c</t>
  </si>
  <si>
    <t>6069cb957153b3ade3421bc4</t>
  </si>
  <si>
    <t>6069c78e0fe99544b8a03695</t>
  </si>
  <si>
    <t>6069c76e03c378459612b85f</t>
  </si>
  <si>
    <t>6069c80ddbdc311ac5d5828b</t>
  </si>
  <si>
    <t>6069eec50fe99551b0a0369c</t>
  </si>
  <si>
    <t>6069c717863e4e12586c7e6a</t>
  </si>
  <si>
    <t>Goo.N трусики Ultra XL (12-20 кг) 50 шт.</t>
  </si>
  <si>
    <t>606b2c762fe0985bdb5229c9</t>
  </si>
  <si>
    <t>606b470b7153b3a9ed421c37</t>
  </si>
  <si>
    <t>YokoSun подгузники XL (13+ кг) 42 шт.</t>
  </si>
  <si>
    <t>606b4c145a395113a99579f0</t>
  </si>
  <si>
    <t>606a061003c3785b8c12b834</t>
  </si>
  <si>
    <t>606a270c954f6b14bff3669a</t>
  </si>
  <si>
    <t>606b12eeb9f8edd660d86a22</t>
  </si>
  <si>
    <t>606afb08c5311b34ea27ca3c</t>
  </si>
  <si>
    <t>606b64ef99d6ef460d483903</t>
  </si>
  <si>
    <t>Secret Key Крем для кожи вокруг глаз Starting Treatment Eye Cream Rose Edition, 30 г</t>
  </si>
  <si>
    <t>606a15e3954f6bdd61f36678</t>
  </si>
  <si>
    <t>606a12ad792ab170d3814443</t>
  </si>
  <si>
    <t>606b0aea99d6ef3ece483936</t>
  </si>
  <si>
    <t>6069e911c3080fb9492f7878</t>
  </si>
  <si>
    <t>Esthetic House Formula Ampoule Galactomyces Сыворотка для лица, 80 мл</t>
  </si>
  <si>
    <t>606a2df6f78dba1804a82e8b</t>
  </si>
  <si>
    <t>6069bb119066f477fc9d9386</t>
  </si>
  <si>
    <t>Merries подгузники XL (12-20 кг) 44 шт.</t>
  </si>
  <si>
    <t>6069b8cef4c0cb215c26a04b</t>
  </si>
  <si>
    <t>Трубка газоотводная Windi для новорожденных, 10 шт.</t>
  </si>
  <si>
    <t>Возврат платежа покупателя</t>
  </si>
  <si>
    <t>606ae1988927ca2f76719f2a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</si>
</sst>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 x14ac:knownFonts="1"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  <font>
      <b/>
      <sz val="10"/>
      <name val="Arial"/>
      <family val="2"/>
      <charset val="204"/>
    </font>
    <font>
      <b/>
      <sz val="9"/>
      <color rgb="FF000000"/>
      <name val="Tahoma"/>
      <family val="2"/>
      <charset val="204"/>
    </font>
    <font>
      <b/>
      <sz val="18"/>
      <color theme="1"/>
      <name val="Calibri (Body)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DBEEF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2" fillId="0" borderId="0" xfId="0" quotePrefix="1" applyFont="1"/>
    <xf numFmtId="0" fontId="1" fillId="0" borderId="0" xfId="0" applyFont="1"/>
    <xf numFmtId="14" fontId="3" fillId="0" borderId="0" xfId="0" applyNumberFormat="1" applyFont="1" applyAlignment="1">
      <alignment vertical="top"/>
    </xf>
    <xf numFmtId="0" fontId="3" fillId="0" borderId="0" xfId="0" applyFont="1" applyAlignment="1">
      <alignment vertical="top"/>
    </xf>
    <xf numFmtId="1" fontId="3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/>
    <xf numFmtId="0" fontId="2" fillId="2" borderId="1" xfId="0" applyFont="1" applyFill="1" applyBorder="1" applyAlignment="1">
      <alignment horizontal="center" vertical="center" wrapText="1"/>
    </xf>
    <xf numFmtId="2" fontId="3" fillId="0" borderId="0" xfId="0" applyNumberFormat="1" applyFont="1" applyAlignment="1">
      <alignment vertical="top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64"/>
  <sheetViews>
    <sheetView tabSelected="1" workbookViewId="0">
      <selection activeCell="B5" sqref="B5"/>
    </sheetView>
  </sheetViews>
  <sheetFormatPr baseColWidth="10" defaultColWidth="11" defaultRowHeight="16" x14ac:dyDescent="0.2"/>
  <cols>
    <col min="1" max="1" customWidth="true" width="29.33203125" collapsed="false"/>
    <col min="2" max="2" customWidth="true" width="22.1640625" collapsed="false"/>
    <col min="3" max="3" customWidth="true" width="16.5" collapsed="false"/>
    <col min="4" max="4" customWidth="true" width="19.0" collapsed="false"/>
    <col min="5" max="5" customWidth="true" width="18.1640625" collapsed="false"/>
    <col min="6" max="6" customWidth="true" width="22.1640625" collapsed="false"/>
    <col min="7" max="7" customWidth="true" width="23.1640625" collapsed="false"/>
    <col min="8" max="8" customWidth="true" width="20.83203125" collapsed="false"/>
    <col min="9" max="9" customWidth="true" width="24.0" collapsed="false"/>
  </cols>
  <sheetData>
    <row r="1" spans="1:9" s="3" customFormat="1" ht="24" x14ac:dyDescent="0.3">
      <c r="A1" s="11" t="s">
        <v>46</v>
      </c>
      <c r="B1" s="12"/>
      <c r="C1" s="12"/>
    </row>
    <row r="2" spans="1:9" s="3" customFormat="1" x14ac:dyDescent="0.2" ht="16.0" customHeight="true">
      <c r="A2" s="3" t="s">
        <v>32</v>
      </c>
      <c r="B2" s="4" t="s">
        <v>50</v>
      </c>
    </row>
    <row r="3" spans="1:9" s="3" customFormat="1" x14ac:dyDescent="0.2" ht="16.0" customHeight="true">
      <c r="A3" s="3" t="s">
        <v>33</v>
      </c>
      <c r="B3" s="5" t="n">
        <v>939794.0</v>
      </c>
    </row>
    <row r="4" spans="1:9" s="3" customFormat="1" x14ac:dyDescent="0.2" ht="16.0" customHeight="true">
      <c r="A4" s="3" t="s">
        <v>34</v>
      </c>
      <c r="B4" s="10" t="n">
        <v>160669.0</v>
      </c>
    </row>
    <row r="5" spans="1:9" x14ac:dyDescent="0.2" ht="16.0" customHeight="true">
      <c r="A5" s="3"/>
      <c r="B5" s="6"/>
      <c r="C5" s="3"/>
      <c r="D5" s="3"/>
      <c r="E5" s="3"/>
      <c r="F5" s="3"/>
      <c r="G5" s="3"/>
      <c r="H5" s="3"/>
      <c r="I5" s="3"/>
    </row>
    <row r="6" spans="1:9" ht="19.0" customHeight="true" x14ac:dyDescent="0.2">
      <c r="A6" s="3" t="s">
        <v>35</v>
      </c>
    </row>
    <row r="7" spans="1:9" s="8" customFormat="1" ht="34.0" x14ac:dyDescent="0.2" customHeight="true">
      <c r="A7" s="9" t="s">
        <v>38</v>
      </c>
      <c r="B7" s="9" t="s">
        <v>0</v>
      </c>
      <c r="C7" s="9" t="s">
        <v>43</v>
      </c>
      <c r="D7" s="9" t="s">
        <v>1</v>
      </c>
      <c r="E7" s="9" t="s">
        <v>2</v>
      </c>
      <c r="F7" s="9" t="s">
        <v>39</v>
      </c>
      <c r="G7" s="9" t="s">
        <v>5</v>
      </c>
      <c r="H7" s="9" t="s">
        <v>3</v>
      </c>
      <c r="I7" s="9" t="s">
        <v>4</v>
      </c>
    </row>
    <row r="8" spans="1:9" x14ac:dyDescent="0.2" ht="16.0" customHeight="true">
      <c r="A8" s="7" t="n">
        <v>4.2106634E7</v>
      </c>
      <c r="B8" s="8" t="s">
        <v>51</v>
      </c>
      <c r="C8" s="8" t="n">
        <f>IF(false,"120921900", "120921900")</f>
      </c>
      <c r="D8" s="8" t="s">
        <v>52</v>
      </c>
      <c r="E8" s="8" t="n">
        <v>1.0</v>
      </c>
      <c r="F8" s="8" t="n">
        <v>700.0</v>
      </c>
      <c r="G8" s="8" t="s">
        <v>53</v>
      </c>
      <c r="H8" s="8" t="s">
        <v>54</v>
      </c>
      <c r="I8" s="8" t="s">
        <v>55</v>
      </c>
    </row>
    <row r="9" ht="16.0" customHeight="true">
      <c r="A9" t="n" s="7">
        <v>4.2106634E7</v>
      </c>
      <c r="B9" t="s" s="8">
        <v>51</v>
      </c>
      <c r="C9" t="n" s="8">
        <f>IF(false,"005-1512", "005-1512")</f>
      </c>
      <c r="D9" t="s" s="8">
        <v>56</v>
      </c>
      <c r="E9" t="n" s="8">
        <v>1.0</v>
      </c>
      <c r="F9" t="n" s="8">
        <v>556.0</v>
      </c>
      <c r="G9" t="s" s="8">
        <v>53</v>
      </c>
      <c r="H9" t="s" s="8">
        <v>54</v>
      </c>
      <c r="I9" t="s" s="8">
        <v>55</v>
      </c>
    </row>
    <row r="10" spans="1:9" x14ac:dyDescent="0.2" ht="16.0" customHeight="true">
      <c r="A10" s="7" t="n">
        <v>4.2079154E7</v>
      </c>
      <c r="B10" s="8" t="s">
        <v>51</v>
      </c>
      <c r="C10" s="8" t="n">
        <f>IF(false,"005-1039", "005-1039")</f>
      </c>
      <c r="D10" s="8" t="s">
        <v>57</v>
      </c>
      <c r="E10" s="8" t="n">
        <v>1.0</v>
      </c>
      <c r="F10" s="8" t="n">
        <v>1493.0</v>
      </c>
      <c r="G10" s="8" t="s">
        <v>53</v>
      </c>
      <c r="H10" t="s" s="8">
        <v>54</v>
      </c>
      <c r="I10" t="s" s="8">
        <v>58</v>
      </c>
    </row>
    <row r="11" ht="16.0" customHeight="true">
      <c r="A11" t="n" s="7">
        <v>4.2119696E7</v>
      </c>
      <c r="B11" t="s" s="8">
        <v>59</v>
      </c>
      <c r="C11" t="n" s="8">
        <f>IF(false,"120922090", "120922090")</f>
      </c>
      <c r="D11" t="s" s="8">
        <v>60</v>
      </c>
      <c r="E11" t="n" s="8">
        <v>2.0</v>
      </c>
      <c r="F11" t="n" s="8">
        <v>1798.0</v>
      </c>
      <c r="G11" t="s" s="8">
        <v>53</v>
      </c>
      <c r="H11" t="s" s="8">
        <v>54</v>
      </c>
      <c r="I11" t="s" s="8">
        <v>61</v>
      </c>
    </row>
    <row r="12" spans="1:9" x14ac:dyDescent="0.2" ht="16.0" customHeight="true">
      <c r="A12" s="7" t="n">
        <v>4.2075765E7</v>
      </c>
      <c r="B12" t="s" s="8">
        <v>51</v>
      </c>
      <c r="C12" t="n" s="8">
        <f>IF(false,"005-1521", "005-1521")</f>
      </c>
      <c r="D12" t="s" s="8">
        <v>62</v>
      </c>
      <c r="E12" t="n" s="8">
        <v>1.0</v>
      </c>
      <c r="F12" t="n" s="8">
        <v>288.0</v>
      </c>
      <c r="G12" t="s" s="8">
        <v>53</v>
      </c>
      <c r="H12" t="s" s="8">
        <v>54</v>
      </c>
      <c r="I12" t="s" s="8">
        <v>63</v>
      </c>
    </row>
    <row r="13" spans="1:9" s="8" customFormat="1" ht="16.0" x14ac:dyDescent="0.2" customHeight="true">
      <c r="A13" s="7" t="n">
        <v>4.2167434E7</v>
      </c>
      <c r="B13" s="8" t="s">
        <v>59</v>
      </c>
      <c r="C13" s="8" t="n">
        <f>IF(false,"120921545", "120921545")</f>
      </c>
      <c r="D13" s="8" t="s">
        <v>64</v>
      </c>
      <c r="E13" s="8" t="n">
        <v>2.0</v>
      </c>
      <c r="F13" s="8" t="n">
        <v>1798.0</v>
      </c>
      <c r="G13" s="8" t="s">
        <v>53</v>
      </c>
      <c r="H13" s="8" t="s">
        <v>54</v>
      </c>
      <c r="I13" s="8" t="s">
        <v>65</v>
      </c>
    </row>
    <row r="14" spans="1:9" x14ac:dyDescent="0.2" ht="16.0" customHeight="true">
      <c r="A14" s="7" t="n">
        <v>4.2104859E7</v>
      </c>
      <c r="B14" s="8" t="s">
        <v>51</v>
      </c>
      <c r="C14" s="8" t="n">
        <f>IF(false,"005-1515", "005-1515")</f>
      </c>
      <c r="D14" s="8" t="s">
        <v>66</v>
      </c>
      <c r="E14" s="8" t="n">
        <v>1.0</v>
      </c>
      <c r="F14" s="8" t="n">
        <v>626.0</v>
      </c>
      <c r="G14" s="8" t="s">
        <v>53</v>
      </c>
      <c r="H14" s="8" t="s">
        <v>54</v>
      </c>
      <c r="I14" s="8" t="s">
        <v>67</v>
      </c>
    </row>
    <row r="15" ht="16.0" customHeight="true">
      <c r="A15" t="n" s="7">
        <v>4.2172056E7</v>
      </c>
      <c r="B15" t="s" s="8">
        <v>59</v>
      </c>
      <c r="C15" t="n" s="8">
        <f>IF(false,"005-1258", "005-1258")</f>
      </c>
      <c r="D15" t="s" s="8">
        <v>68</v>
      </c>
      <c r="E15" t="n" s="8">
        <v>1.0</v>
      </c>
      <c r="F15" t="n" s="8">
        <v>492.0</v>
      </c>
      <c r="G15" t="s" s="8">
        <v>53</v>
      </c>
      <c r="H15" t="s" s="8">
        <v>54</v>
      </c>
      <c r="I15" t="s" s="8">
        <v>69</v>
      </c>
    </row>
    <row r="16" spans="1:9" s="1" customFormat="1" x14ac:dyDescent="0.2" ht="16.0" customHeight="true">
      <c r="A16" s="7" t="n">
        <v>4.1241448E7</v>
      </c>
      <c r="B16" t="s" s="8">
        <v>70</v>
      </c>
      <c r="C16" t="n" s="8">
        <f>IF(false,"005-1516", "005-1516")</f>
      </c>
      <c r="D16" t="s" s="8">
        <v>71</v>
      </c>
      <c r="E16" t="n" s="8">
        <v>1.0</v>
      </c>
      <c r="F16" s="8" t="n">
        <v>892.0</v>
      </c>
      <c r="G16" s="8" t="s">
        <v>53</v>
      </c>
      <c r="H16" s="8" t="s">
        <v>54</v>
      </c>
      <c r="I16" s="8" t="s">
        <v>72</v>
      </c>
    </row>
    <row r="17" spans="1:9" x14ac:dyDescent="0.2" ht="16.0" customHeight="true">
      <c r="A17" s="7" t="n">
        <v>4.2202041E7</v>
      </c>
      <c r="B17" s="8" t="s">
        <v>59</v>
      </c>
      <c r="C17" s="8" t="n">
        <f>IF(false,"005-1515", "005-1515")</f>
      </c>
      <c r="D17" s="8" t="s">
        <v>66</v>
      </c>
      <c r="E17" s="8" t="n">
        <v>1.0</v>
      </c>
      <c r="F17" s="8" t="n">
        <v>556.0</v>
      </c>
      <c r="G17" s="8" t="s">
        <v>53</v>
      </c>
      <c r="H17" s="8" t="s">
        <v>54</v>
      </c>
      <c r="I17" s="8" t="s">
        <v>73</v>
      </c>
    </row>
    <row r="18" spans="1:9" x14ac:dyDescent="0.2" ht="16.0" customHeight="true">
      <c r="A18" s="7" t="n">
        <v>4.2029457E7</v>
      </c>
      <c r="B18" t="s" s="8">
        <v>51</v>
      </c>
      <c r="C18" t="n" s="8">
        <f>IF(false,"120921995", "120921995")</f>
      </c>
      <c r="D18" t="s" s="8">
        <v>74</v>
      </c>
      <c r="E18" t="n" s="8">
        <v>1.0</v>
      </c>
      <c r="F18" t="n" s="8">
        <v>675.0</v>
      </c>
      <c r="G18" t="s" s="8">
        <v>53</v>
      </c>
      <c r="H18" t="s" s="8">
        <v>54</v>
      </c>
      <c r="I18" t="s" s="8">
        <v>75</v>
      </c>
    </row>
    <row r="19" spans="1:9" ht="16.0" x14ac:dyDescent="0.2" customHeight="true">
      <c r="A19" s="7" t="n">
        <v>4.2074537E7</v>
      </c>
      <c r="B19" s="8" t="s">
        <v>51</v>
      </c>
      <c r="C19" s="8" t="n">
        <f>IF(false,"01-003884", "01-003884")</f>
      </c>
      <c r="D19" s="8" t="s">
        <v>76</v>
      </c>
      <c r="E19" s="8" t="n">
        <v>3.0</v>
      </c>
      <c r="F19" s="8" t="n">
        <v>1634.0</v>
      </c>
      <c r="G19" s="8" t="s">
        <v>53</v>
      </c>
      <c r="H19" s="8" t="s">
        <v>54</v>
      </c>
      <c r="I19" s="8" t="s">
        <v>77</v>
      </c>
    </row>
    <row r="20" spans="1:9" x14ac:dyDescent="0.2" ht="16.0" customHeight="true">
      <c r="A20" s="7" t="n">
        <v>4.2071265E7</v>
      </c>
      <c r="B20" s="8" t="s">
        <v>51</v>
      </c>
      <c r="C20" s="8" t="n">
        <f>IF(false,"120922395", "120922395")</f>
      </c>
      <c r="D20" s="8" t="s">
        <v>78</v>
      </c>
      <c r="E20" s="8" t="n">
        <v>1.0</v>
      </c>
      <c r="F20" s="8" t="n">
        <v>1.0</v>
      </c>
      <c r="G20" s="8" t="s">
        <v>53</v>
      </c>
      <c r="H20" s="8" t="s">
        <v>54</v>
      </c>
      <c r="I20" s="8" t="s">
        <v>79</v>
      </c>
    </row>
    <row r="21" ht="16.0" customHeight="true">
      <c r="A21" t="n" s="7">
        <v>4.2008592E7</v>
      </c>
      <c r="B21" t="s" s="8">
        <v>51</v>
      </c>
      <c r="C21" t="n" s="8">
        <f>IF(false,"005-1516", "005-1516")</f>
      </c>
      <c r="D21" t="s" s="8">
        <v>71</v>
      </c>
      <c r="E21" t="n" s="8">
        <v>1.0</v>
      </c>
      <c r="F21" t="n" s="8">
        <v>905.0</v>
      </c>
      <c r="G21" t="s" s="8">
        <v>53</v>
      </c>
      <c r="H21" t="s" s="8">
        <v>54</v>
      </c>
      <c r="I21" t="s" s="8">
        <v>80</v>
      </c>
    </row>
    <row r="22" spans="1:9" s="1" customFormat="1" x14ac:dyDescent="0.2" ht="16.0" customHeight="true">
      <c r="A22" s="7" t="n">
        <v>4.1998156E7</v>
      </c>
      <c r="B22" t="s" s="8">
        <v>81</v>
      </c>
      <c r="C22" t="n" s="8">
        <f>IF(false,"005-1514", "005-1514")</f>
      </c>
      <c r="D22" t="s" s="8">
        <v>82</v>
      </c>
      <c r="E22" t="n" s="8">
        <v>1.0</v>
      </c>
      <c r="F22" s="8" t="n">
        <v>762.0</v>
      </c>
      <c r="G22" s="8" t="s">
        <v>53</v>
      </c>
      <c r="H22" s="8" t="s">
        <v>54</v>
      </c>
      <c r="I22" s="8" t="s">
        <v>83</v>
      </c>
    </row>
    <row r="23" spans="1:9" x14ac:dyDescent="0.2" ht="16.0" customHeight="true">
      <c r="A23" s="7" t="n">
        <v>4.0676943E7</v>
      </c>
      <c r="B23" s="8" t="s">
        <v>84</v>
      </c>
      <c r="C23" s="8" t="n">
        <f>IF(false,"005-1378", "005-1378")</f>
      </c>
      <c r="D23" s="8" t="s">
        <v>85</v>
      </c>
      <c r="E23" s="8" t="n">
        <v>1.0</v>
      </c>
      <c r="F23" s="8" t="n">
        <v>646.0</v>
      </c>
      <c r="G23" s="8" t="s">
        <v>53</v>
      </c>
      <c r="H23" s="8" t="s">
        <v>54</v>
      </c>
      <c r="I23" s="8" t="s">
        <v>86</v>
      </c>
    </row>
    <row r="24" ht="16.0" customHeight="true">
      <c r="A24" t="n" s="7">
        <v>4.1970783E7</v>
      </c>
      <c r="B24" t="s" s="8">
        <v>81</v>
      </c>
      <c r="C24" t="n" s="8">
        <f>IF(false,"005-1563", "005-1563")</f>
      </c>
      <c r="D24" t="s" s="8">
        <v>87</v>
      </c>
      <c r="E24" t="n" s="8">
        <v>1.0</v>
      </c>
      <c r="F24" t="n" s="8">
        <v>1.0</v>
      </c>
      <c r="G24" t="s" s="8">
        <v>53</v>
      </c>
      <c r="H24" t="s" s="8">
        <v>54</v>
      </c>
      <c r="I24" t="s" s="8">
        <v>88</v>
      </c>
    </row>
    <row r="25" spans="1:9" s="1" customFormat="1" x14ac:dyDescent="0.2" ht="16.0" customHeight="true">
      <c r="A25" t="n" s="7">
        <v>4.1925965E7</v>
      </c>
      <c r="B25" t="s" s="8">
        <v>81</v>
      </c>
      <c r="C25" t="n" s="8">
        <f>IF(false,"120922686", "120922686")</f>
      </c>
      <c r="D25" t="s" s="8">
        <v>89</v>
      </c>
      <c r="E25" t="n" s="8">
        <v>3.0</v>
      </c>
      <c r="F25" t="n" s="8">
        <v>2550.0</v>
      </c>
      <c r="G25" t="s" s="8">
        <v>53</v>
      </c>
      <c r="H25" t="s" s="8">
        <v>54</v>
      </c>
      <c r="I25" t="s" s="8">
        <v>90</v>
      </c>
    </row>
    <row r="26" ht="16.0" customHeight="true">
      <c r="A26" t="n" s="7">
        <v>4.1911032E7</v>
      </c>
      <c r="B26" t="s" s="8">
        <v>81</v>
      </c>
      <c r="C26" t="n" s="8">
        <f>IF(false,"005-1514", "005-1514")</f>
      </c>
      <c r="D26" t="s" s="8">
        <v>82</v>
      </c>
      <c r="E26" t="n" s="8">
        <v>1.0</v>
      </c>
      <c r="F26" t="n" s="8">
        <v>101.0</v>
      </c>
      <c r="G26" t="s" s="8">
        <v>53</v>
      </c>
      <c r="H26" t="s" s="8">
        <v>54</v>
      </c>
      <c r="I26" t="s" s="8">
        <v>91</v>
      </c>
    </row>
    <row r="27" ht="16.0" customHeight="true">
      <c r="A27" t="n" s="7">
        <v>4.1894959E7</v>
      </c>
      <c r="B27" t="s" s="8">
        <v>81</v>
      </c>
      <c r="C27" t="n" s="8">
        <f>IF(false,"005-1521", "005-1521")</f>
      </c>
      <c r="D27" t="s" s="8">
        <v>62</v>
      </c>
      <c r="E27" t="n" s="8">
        <v>3.0</v>
      </c>
      <c r="F27" t="n" s="8">
        <v>1.0</v>
      </c>
      <c r="G27" t="s" s="8">
        <v>53</v>
      </c>
      <c r="H27" t="s" s="8">
        <v>54</v>
      </c>
      <c r="I27" t="s" s="8">
        <v>92</v>
      </c>
    </row>
    <row r="28" ht="16.0" customHeight="true">
      <c r="A28" t="n" s="7">
        <v>4.1691185E7</v>
      </c>
      <c r="B28" t="s" s="8">
        <v>93</v>
      </c>
      <c r="C28" t="n" s="8">
        <f>IF(false,"005-1519", "005-1519")</f>
      </c>
      <c r="D28" t="s" s="8">
        <v>94</v>
      </c>
      <c r="E28" t="n" s="8">
        <v>1.0</v>
      </c>
      <c r="F28" t="n" s="8">
        <v>1399.0</v>
      </c>
      <c r="G28" t="s" s="8">
        <v>53</v>
      </c>
      <c r="H28" t="s" s="8">
        <v>54</v>
      </c>
      <c r="I28" t="s" s="8">
        <v>95</v>
      </c>
    </row>
    <row r="29" spans="1:9" s="1" customFormat="1" x14ac:dyDescent="0.2" ht="16.0" customHeight="true">
      <c r="A29" t="n" s="7">
        <v>4.2079024E7</v>
      </c>
      <c r="B29" t="s" s="8">
        <v>51</v>
      </c>
      <c r="C29" t="n" s="8">
        <f>IF(false,"005-1503", "005-1503")</f>
      </c>
      <c r="D29" t="s" s="8">
        <v>96</v>
      </c>
      <c r="E29" t="n" s="8">
        <v>1.0</v>
      </c>
      <c r="F29" t="n" s="8">
        <v>423.0</v>
      </c>
      <c r="G29" s="8" t="s">
        <v>53</v>
      </c>
      <c r="H29" t="s" s="8">
        <v>54</v>
      </c>
      <c r="I29" s="8" t="s">
        <v>97</v>
      </c>
    </row>
    <row r="30" ht="16.0" customHeight="true">
      <c r="A30" t="n" s="7">
        <v>4.1886033E7</v>
      </c>
      <c r="B30" t="s" s="8">
        <v>81</v>
      </c>
      <c r="C30" t="n" s="8">
        <f>IF(false,"005-1518", "005-1518")</f>
      </c>
      <c r="D30" t="s" s="8">
        <v>98</v>
      </c>
      <c r="E30" t="n" s="8">
        <v>1.0</v>
      </c>
      <c r="F30" t="n" s="8">
        <v>763.0</v>
      </c>
      <c r="G30" t="s" s="8">
        <v>53</v>
      </c>
      <c r="H30" t="s" s="8">
        <v>54</v>
      </c>
      <c r="I30" t="s" s="8">
        <v>99</v>
      </c>
    </row>
    <row r="31" ht="16.0" customHeight="true">
      <c r="A31" t="n" s="7">
        <v>4.1880185E7</v>
      </c>
      <c r="B31" t="s" s="8">
        <v>100</v>
      </c>
      <c r="C31" t="n" s="8">
        <f>IF(false,"120922353", "120922353")</f>
      </c>
      <c r="D31" t="s" s="8">
        <v>101</v>
      </c>
      <c r="E31" t="n" s="8">
        <v>2.0</v>
      </c>
      <c r="F31" t="n" s="8">
        <v>999.0</v>
      </c>
      <c r="G31" t="s" s="8">
        <v>53</v>
      </c>
      <c r="H31" t="s" s="8">
        <v>54</v>
      </c>
      <c r="I31" t="s" s="8">
        <v>102</v>
      </c>
    </row>
    <row r="32" ht="16.0" customHeight="true">
      <c r="A32" t="n" s="7">
        <v>4.1810473E7</v>
      </c>
      <c r="B32" t="s" s="8">
        <v>100</v>
      </c>
      <c r="C32" t="n" s="8">
        <f>IF(false,"120922353", "120922353")</f>
      </c>
      <c r="D32" t="s" s="8">
        <v>101</v>
      </c>
      <c r="E32" t="n" s="8">
        <v>1.0</v>
      </c>
      <c r="F32" t="n" s="8">
        <v>849.0</v>
      </c>
      <c r="G32" t="s" s="8">
        <v>53</v>
      </c>
      <c r="H32" t="s" s="8">
        <v>54</v>
      </c>
      <c r="I32" t="s" s="8">
        <v>103</v>
      </c>
    </row>
    <row r="33" ht="16.0" customHeight="true">
      <c r="A33" t="n" s="7">
        <v>4.1876956E7</v>
      </c>
      <c r="B33" t="s" s="8">
        <v>100</v>
      </c>
      <c r="C33" t="n" s="8">
        <f>IF(false,"120921957", "120921957")</f>
      </c>
      <c r="D33" t="s" s="8">
        <v>104</v>
      </c>
      <c r="E33" t="n" s="8">
        <v>3.0</v>
      </c>
      <c r="F33" t="n" s="8">
        <v>2273.0</v>
      </c>
      <c r="G33" t="s" s="8">
        <v>53</v>
      </c>
      <c r="H33" t="s" s="8">
        <v>54</v>
      </c>
      <c r="I33" t="s" s="8">
        <v>105</v>
      </c>
    </row>
    <row r="34" ht="16.0" customHeight="true">
      <c r="A34" t="n" s="7">
        <v>4.215294E7</v>
      </c>
      <c r="B34" t="s" s="8">
        <v>59</v>
      </c>
      <c r="C34" t="n" s="8">
        <f>IF(false,"005-1375", "005-1375")</f>
      </c>
      <c r="D34" t="s" s="8">
        <v>106</v>
      </c>
      <c r="E34" t="n" s="8">
        <v>1.0</v>
      </c>
      <c r="F34" t="n" s="8">
        <v>233.0</v>
      </c>
      <c r="G34" t="s" s="8">
        <v>53</v>
      </c>
      <c r="H34" t="s" s="8">
        <v>54</v>
      </c>
      <c r="I34" t="s" s="8">
        <v>107</v>
      </c>
    </row>
    <row r="35" ht="16.0" customHeight="true">
      <c r="A35" t="n" s="7">
        <v>4.1856161E7</v>
      </c>
      <c r="B35" t="s" s="8">
        <v>100</v>
      </c>
      <c r="C35" t="n" s="8">
        <f>IF(false,"01-004071", "01-004071")</f>
      </c>
      <c r="D35" t="s" s="8">
        <v>108</v>
      </c>
      <c r="E35" t="n" s="8">
        <v>1.0</v>
      </c>
      <c r="F35" t="n" s="8">
        <v>638.0</v>
      </c>
      <c r="G35" t="s" s="8">
        <v>53</v>
      </c>
      <c r="H35" t="s" s="8">
        <v>54</v>
      </c>
      <c r="I35" t="s" s="8">
        <v>109</v>
      </c>
    </row>
    <row r="36" ht="16.0" customHeight="true">
      <c r="A36" t="n" s="7">
        <v>4.1528847E7</v>
      </c>
      <c r="B36" t="s" s="8">
        <v>110</v>
      </c>
      <c r="C36" t="n" s="8">
        <f>IF(false,"01-003884", "01-003884")</f>
      </c>
      <c r="D36" t="s" s="8">
        <v>76</v>
      </c>
      <c r="E36" t="n" s="8">
        <v>2.0</v>
      </c>
      <c r="F36" t="n" s="8">
        <v>1584.0</v>
      </c>
      <c r="G36" t="s" s="8">
        <v>53</v>
      </c>
      <c r="H36" t="s" s="8">
        <v>54</v>
      </c>
      <c r="I36" t="s" s="8">
        <v>111</v>
      </c>
    </row>
    <row r="37" ht="16.0" customHeight="true">
      <c r="A37" t="n" s="7">
        <v>4.1528847E7</v>
      </c>
      <c r="B37" t="s" s="8">
        <v>110</v>
      </c>
      <c r="C37" t="n" s="8">
        <f>IF(false,"008-576", "008-576")</f>
      </c>
      <c r="D37" t="s" s="8">
        <v>112</v>
      </c>
      <c r="E37" t="n" s="8">
        <v>1.0</v>
      </c>
      <c r="F37" t="n" s="8">
        <v>782.0</v>
      </c>
      <c r="G37" t="s" s="8">
        <v>53</v>
      </c>
      <c r="H37" t="s" s="8">
        <v>54</v>
      </c>
      <c r="I37" t="s" s="8">
        <v>111</v>
      </c>
    </row>
    <row r="38" ht="16.0" customHeight="true">
      <c r="A38" t="n" s="7">
        <v>4.217271E7</v>
      </c>
      <c r="B38" t="s" s="8">
        <v>59</v>
      </c>
      <c r="C38" t="n" s="8">
        <f>IF(false,"120922005", "120922005")</f>
      </c>
      <c r="D38" t="s" s="8">
        <v>113</v>
      </c>
      <c r="E38" t="n" s="8">
        <v>1.0</v>
      </c>
      <c r="F38" t="n" s="8">
        <v>1.0</v>
      </c>
      <c r="G38" t="s" s="8">
        <v>53</v>
      </c>
      <c r="H38" t="s" s="8">
        <v>54</v>
      </c>
      <c r="I38" t="s" s="8">
        <v>114</v>
      </c>
    </row>
    <row r="39" ht="16.0" customHeight="true">
      <c r="A39" t="n" s="7">
        <v>4.1211504E7</v>
      </c>
      <c r="B39" t="s" s="8">
        <v>70</v>
      </c>
      <c r="C39" t="n" s="8">
        <f>IF(false,"005-1037", "005-1037")</f>
      </c>
      <c r="D39" t="s" s="8">
        <v>115</v>
      </c>
      <c r="E39" t="n" s="8">
        <v>1.0</v>
      </c>
      <c r="F39" t="n" s="8">
        <v>1403.0</v>
      </c>
      <c r="G39" t="s" s="8">
        <v>53</v>
      </c>
      <c r="H39" t="s" s="8">
        <v>54</v>
      </c>
      <c r="I39" t="s" s="8">
        <v>116</v>
      </c>
    </row>
    <row r="40" ht="16.0" customHeight="true">
      <c r="A40" t="n" s="7">
        <v>4.1798054E7</v>
      </c>
      <c r="B40" t="s" s="8">
        <v>100</v>
      </c>
      <c r="C40" t="n" s="8">
        <f>IF(false,"005-1515", "005-1515")</f>
      </c>
      <c r="D40" t="s" s="8">
        <v>117</v>
      </c>
      <c r="E40" t="n" s="8">
        <v>1.0</v>
      </c>
      <c r="F40" t="n" s="8">
        <v>953.0</v>
      </c>
      <c r="G40" t="s" s="8">
        <v>53</v>
      </c>
      <c r="H40" t="s" s="8">
        <v>54</v>
      </c>
      <c r="I40" t="s" s="8">
        <v>118</v>
      </c>
    </row>
    <row r="41" ht="16.0" customHeight="true">
      <c r="A41" t="n" s="7">
        <v>4.1761506E7</v>
      </c>
      <c r="B41" t="s" s="8">
        <v>93</v>
      </c>
      <c r="C41" t="n" s="8">
        <f>IF(false,"120921853", "120921853")</f>
      </c>
      <c r="D41" t="s" s="8">
        <v>119</v>
      </c>
      <c r="E41" t="n" s="8">
        <v>1.0</v>
      </c>
      <c r="F41" t="n" s="8">
        <v>751.0</v>
      </c>
      <c r="G41" t="s" s="8">
        <v>53</v>
      </c>
      <c r="H41" t="s" s="8">
        <v>54</v>
      </c>
      <c r="I41" t="s" s="8">
        <v>120</v>
      </c>
    </row>
    <row r="42" ht="16.0" customHeight="true">
      <c r="A42" t="n" s="7">
        <v>4.1887255E7</v>
      </c>
      <c r="B42" t="s" s="8">
        <v>81</v>
      </c>
      <c r="C42" t="n" s="8">
        <f>IF(false,"120906023", "120906023")</f>
      </c>
      <c r="D42" t="s" s="8">
        <v>121</v>
      </c>
      <c r="E42" t="n" s="8">
        <v>1.0</v>
      </c>
      <c r="F42" t="n" s="8">
        <v>869.0</v>
      </c>
      <c r="G42" t="s" s="8">
        <v>53</v>
      </c>
      <c r="H42" t="s" s="8">
        <v>54</v>
      </c>
      <c r="I42" t="s" s="8">
        <v>122</v>
      </c>
    </row>
    <row r="43" ht="16.0" customHeight="true">
      <c r="A43" t="n" s="7">
        <v>4.0912907E7</v>
      </c>
      <c r="B43" t="s" s="8">
        <v>123</v>
      </c>
      <c r="C43" t="n" s="8">
        <f>IF(false,"005-1037", "005-1037")</f>
      </c>
      <c r="D43" t="s" s="8">
        <v>115</v>
      </c>
      <c r="E43" t="n" s="8">
        <v>1.0</v>
      </c>
      <c r="F43" t="n" s="8">
        <v>1799.0</v>
      </c>
      <c r="G43" t="s" s="8">
        <v>53</v>
      </c>
      <c r="H43" t="s" s="8">
        <v>54</v>
      </c>
      <c r="I43" t="s" s="8">
        <v>124</v>
      </c>
    </row>
    <row r="44" ht="16.0" customHeight="true">
      <c r="A44" t="n" s="7">
        <v>4.1783396E7</v>
      </c>
      <c r="B44" t="s" s="8">
        <v>100</v>
      </c>
      <c r="C44" t="n" s="8">
        <f>IF(false,"005-1521", "005-1521")</f>
      </c>
      <c r="D44" t="s" s="8">
        <v>62</v>
      </c>
      <c r="E44" t="n" s="8">
        <v>5.0</v>
      </c>
      <c r="F44" t="n" s="8">
        <v>3975.0</v>
      </c>
      <c r="G44" t="s" s="8">
        <v>53</v>
      </c>
      <c r="H44" t="s" s="8">
        <v>54</v>
      </c>
      <c r="I44" t="s" s="8">
        <v>125</v>
      </c>
    </row>
    <row r="45" ht="16.0" customHeight="true">
      <c r="A45" t="n" s="7">
        <v>3.9584934E7</v>
      </c>
      <c r="B45" t="s" s="8">
        <v>126</v>
      </c>
      <c r="C45" t="n" s="8">
        <f>IF(false,"120921905", "120921905")</f>
      </c>
      <c r="D45" t="s" s="8">
        <v>127</v>
      </c>
      <c r="E45" t="n" s="8">
        <v>2.0</v>
      </c>
      <c r="F45" t="n" s="8">
        <v>1586.0</v>
      </c>
      <c r="G45" t="s" s="8">
        <v>53</v>
      </c>
      <c r="H45" t="s" s="8">
        <v>54</v>
      </c>
      <c r="I45" t="s" s="8">
        <v>128</v>
      </c>
    </row>
    <row r="46" ht="16.0" customHeight="true">
      <c r="A46" t="n" s="7">
        <v>4.1695587E7</v>
      </c>
      <c r="B46" t="s" s="8">
        <v>93</v>
      </c>
      <c r="C46" t="n" s="8">
        <f>IF(false,"120922035", "120922035")</f>
      </c>
      <c r="D46" t="s" s="8">
        <v>129</v>
      </c>
      <c r="E46" t="n" s="8">
        <v>1.0</v>
      </c>
      <c r="F46" t="n" s="8">
        <v>890.0</v>
      </c>
      <c r="G46" t="s" s="8">
        <v>53</v>
      </c>
      <c r="H46" t="s" s="8">
        <v>54</v>
      </c>
      <c r="I46" t="s" s="8">
        <v>130</v>
      </c>
    </row>
    <row r="47" ht="16.0" customHeight="true">
      <c r="A47" t="n" s="7">
        <v>4.1866143E7</v>
      </c>
      <c r="B47" t="s" s="8">
        <v>100</v>
      </c>
      <c r="C47" t="n" s="8">
        <f>IF(false,"01-003884", "01-003884")</f>
      </c>
      <c r="D47" t="s" s="8">
        <v>131</v>
      </c>
      <c r="E47" t="n" s="8">
        <v>1.0</v>
      </c>
      <c r="F47" t="n" s="8">
        <v>989.0</v>
      </c>
      <c r="G47" t="s" s="8">
        <v>53</v>
      </c>
      <c r="H47" t="s" s="8">
        <v>54</v>
      </c>
      <c r="I47" t="s" s="8">
        <v>132</v>
      </c>
    </row>
    <row r="48" ht="16.0" customHeight="true">
      <c r="A48" t="n" s="7">
        <v>4.1675671E7</v>
      </c>
      <c r="B48" t="s" s="8">
        <v>93</v>
      </c>
      <c r="C48" t="n" s="8">
        <f>IF(false,"01-003884", "01-003884")</f>
      </c>
      <c r="D48" t="s" s="8">
        <v>76</v>
      </c>
      <c r="E48" t="n" s="8">
        <v>1.0</v>
      </c>
      <c r="F48" t="n" s="8">
        <v>734.0</v>
      </c>
      <c r="G48" t="s" s="8">
        <v>53</v>
      </c>
      <c r="H48" t="s" s="8">
        <v>54</v>
      </c>
      <c r="I48" t="s" s="8">
        <v>133</v>
      </c>
    </row>
    <row r="49" ht="16.0" customHeight="true">
      <c r="A49" t="n" s="7">
        <v>4.1734688E7</v>
      </c>
      <c r="B49" t="s" s="8">
        <v>93</v>
      </c>
      <c r="C49" t="n" s="8">
        <f>IF(false,"120922090", "120922090")</f>
      </c>
      <c r="D49" t="s" s="8">
        <v>60</v>
      </c>
      <c r="E49" t="n" s="8">
        <v>1.0</v>
      </c>
      <c r="F49" t="n" s="8">
        <v>742.0</v>
      </c>
      <c r="G49" t="s" s="8">
        <v>53</v>
      </c>
      <c r="H49" t="s" s="8">
        <v>54</v>
      </c>
      <c r="I49" t="s" s="8">
        <v>134</v>
      </c>
    </row>
    <row r="50" ht="16.0" customHeight="true">
      <c r="A50" t="n" s="7">
        <v>4.188166E7</v>
      </c>
      <c r="B50" t="s" s="8">
        <v>100</v>
      </c>
      <c r="C50" t="n" s="8">
        <f>IF(false,"120922528", "120922528")</f>
      </c>
      <c r="D50" t="s" s="8">
        <v>135</v>
      </c>
      <c r="E50" t="n" s="8">
        <v>1.0</v>
      </c>
      <c r="F50" t="n" s="8">
        <v>756.0</v>
      </c>
      <c r="G50" t="s" s="8">
        <v>53</v>
      </c>
      <c r="H50" t="s" s="8">
        <v>54</v>
      </c>
      <c r="I50" t="s" s="8">
        <v>136</v>
      </c>
    </row>
    <row r="51" ht="16.0" customHeight="true">
      <c r="A51" t="n" s="7">
        <v>4.2275025E7</v>
      </c>
      <c r="B51" t="s" s="8">
        <v>54</v>
      </c>
      <c r="C51" t="n" s="8">
        <f>IF(false,"01-003884", "01-003884")</f>
      </c>
      <c r="D51" t="s" s="8">
        <v>76</v>
      </c>
      <c r="E51" t="n" s="8">
        <v>1.0</v>
      </c>
      <c r="F51" t="n" s="8">
        <v>750.0</v>
      </c>
      <c r="G51" t="s" s="8">
        <v>53</v>
      </c>
      <c r="H51" t="s" s="8">
        <v>54</v>
      </c>
      <c r="I51" t="s" s="8">
        <v>137</v>
      </c>
    </row>
    <row r="52" ht="16.0" customHeight="true">
      <c r="A52" t="n" s="7">
        <v>4.2275025E7</v>
      </c>
      <c r="B52" t="s" s="8">
        <v>54</v>
      </c>
      <c r="C52" t="n" s="8">
        <f>IF(false,"120922353", "120922353")</f>
      </c>
      <c r="D52" t="s" s="8">
        <v>138</v>
      </c>
      <c r="E52" t="n" s="8">
        <v>1.0</v>
      </c>
      <c r="F52" t="n" s="8">
        <v>671.0</v>
      </c>
      <c r="G52" t="s" s="8">
        <v>53</v>
      </c>
      <c r="H52" t="s" s="8">
        <v>54</v>
      </c>
      <c r="I52" t="s" s="8">
        <v>137</v>
      </c>
    </row>
    <row r="53" ht="16.0" customHeight="true">
      <c r="A53" t="n" s="7">
        <v>4.1939082E7</v>
      </c>
      <c r="B53" t="s" s="8">
        <v>81</v>
      </c>
      <c r="C53" t="n" s="8">
        <f>IF(false,"005-1516", "005-1516")</f>
      </c>
      <c r="D53" t="s" s="8">
        <v>139</v>
      </c>
      <c r="E53" t="n" s="8">
        <v>1.0</v>
      </c>
      <c r="F53" t="n" s="8">
        <v>761.0</v>
      </c>
      <c r="G53" t="s" s="8">
        <v>53</v>
      </c>
      <c r="H53" t="s" s="8">
        <v>54</v>
      </c>
      <c r="I53" t="s" s="8">
        <v>140</v>
      </c>
    </row>
    <row r="54" ht="16.0" customHeight="true">
      <c r="A54" t="n" s="7">
        <v>4.187155E7</v>
      </c>
      <c r="B54" t="s" s="8">
        <v>100</v>
      </c>
      <c r="C54" t="n" s="8">
        <f>IF(false,"01-003884", "01-003884")</f>
      </c>
      <c r="D54" t="s" s="8">
        <v>131</v>
      </c>
      <c r="E54" t="n" s="8">
        <v>1.0</v>
      </c>
      <c r="F54" t="n" s="8">
        <v>790.0</v>
      </c>
      <c r="G54" t="s" s="8">
        <v>53</v>
      </c>
      <c r="H54" t="s" s="8">
        <v>54</v>
      </c>
      <c r="I54" t="s" s="8">
        <v>141</v>
      </c>
    </row>
    <row r="55" ht="16.0" customHeight="true">
      <c r="A55" t="n" s="7">
        <v>4.154602E7</v>
      </c>
      <c r="B55" t="s" s="8">
        <v>142</v>
      </c>
      <c r="C55" t="n" s="8">
        <f>IF(false,"005-1110", "005-1110")</f>
      </c>
      <c r="D55" t="s" s="8">
        <v>143</v>
      </c>
      <c r="E55" t="n" s="8">
        <v>2.0</v>
      </c>
      <c r="F55" t="n" s="8">
        <v>2558.0</v>
      </c>
      <c r="G55" t="s" s="8">
        <v>53</v>
      </c>
      <c r="H55" t="s" s="8">
        <v>54</v>
      </c>
      <c r="I55" t="s" s="8">
        <v>144</v>
      </c>
    </row>
    <row r="56" ht="16.0" customHeight="true">
      <c r="A56" t="n" s="7">
        <v>4.1870511E7</v>
      </c>
      <c r="B56" t="s" s="8">
        <v>100</v>
      </c>
      <c r="C56" t="n" s="8">
        <f>IF(false,"120921439", "120921439")</f>
      </c>
      <c r="D56" t="s" s="8">
        <v>145</v>
      </c>
      <c r="E56" t="n" s="8">
        <v>1.0</v>
      </c>
      <c r="F56" t="n" s="8">
        <v>599.0</v>
      </c>
      <c r="G56" t="s" s="8">
        <v>53</v>
      </c>
      <c r="H56" t="s" s="8">
        <v>54</v>
      </c>
      <c r="I56" t="s" s="8">
        <v>146</v>
      </c>
    </row>
    <row r="57" ht="16.0" customHeight="true">
      <c r="A57" t="n" s="7">
        <v>3.8405525E7</v>
      </c>
      <c r="B57" t="s" s="8">
        <v>147</v>
      </c>
      <c r="C57" t="n" s="8">
        <f>IF(false,"120921869", "120921869")</f>
      </c>
      <c r="D57" t="s" s="8">
        <v>148</v>
      </c>
      <c r="E57" t="n" s="8">
        <v>1.0</v>
      </c>
      <c r="F57" t="n" s="8">
        <v>875.0</v>
      </c>
      <c r="G57" t="s" s="8">
        <v>53</v>
      </c>
      <c r="H57" t="s" s="8">
        <v>54</v>
      </c>
      <c r="I57" t="s" s="8">
        <v>149</v>
      </c>
    </row>
    <row r="58" ht="16.0" customHeight="true">
      <c r="A58" t="n" s="7">
        <v>4.2131922E7</v>
      </c>
      <c r="B58" t="s" s="8">
        <v>59</v>
      </c>
      <c r="C58" t="n" s="8">
        <f>IF(false,"005-1039", "005-1039")</f>
      </c>
      <c r="D58" t="s" s="8">
        <v>57</v>
      </c>
      <c r="E58" t="n" s="8">
        <v>1.0</v>
      </c>
      <c r="F58" t="n" s="8">
        <v>921.0</v>
      </c>
      <c r="G58" t="s" s="8">
        <v>53</v>
      </c>
      <c r="H58" t="s" s="8">
        <v>54</v>
      </c>
      <c r="I58" t="s" s="8">
        <v>150</v>
      </c>
    </row>
    <row r="59" ht="16.0" customHeight="true">
      <c r="A59" t="n" s="7">
        <v>4.1873263E7</v>
      </c>
      <c r="B59" t="s" s="8">
        <v>100</v>
      </c>
      <c r="C59" t="n" s="8">
        <f>IF(false,"120921901", "120921901")</f>
      </c>
      <c r="D59" t="s" s="8">
        <v>151</v>
      </c>
      <c r="E59" t="n" s="8">
        <v>2.0</v>
      </c>
      <c r="F59" t="n" s="8">
        <v>1980.0</v>
      </c>
      <c r="G59" t="s" s="8">
        <v>53</v>
      </c>
      <c r="H59" t="s" s="8">
        <v>54</v>
      </c>
      <c r="I59" t="s" s="8">
        <v>152</v>
      </c>
    </row>
    <row r="60" ht="16.0" customHeight="true">
      <c r="A60" t="n" s="7">
        <v>4.1873263E7</v>
      </c>
      <c r="B60" t="s" s="8">
        <v>100</v>
      </c>
      <c r="C60" t="n" s="8">
        <f>IF(false,"120921506", "120921506")</f>
      </c>
      <c r="D60" t="s" s="8">
        <v>153</v>
      </c>
      <c r="E60" t="n" s="8">
        <v>1.0</v>
      </c>
      <c r="F60" t="n" s="8">
        <v>782.0</v>
      </c>
      <c r="G60" t="s" s="8">
        <v>53</v>
      </c>
      <c r="H60" t="s" s="8">
        <v>54</v>
      </c>
      <c r="I60" t="s" s="8">
        <v>152</v>
      </c>
    </row>
    <row r="61" ht="16.0" customHeight="true">
      <c r="A61" t="n" s="7">
        <v>4.1365291E7</v>
      </c>
      <c r="B61" t="s" s="8">
        <v>154</v>
      </c>
      <c r="C61" t="n" s="8">
        <f>IF(false,"005-1518", "005-1518")</f>
      </c>
      <c r="D61" t="s" s="8">
        <v>155</v>
      </c>
      <c r="E61" t="n" s="8">
        <v>1.0</v>
      </c>
      <c r="F61" t="n" s="8">
        <v>952.0</v>
      </c>
      <c r="G61" t="s" s="8">
        <v>53</v>
      </c>
      <c r="H61" t="s" s="8">
        <v>54</v>
      </c>
      <c r="I61" t="s" s="8">
        <v>156</v>
      </c>
    </row>
    <row r="62" ht="16.0" customHeight="true">
      <c r="A62" t="n" s="7">
        <v>4.2136991E7</v>
      </c>
      <c r="B62" t="s" s="8">
        <v>59</v>
      </c>
      <c r="C62" t="n" s="8">
        <f>IF(false,"120921995", "120921995")</f>
      </c>
      <c r="D62" t="s" s="8">
        <v>74</v>
      </c>
      <c r="E62" t="n" s="8">
        <v>1.0</v>
      </c>
      <c r="F62" t="n" s="8">
        <v>741.0</v>
      </c>
      <c r="G62" t="s" s="8">
        <v>53</v>
      </c>
      <c r="H62" t="s" s="8">
        <v>54</v>
      </c>
      <c r="I62" t="s" s="8">
        <v>157</v>
      </c>
    </row>
    <row r="63" ht="16.0" customHeight="true">
      <c r="A63" t="n" s="7">
        <v>4.2092649E7</v>
      </c>
      <c r="B63" t="s" s="8">
        <v>51</v>
      </c>
      <c r="C63" t="n" s="8">
        <f>IF(false,"005-1516", "005-1516")</f>
      </c>
      <c r="D63" t="s" s="8">
        <v>71</v>
      </c>
      <c r="E63" t="n" s="8">
        <v>1.0</v>
      </c>
      <c r="F63" t="n" s="8">
        <v>892.0</v>
      </c>
      <c r="G63" t="s" s="8">
        <v>53</v>
      </c>
      <c r="H63" t="s" s="8">
        <v>54</v>
      </c>
      <c r="I63" t="s" s="8">
        <v>158</v>
      </c>
    </row>
    <row r="64" ht="16.0" customHeight="true">
      <c r="A64" t="n" s="7">
        <v>4.1895926E7</v>
      </c>
      <c r="B64" t="s" s="8">
        <v>81</v>
      </c>
      <c r="C64" t="n" s="8">
        <f>IF(false,"120921791", "120921791")</f>
      </c>
      <c r="D64" t="s" s="8">
        <v>159</v>
      </c>
      <c r="E64" t="n" s="8">
        <v>2.0</v>
      </c>
      <c r="F64" t="n" s="8">
        <v>2718.0</v>
      </c>
      <c r="G64" t="s" s="8">
        <v>53</v>
      </c>
      <c r="H64" t="s" s="8">
        <v>54</v>
      </c>
      <c r="I64" t="s" s="8">
        <v>160</v>
      </c>
    </row>
    <row r="65" ht="16.0" customHeight="true">
      <c r="A65" t="n" s="7">
        <v>4.1998456E7</v>
      </c>
      <c r="B65" t="s" s="8">
        <v>81</v>
      </c>
      <c r="C65" t="n" s="8">
        <f>IF(false,"120921901", "120921901")</f>
      </c>
      <c r="D65" t="s" s="8">
        <v>151</v>
      </c>
      <c r="E65" t="n" s="8">
        <v>2.0</v>
      </c>
      <c r="F65" t="n" s="8">
        <v>1888.0</v>
      </c>
      <c r="G65" t="s" s="8">
        <v>53</v>
      </c>
      <c r="H65" t="s" s="8">
        <v>54</v>
      </c>
      <c r="I65" t="s" s="8">
        <v>161</v>
      </c>
    </row>
    <row r="66" ht="16.0" customHeight="true">
      <c r="A66" t="n" s="7">
        <v>4.1925522E7</v>
      </c>
      <c r="B66" t="s" s="8">
        <v>81</v>
      </c>
      <c r="C66" t="n" s="8">
        <f>IF(false,"005-1516", "005-1516")</f>
      </c>
      <c r="D66" t="s" s="8">
        <v>139</v>
      </c>
      <c r="E66" t="n" s="8">
        <v>2.0</v>
      </c>
      <c r="F66" t="n" s="8">
        <v>1524.0</v>
      </c>
      <c r="G66" t="s" s="8">
        <v>53</v>
      </c>
      <c r="H66" t="s" s="8">
        <v>54</v>
      </c>
      <c r="I66" t="s" s="8">
        <v>162</v>
      </c>
    </row>
    <row r="67" ht="16.0" customHeight="true">
      <c r="A67" t="n" s="7">
        <v>4.1925522E7</v>
      </c>
      <c r="B67" t="s" s="8">
        <v>81</v>
      </c>
      <c r="C67" t="n" s="8">
        <f>IF(false,"005-1515", "005-1515")</f>
      </c>
      <c r="D67" t="s" s="8">
        <v>117</v>
      </c>
      <c r="E67" t="n" s="8">
        <v>2.0</v>
      </c>
      <c r="F67" t="n" s="8">
        <v>1524.0</v>
      </c>
      <c r="G67" t="s" s="8">
        <v>53</v>
      </c>
      <c r="H67" t="s" s="8">
        <v>54</v>
      </c>
      <c r="I67" t="s" s="8">
        <v>162</v>
      </c>
    </row>
    <row r="68" ht="16.0" customHeight="true">
      <c r="A68" t="n" s="7">
        <v>4.1835131E7</v>
      </c>
      <c r="B68" t="s" s="8">
        <v>100</v>
      </c>
      <c r="C68" t="n" s="8">
        <f>IF(false,"006-579", "006-579")</f>
      </c>
      <c r="D68" t="s" s="8">
        <v>163</v>
      </c>
      <c r="E68" t="n" s="8">
        <v>1.0</v>
      </c>
      <c r="F68" t="n" s="8">
        <v>1.0</v>
      </c>
      <c r="G68" t="s" s="8">
        <v>53</v>
      </c>
      <c r="H68" t="s" s="8">
        <v>54</v>
      </c>
      <c r="I68" t="s" s="8">
        <v>164</v>
      </c>
    </row>
    <row r="69" ht="16.0" customHeight="true">
      <c r="A69" t="n" s="7">
        <v>4.1878196E7</v>
      </c>
      <c r="B69" t="s" s="8">
        <v>100</v>
      </c>
      <c r="C69" t="n" s="8">
        <f>IF(false,"01-004071", "01-004071")</f>
      </c>
      <c r="D69" t="s" s="8">
        <v>108</v>
      </c>
      <c r="E69" t="n" s="8">
        <v>1.0</v>
      </c>
      <c r="F69" t="n" s="8">
        <v>637.0</v>
      </c>
      <c r="G69" t="s" s="8">
        <v>53</v>
      </c>
      <c r="H69" t="s" s="8">
        <v>54</v>
      </c>
      <c r="I69" t="s" s="8">
        <v>165</v>
      </c>
    </row>
    <row r="70" ht="16.0" customHeight="true">
      <c r="A70" t="n" s="7">
        <v>4.1360848E7</v>
      </c>
      <c r="B70" t="s" s="8">
        <v>154</v>
      </c>
      <c r="C70" t="n" s="8">
        <f>IF(false,"005-1516", "005-1516")</f>
      </c>
      <c r="D70" t="s" s="8">
        <v>71</v>
      </c>
      <c r="E70" t="n" s="8">
        <v>2.0</v>
      </c>
      <c r="F70" t="n" s="8">
        <v>1878.0</v>
      </c>
      <c r="G70" t="s" s="8">
        <v>53</v>
      </c>
      <c r="H70" t="s" s="8">
        <v>54</v>
      </c>
      <c r="I70" t="s" s="8">
        <v>166</v>
      </c>
    </row>
    <row r="71" ht="16.0" customHeight="true">
      <c r="A71" t="n" s="7">
        <v>4.1955765E7</v>
      </c>
      <c r="B71" t="s" s="8">
        <v>81</v>
      </c>
      <c r="C71" t="n" s="8">
        <f>IF(false,"120921506", "120921506")</f>
      </c>
      <c r="D71" t="s" s="8">
        <v>153</v>
      </c>
      <c r="E71" t="n" s="8">
        <v>1.0</v>
      </c>
      <c r="F71" t="n" s="8">
        <v>979.0</v>
      </c>
      <c r="G71" t="s" s="8">
        <v>53</v>
      </c>
      <c r="H71" t="s" s="8">
        <v>54</v>
      </c>
      <c r="I71" t="s" s="8">
        <v>167</v>
      </c>
    </row>
    <row r="72" ht="16.0" customHeight="true">
      <c r="A72" t="n" s="7">
        <v>4.1592726E7</v>
      </c>
      <c r="B72" t="s" s="8">
        <v>142</v>
      </c>
      <c r="C72" t="n" s="8">
        <f>IF(false,"120922351", "120922351")</f>
      </c>
      <c r="D72" t="s" s="8">
        <v>168</v>
      </c>
      <c r="E72" t="n" s="8">
        <v>1.0</v>
      </c>
      <c r="F72" t="n" s="8">
        <v>671.0</v>
      </c>
      <c r="G72" t="s" s="8">
        <v>53</v>
      </c>
      <c r="H72" t="s" s="8">
        <v>54</v>
      </c>
      <c r="I72" t="s" s="8">
        <v>169</v>
      </c>
    </row>
    <row r="73" ht="16.0" customHeight="true">
      <c r="A73" t="n" s="7">
        <v>4.1905798E7</v>
      </c>
      <c r="B73" t="s" s="8">
        <v>81</v>
      </c>
      <c r="C73" t="n" s="8">
        <f>IF(false,"005-1039", "005-1039")</f>
      </c>
      <c r="D73" t="s" s="8">
        <v>170</v>
      </c>
      <c r="E73" t="n" s="8">
        <v>4.0</v>
      </c>
      <c r="F73" t="n" s="8">
        <v>5972.0</v>
      </c>
      <c r="G73" t="s" s="8">
        <v>53</v>
      </c>
      <c r="H73" t="s" s="8">
        <v>54</v>
      </c>
      <c r="I73" t="s" s="8">
        <v>171</v>
      </c>
    </row>
    <row r="74" ht="16.0" customHeight="true">
      <c r="A74" t="n" s="7">
        <v>4.1591364E7</v>
      </c>
      <c r="B74" t="s" s="8">
        <v>142</v>
      </c>
      <c r="C74" t="n" s="8">
        <f>IF(false,"002-101", "002-101")</f>
      </c>
      <c r="D74" t="s" s="8">
        <v>172</v>
      </c>
      <c r="E74" t="n" s="8">
        <v>1.0</v>
      </c>
      <c r="F74" t="n" s="8">
        <v>1208.0</v>
      </c>
      <c r="G74" t="s" s="8">
        <v>53</v>
      </c>
      <c r="H74" t="s" s="8">
        <v>54</v>
      </c>
      <c r="I74" t="s" s="8">
        <v>173</v>
      </c>
    </row>
    <row r="75" ht="16.0" customHeight="true">
      <c r="A75" t="n" s="7">
        <v>4.1876266E7</v>
      </c>
      <c r="B75" t="s" s="8">
        <v>100</v>
      </c>
      <c r="C75" t="n" s="8">
        <f>IF(false,"01-003884", "01-003884")</f>
      </c>
      <c r="D75" t="s" s="8">
        <v>131</v>
      </c>
      <c r="E75" t="n" s="8">
        <v>4.0</v>
      </c>
      <c r="F75" t="n" s="8">
        <v>3076.0</v>
      </c>
      <c r="G75" t="s" s="8">
        <v>53</v>
      </c>
      <c r="H75" t="s" s="8">
        <v>54</v>
      </c>
      <c r="I75" t="s" s="8">
        <v>174</v>
      </c>
    </row>
    <row r="76" ht="16.0" customHeight="true">
      <c r="A76" t="n" s="7">
        <v>4.193349E7</v>
      </c>
      <c r="B76" t="s" s="8">
        <v>81</v>
      </c>
      <c r="C76" t="n" s="8">
        <f>IF(false,"120921947", "120921947")</f>
      </c>
      <c r="D76" t="s" s="8">
        <v>175</v>
      </c>
      <c r="E76" t="n" s="8">
        <v>1.0</v>
      </c>
      <c r="F76" t="n" s="8">
        <v>599.0</v>
      </c>
      <c r="G76" t="s" s="8">
        <v>53</v>
      </c>
      <c r="H76" t="s" s="8">
        <v>54</v>
      </c>
      <c r="I76" t="s" s="8">
        <v>176</v>
      </c>
    </row>
    <row r="77" ht="16.0" customHeight="true">
      <c r="A77" t="n" s="7">
        <v>4.2010162E7</v>
      </c>
      <c r="B77" t="s" s="8">
        <v>51</v>
      </c>
      <c r="C77" t="n" s="8">
        <f>IF(false,"120922353", "120922353")</f>
      </c>
      <c r="D77" t="s" s="8">
        <v>138</v>
      </c>
      <c r="E77" t="n" s="8">
        <v>2.0</v>
      </c>
      <c r="F77" t="n" s="8">
        <v>1698.0</v>
      </c>
      <c r="G77" t="s" s="8">
        <v>53</v>
      </c>
      <c r="H77" t="s" s="8">
        <v>54</v>
      </c>
      <c r="I77" t="s" s="8">
        <v>177</v>
      </c>
    </row>
    <row r="78" ht="16.0" customHeight="true">
      <c r="A78" t="n" s="7">
        <v>4.1783152E7</v>
      </c>
      <c r="B78" t="s" s="8">
        <v>100</v>
      </c>
      <c r="C78" t="n" s="8">
        <f>IF(false,"120921439", "120921439")</f>
      </c>
      <c r="D78" t="s" s="8">
        <v>145</v>
      </c>
      <c r="E78" t="n" s="8">
        <v>1.0</v>
      </c>
      <c r="F78" t="n" s="8">
        <v>466.0</v>
      </c>
      <c r="G78" t="s" s="8">
        <v>53</v>
      </c>
      <c r="H78" t="s" s="8">
        <v>54</v>
      </c>
      <c r="I78" t="s" s="8">
        <v>178</v>
      </c>
    </row>
    <row r="79" ht="16.0" customHeight="true">
      <c r="A79" t="n" s="7">
        <v>4.1928019E7</v>
      </c>
      <c r="B79" t="s" s="8">
        <v>81</v>
      </c>
      <c r="C79" t="n" s="8">
        <f>IF(false,"120921853", "120921853")</f>
      </c>
      <c r="D79" t="s" s="8">
        <v>179</v>
      </c>
      <c r="E79" t="n" s="8">
        <v>1.0</v>
      </c>
      <c r="F79" t="n" s="8">
        <v>787.0</v>
      </c>
      <c r="G79" t="s" s="8">
        <v>53</v>
      </c>
      <c r="H79" t="s" s="8">
        <v>54</v>
      </c>
      <c r="I79" t="s" s="8">
        <v>180</v>
      </c>
    </row>
    <row r="80" ht="16.0" customHeight="true">
      <c r="A80" t="n" s="7">
        <v>4.1913356E7</v>
      </c>
      <c r="B80" t="s" s="8">
        <v>81</v>
      </c>
      <c r="C80" t="n" s="8">
        <f>IF(false,"120921791", "120921791")</f>
      </c>
      <c r="D80" t="s" s="8">
        <v>159</v>
      </c>
      <c r="E80" t="n" s="8">
        <v>1.0</v>
      </c>
      <c r="F80" t="n" s="8">
        <v>1315.0</v>
      </c>
      <c r="G80" t="s" s="8">
        <v>53</v>
      </c>
      <c r="H80" t="s" s="8">
        <v>54</v>
      </c>
      <c r="I80" t="s" s="8">
        <v>181</v>
      </c>
    </row>
    <row r="81" ht="16.0" customHeight="true">
      <c r="A81" t="n" s="7">
        <v>4.1979148E7</v>
      </c>
      <c r="B81" t="s" s="8">
        <v>81</v>
      </c>
      <c r="C81" t="n" s="8">
        <f>IF(false,"005-1515", "005-1515")</f>
      </c>
      <c r="D81" t="s" s="8">
        <v>117</v>
      </c>
      <c r="E81" t="n" s="8">
        <v>1.0</v>
      </c>
      <c r="F81" t="n" s="8">
        <v>953.0</v>
      </c>
      <c r="G81" t="s" s="8">
        <v>53</v>
      </c>
      <c r="H81" t="s" s="8">
        <v>54</v>
      </c>
      <c r="I81" t="s" s="8">
        <v>182</v>
      </c>
    </row>
    <row r="82" ht="16.0" customHeight="true">
      <c r="A82" t="n" s="7">
        <v>4.194231E7</v>
      </c>
      <c r="B82" t="s" s="8">
        <v>81</v>
      </c>
      <c r="C82" t="n" s="8">
        <f>IF(false,"120922739", "120922739")</f>
      </c>
      <c r="D82" t="s" s="8">
        <v>183</v>
      </c>
      <c r="E82" t="n" s="8">
        <v>1.0</v>
      </c>
      <c r="F82" t="n" s="8">
        <v>1007.0</v>
      </c>
      <c r="G82" t="s" s="8">
        <v>53</v>
      </c>
      <c r="H82" t="s" s="8">
        <v>54</v>
      </c>
      <c r="I82" t="s" s="8">
        <v>184</v>
      </c>
    </row>
    <row r="83" ht="16.0" customHeight="true">
      <c r="A83" t="n" s="7">
        <v>4.1283943E7</v>
      </c>
      <c r="B83" t="s" s="8">
        <v>154</v>
      </c>
      <c r="C83" t="n" s="8">
        <f>IF(false,"120921899", "120921899")</f>
      </c>
      <c r="D83" t="s" s="8">
        <v>185</v>
      </c>
      <c r="E83" t="n" s="8">
        <v>1.0</v>
      </c>
      <c r="F83" t="n" s="8">
        <v>974.0</v>
      </c>
      <c r="G83" t="s" s="8">
        <v>53</v>
      </c>
      <c r="H83" t="s" s="8">
        <v>54</v>
      </c>
      <c r="I83" t="s" s="8">
        <v>186</v>
      </c>
    </row>
    <row r="84" ht="16.0" customHeight="true">
      <c r="A84" t="n" s="7">
        <v>4.1586253E7</v>
      </c>
      <c r="B84" t="s" s="8">
        <v>142</v>
      </c>
      <c r="C84" t="n" s="8">
        <f>IF(false,"120922396", "120922396")</f>
      </c>
      <c r="D84" t="s" s="8">
        <v>187</v>
      </c>
      <c r="E84" t="n" s="8">
        <v>1.0</v>
      </c>
      <c r="F84" t="n" s="8">
        <v>301.0</v>
      </c>
      <c r="G84" t="s" s="8">
        <v>53</v>
      </c>
      <c r="H84" t="s" s="8">
        <v>54</v>
      </c>
      <c r="I84" t="s" s="8">
        <v>188</v>
      </c>
    </row>
    <row r="85" ht="16.0" customHeight="true">
      <c r="A85" t="n" s="7">
        <v>4.1976699E7</v>
      </c>
      <c r="B85" t="s" s="8">
        <v>81</v>
      </c>
      <c r="C85" t="n" s="8">
        <f>IF(false,"002-099", "002-099")</f>
      </c>
      <c r="D85" t="s" s="8">
        <v>189</v>
      </c>
      <c r="E85" t="n" s="8">
        <v>1.0</v>
      </c>
      <c r="F85" t="n" s="8">
        <v>1111.0</v>
      </c>
      <c r="G85" t="s" s="8">
        <v>53</v>
      </c>
      <c r="H85" t="s" s="8">
        <v>54</v>
      </c>
      <c r="I85" t="s" s="8">
        <v>190</v>
      </c>
    </row>
    <row r="86" ht="16.0" customHeight="true">
      <c r="A86" t="n" s="7">
        <v>4.1922968E7</v>
      </c>
      <c r="B86" t="s" s="8">
        <v>81</v>
      </c>
      <c r="C86" t="n" s="8">
        <f>IF(false,"120921898", "120921898")</f>
      </c>
      <c r="D86" t="s" s="8">
        <v>191</v>
      </c>
      <c r="E86" t="n" s="8">
        <v>1.0</v>
      </c>
      <c r="F86" t="n" s="8">
        <v>961.0</v>
      </c>
      <c r="G86" t="s" s="8">
        <v>53</v>
      </c>
      <c r="H86" t="s" s="8">
        <v>54</v>
      </c>
      <c r="I86" t="s" s="8">
        <v>192</v>
      </c>
    </row>
    <row r="87" ht="16.0" customHeight="true">
      <c r="A87" t="n" s="7">
        <v>4.2001775E7</v>
      </c>
      <c r="B87" t="s" s="8">
        <v>51</v>
      </c>
      <c r="C87" t="n" s="8">
        <f>IF(false,"005-1039", "005-1039")</f>
      </c>
      <c r="D87" t="s" s="8">
        <v>170</v>
      </c>
      <c r="E87" t="n" s="8">
        <v>1.0</v>
      </c>
      <c r="F87" t="n" s="8">
        <v>1799.0</v>
      </c>
      <c r="G87" t="s" s="8">
        <v>53</v>
      </c>
      <c r="H87" t="s" s="8">
        <v>54</v>
      </c>
      <c r="I87" t="s" s="8">
        <v>193</v>
      </c>
    </row>
    <row r="88" ht="16.0" customHeight="true">
      <c r="A88" t="n" s="7">
        <v>4.1809582E7</v>
      </c>
      <c r="B88" t="s" s="8">
        <v>100</v>
      </c>
      <c r="C88" t="n" s="8">
        <f>IF(false,"000-631", "000-631")</f>
      </c>
      <c r="D88" t="s" s="8">
        <v>194</v>
      </c>
      <c r="E88" t="n" s="8">
        <v>1.0</v>
      </c>
      <c r="F88" t="n" s="8">
        <v>400.0</v>
      </c>
      <c r="G88" t="s" s="8">
        <v>53</v>
      </c>
      <c r="H88" t="s" s="8">
        <v>54</v>
      </c>
      <c r="I88" t="s" s="8">
        <v>195</v>
      </c>
    </row>
    <row r="89" ht="16.0" customHeight="true">
      <c r="A89" t="n" s="7">
        <v>4.1975263E7</v>
      </c>
      <c r="B89" t="s" s="8">
        <v>81</v>
      </c>
      <c r="C89" t="n" s="8">
        <f>IF(false,"005-1039", "005-1039")</f>
      </c>
      <c r="D89" t="s" s="8">
        <v>170</v>
      </c>
      <c r="E89" t="n" s="8">
        <v>1.0</v>
      </c>
      <c r="F89" t="n" s="8">
        <v>1493.0</v>
      </c>
      <c r="G89" t="s" s="8">
        <v>53</v>
      </c>
      <c r="H89" t="s" s="8">
        <v>54</v>
      </c>
      <c r="I89" t="s" s="8">
        <v>196</v>
      </c>
    </row>
    <row r="90" ht="16.0" customHeight="true">
      <c r="A90" t="n" s="7">
        <v>4.1882382E7</v>
      </c>
      <c r="B90" t="s" s="8">
        <v>100</v>
      </c>
      <c r="C90" t="n" s="8">
        <f>IF(false,"008-576", "008-576")</f>
      </c>
      <c r="D90" t="s" s="8">
        <v>197</v>
      </c>
      <c r="E90" t="n" s="8">
        <v>2.0</v>
      </c>
      <c r="F90" t="n" s="8">
        <v>1212.0</v>
      </c>
      <c r="G90" t="s" s="8">
        <v>53</v>
      </c>
      <c r="H90" t="s" s="8">
        <v>54</v>
      </c>
      <c r="I90" t="s" s="8">
        <v>198</v>
      </c>
    </row>
    <row r="91" ht="16.0" customHeight="true">
      <c r="A91" t="n" s="7">
        <v>4.2195159E7</v>
      </c>
      <c r="B91" t="s" s="8">
        <v>59</v>
      </c>
      <c r="C91" t="n" s="8">
        <f>IF(false,"002-098", "002-098")</f>
      </c>
      <c r="D91" t="s" s="8">
        <v>199</v>
      </c>
      <c r="E91" t="n" s="8">
        <v>1.0</v>
      </c>
      <c r="F91" t="n" s="8">
        <v>1389.0</v>
      </c>
      <c r="G91" t="s" s="8">
        <v>53</v>
      </c>
      <c r="H91" t="s" s="8">
        <v>50</v>
      </c>
      <c r="I91" t="s" s="8">
        <v>200</v>
      </c>
    </row>
    <row r="92" ht="16.0" customHeight="true">
      <c r="A92" t="n" s="7">
        <v>4.2253217E7</v>
      </c>
      <c r="B92" t="s" s="8">
        <v>54</v>
      </c>
      <c r="C92" t="n" s="8">
        <f>IF(false,"120922035", "120922035")</f>
      </c>
      <c r="D92" t="s" s="8">
        <v>129</v>
      </c>
      <c r="E92" t="n" s="8">
        <v>1.0</v>
      </c>
      <c r="F92" t="n" s="8">
        <v>756.0</v>
      </c>
      <c r="G92" t="s" s="8">
        <v>53</v>
      </c>
      <c r="H92" t="s" s="8">
        <v>50</v>
      </c>
      <c r="I92" t="s" s="8">
        <v>201</v>
      </c>
    </row>
    <row r="93" ht="16.0" customHeight="true">
      <c r="A93" t="n" s="7">
        <v>4.2244029E7</v>
      </c>
      <c r="B93" t="s" s="8">
        <v>54</v>
      </c>
      <c r="C93" t="n" s="8">
        <f>IF(false,"005-1516", "005-1516")</f>
      </c>
      <c r="D93" t="s" s="8">
        <v>71</v>
      </c>
      <c r="E93" t="n" s="8">
        <v>2.0</v>
      </c>
      <c r="F93" t="n" s="8">
        <v>1278.0</v>
      </c>
      <c r="G93" t="s" s="8">
        <v>53</v>
      </c>
      <c r="H93" t="s" s="8">
        <v>50</v>
      </c>
      <c r="I93" t="s" s="8">
        <v>202</v>
      </c>
    </row>
    <row r="94" ht="16.0" customHeight="true">
      <c r="A94" t="n" s="7">
        <v>4.2235609E7</v>
      </c>
      <c r="B94" t="s" s="8">
        <v>54</v>
      </c>
      <c r="C94" t="n" s="8">
        <f>IF(false,"005-1516", "005-1516")</f>
      </c>
      <c r="D94" t="s" s="8">
        <v>71</v>
      </c>
      <c r="E94" t="n" s="8">
        <v>1.0</v>
      </c>
      <c r="F94" t="n" s="8">
        <v>738.0</v>
      </c>
      <c r="G94" t="s" s="8">
        <v>53</v>
      </c>
      <c r="H94" t="s" s="8">
        <v>50</v>
      </c>
      <c r="I94" t="s" s="8">
        <v>203</v>
      </c>
    </row>
    <row r="95" ht="16.0" customHeight="true">
      <c r="A95" t="n" s="7">
        <v>4.2222492E7</v>
      </c>
      <c r="B95" t="s" s="8">
        <v>59</v>
      </c>
      <c r="C95" t="n" s="8">
        <f>IF(false,"120921743", "120921743")</f>
      </c>
      <c r="D95" t="s" s="8">
        <v>204</v>
      </c>
      <c r="E95" t="n" s="8">
        <v>1.0</v>
      </c>
      <c r="F95" t="n" s="8">
        <v>899.0</v>
      </c>
      <c r="G95" t="s" s="8">
        <v>53</v>
      </c>
      <c r="H95" t="s" s="8">
        <v>50</v>
      </c>
      <c r="I95" t="s" s="8">
        <v>205</v>
      </c>
    </row>
    <row r="96" ht="16.0" customHeight="true">
      <c r="A96" t="n" s="7">
        <v>4.2218319E7</v>
      </c>
      <c r="B96" t="s" s="8">
        <v>59</v>
      </c>
      <c r="C96" t="n" s="8">
        <f>IF(false,"005-1038", "005-1038")</f>
      </c>
      <c r="D96" t="s" s="8">
        <v>206</v>
      </c>
      <c r="E96" t="n" s="8">
        <v>1.0</v>
      </c>
      <c r="F96" t="n" s="8">
        <v>1484.0</v>
      </c>
      <c r="G96" t="s" s="8">
        <v>53</v>
      </c>
      <c r="H96" t="s" s="8">
        <v>50</v>
      </c>
      <c r="I96" t="s" s="8">
        <v>207</v>
      </c>
    </row>
    <row r="97" ht="16.0" customHeight="true">
      <c r="A97" t="n" s="7">
        <v>4.2217404E7</v>
      </c>
      <c r="B97" t="s" s="8">
        <v>59</v>
      </c>
      <c r="C97" t="n" s="8">
        <f>IF(false,"005-1514", "005-1514")</f>
      </c>
      <c r="D97" t="s" s="8">
        <v>208</v>
      </c>
      <c r="E97" t="n" s="8">
        <v>1.0</v>
      </c>
      <c r="F97" t="n" s="8">
        <v>452.0</v>
      </c>
      <c r="G97" t="s" s="8">
        <v>53</v>
      </c>
      <c r="H97" t="s" s="8">
        <v>50</v>
      </c>
      <c r="I97" t="s" s="8">
        <v>209</v>
      </c>
    </row>
    <row r="98" ht="16.0" customHeight="true">
      <c r="A98" t="n" s="7">
        <v>4.2204888E7</v>
      </c>
      <c r="B98" t="s" s="8">
        <v>59</v>
      </c>
      <c r="C98" t="n" s="8">
        <f>IF(false,"005-1518", "005-1518")</f>
      </c>
      <c r="D98" t="s" s="8">
        <v>155</v>
      </c>
      <c r="E98" t="n" s="8">
        <v>2.0</v>
      </c>
      <c r="F98" t="n" s="8">
        <v>1908.0</v>
      </c>
      <c r="G98" t="s" s="8">
        <v>53</v>
      </c>
      <c r="H98" t="s" s="8">
        <v>50</v>
      </c>
      <c r="I98" t="s" s="8">
        <v>210</v>
      </c>
    </row>
    <row r="99" ht="16.0" customHeight="true">
      <c r="A99" t="n" s="7">
        <v>4.2198006E7</v>
      </c>
      <c r="B99" t="s" s="8">
        <v>59</v>
      </c>
      <c r="C99" t="n" s="8">
        <f>IF(false,"005-1039", "005-1039")</f>
      </c>
      <c r="D99" t="s" s="8">
        <v>57</v>
      </c>
      <c r="E99" t="n" s="8">
        <v>4.0</v>
      </c>
      <c r="F99" t="n" s="8">
        <v>5972.0</v>
      </c>
      <c r="G99" t="s" s="8">
        <v>53</v>
      </c>
      <c r="H99" t="s" s="8">
        <v>50</v>
      </c>
      <c r="I99" t="s" s="8">
        <v>211</v>
      </c>
    </row>
    <row r="100" ht="16.0" customHeight="true">
      <c r="A100" t="n" s="7">
        <v>4.2192099E7</v>
      </c>
      <c r="B100" t="s" s="8">
        <v>59</v>
      </c>
      <c r="C100" t="n" s="8">
        <f>IF(false,"005-1516", "005-1516")</f>
      </c>
      <c r="D100" t="s" s="8">
        <v>71</v>
      </c>
      <c r="E100" t="n" s="8">
        <v>2.0</v>
      </c>
      <c r="F100" t="n" s="8">
        <v>1878.0</v>
      </c>
      <c r="G100" t="s" s="8">
        <v>53</v>
      </c>
      <c r="H100" t="s" s="8">
        <v>50</v>
      </c>
      <c r="I100" t="s" s="8">
        <v>212</v>
      </c>
    </row>
    <row r="101" ht="16.0" customHeight="true">
      <c r="A101" t="n" s="7">
        <v>4.229969E7</v>
      </c>
      <c r="B101" t="s" s="8">
        <v>54</v>
      </c>
      <c r="C101" t="n" s="8">
        <f>IF(false,"005-1264", "005-1264")</f>
      </c>
      <c r="D101" t="s" s="8">
        <v>213</v>
      </c>
      <c r="E101" t="n" s="8">
        <v>1.0</v>
      </c>
      <c r="F101" t="n" s="8">
        <v>586.0</v>
      </c>
      <c r="G101" t="s" s="8">
        <v>53</v>
      </c>
      <c r="H101" t="s" s="8">
        <v>50</v>
      </c>
      <c r="I101" t="s" s="8">
        <v>214</v>
      </c>
    </row>
    <row r="102" ht="16.0" customHeight="true">
      <c r="A102" t="n" s="7">
        <v>4.229969E7</v>
      </c>
      <c r="B102" t="s" s="8">
        <v>54</v>
      </c>
      <c r="C102" t="n" s="8">
        <f>IF(false,"005-1258", "005-1258")</f>
      </c>
      <c r="D102" t="s" s="8">
        <v>68</v>
      </c>
      <c r="E102" t="n" s="8">
        <v>1.0</v>
      </c>
      <c r="F102" t="n" s="8">
        <v>574.0</v>
      </c>
      <c r="G102" t="s" s="8">
        <v>53</v>
      </c>
      <c r="H102" t="s" s="8">
        <v>50</v>
      </c>
      <c r="I102" t="s" s="8">
        <v>214</v>
      </c>
    </row>
    <row r="103" ht="16.0" customHeight="true">
      <c r="A103" t="n" s="7">
        <v>4.2297646E7</v>
      </c>
      <c r="B103" t="s" s="8">
        <v>54</v>
      </c>
      <c r="C103" t="n" s="8">
        <f>IF(false,"01-003884", "01-003884")</f>
      </c>
      <c r="D103" t="s" s="8">
        <v>76</v>
      </c>
      <c r="E103" t="n" s="8">
        <v>1.0</v>
      </c>
      <c r="F103" t="n" s="8">
        <v>668.0</v>
      </c>
      <c r="G103" t="s" s="8">
        <v>53</v>
      </c>
      <c r="H103" t="s" s="8">
        <v>50</v>
      </c>
      <c r="I103" t="s" s="8">
        <v>215</v>
      </c>
    </row>
    <row r="104" ht="16.0" customHeight="true">
      <c r="A104" t="n" s="7">
        <v>4.2226855E7</v>
      </c>
      <c r="B104" t="s" s="8">
        <v>54</v>
      </c>
      <c r="C104" t="n" s="8">
        <f>IF(false,"01-004117", "01-004117")</f>
      </c>
      <c r="D104" t="s" s="8">
        <v>216</v>
      </c>
      <c r="E104" t="n" s="8">
        <v>2.0</v>
      </c>
      <c r="F104" t="n" s="8">
        <v>1117.0</v>
      </c>
      <c r="G104" t="s" s="8">
        <v>53</v>
      </c>
      <c r="H104" t="s" s="8">
        <v>50</v>
      </c>
      <c r="I104" t="s" s="8">
        <v>217</v>
      </c>
    </row>
    <row r="105" ht="16.0" customHeight="true">
      <c r="A105" t="n" s="7">
        <v>4.2239446E7</v>
      </c>
      <c r="B105" t="s" s="8">
        <v>54</v>
      </c>
      <c r="C105" t="n" s="8">
        <f>IF(false,"120921898", "120921898")</f>
      </c>
      <c r="D105" t="s" s="8">
        <v>218</v>
      </c>
      <c r="E105" t="n" s="8">
        <v>1.0</v>
      </c>
      <c r="F105" t="n" s="8">
        <v>1.0</v>
      </c>
      <c r="G105" t="s" s="8">
        <v>53</v>
      </c>
      <c r="H105" t="s" s="8">
        <v>50</v>
      </c>
      <c r="I105" t="s" s="8">
        <v>219</v>
      </c>
    </row>
    <row r="106" ht="16.0" customHeight="true">
      <c r="A106" t="n" s="7">
        <v>4.2239069E7</v>
      </c>
      <c r="B106" t="s" s="8">
        <v>54</v>
      </c>
      <c r="C106" t="n" s="8">
        <f>IF(false,"120921937", "120921937")</f>
      </c>
      <c r="D106" t="s" s="8">
        <v>220</v>
      </c>
      <c r="E106" t="n" s="8">
        <v>1.0</v>
      </c>
      <c r="F106" t="n" s="8">
        <v>981.0</v>
      </c>
      <c r="G106" t="s" s="8">
        <v>53</v>
      </c>
      <c r="H106" t="s" s="8">
        <v>50</v>
      </c>
      <c r="I106" t="s" s="8">
        <v>221</v>
      </c>
    </row>
    <row r="107" ht="16.0" customHeight="true">
      <c r="A107" t="n" s="7">
        <v>4.2213584E7</v>
      </c>
      <c r="B107" t="s" s="8">
        <v>59</v>
      </c>
      <c r="C107" t="n" s="8">
        <f>IF(false,"005-1516", "005-1516")</f>
      </c>
      <c r="D107" t="s" s="8">
        <v>71</v>
      </c>
      <c r="E107" t="n" s="8">
        <v>3.0</v>
      </c>
      <c r="F107" t="n" s="8">
        <v>1.0</v>
      </c>
      <c r="G107" t="s" s="8">
        <v>53</v>
      </c>
      <c r="H107" t="s" s="8">
        <v>50</v>
      </c>
      <c r="I107" t="s" s="8">
        <v>222</v>
      </c>
    </row>
    <row r="108" ht="16.0" customHeight="true">
      <c r="A108" t="n" s="7">
        <v>4.2216619E7</v>
      </c>
      <c r="B108" t="s" s="8">
        <v>59</v>
      </c>
      <c r="C108" t="n" s="8">
        <f>IF(false,"005-1039", "005-1039")</f>
      </c>
      <c r="D108" t="s" s="8">
        <v>57</v>
      </c>
      <c r="E108" t="n" s="8">
        <v>2.0</v>
      </c>
      <c r="F108" t="n" s="8">
        <v>2986.0</v>
      </c>
      <c r="G108" t="s" s="8">
        <v>53</v>
      </c>
      <c r="H108" t="s" s="8">
        <v>50</v>
      </c>
      <c r="I108" t="s" s="8">
        <v>223</v>
      </c>
    </row>
    <row r="109" ht="16.0" customHeight="true">
      <c r="A109" t="n" s="7">
        <v>4.2230626E7</v>
      </c>
      <c r="B109" t="s" s="8">
        <v>54</v>
      </c>
      <c r="C109" t="n" s="8">
        <f>IF(false,"120921947", "120921947")</f>
      </c>
      <c r="D109" t="s" s="8">
        <v>175</v>
      </c>
      <c r="E109" t="n" s="8">
        <v>1.0</v>
      </c>
      <c r="F109" t="n" s="8">
        <v>524.0</v>
      </c>
      <c r="G109" t="s" s="8">
        <v>53</v>
      </c>
      <c r="H109" t="s" s="8">
        <v>50</v>
      </c>
      <c r="I109" t="s" s="8">
        <v>224</v>
      </c>
    </row>
    <row r="110" ht="16.0" customHeight="true">
      <c r="A110" t="n" s="7">
        <v>4.2211072E7</v>
      </c>
      <c r="B110" t="s" s="8">
        <v>59</v>
      </c>
      <c r="C110" t="n" s="8">
        <f>IF(false,"120922158", "120922158")</f>
      </c>
      <c r="D110" t="s" s="8">
        <v>225</v>
      </c>
      <c r="E110" t="n" s="8">
        <v>1.0</v>
      </c>
      <c r="F110" t="n" s="8">
        <v>599.0</v>
      </c>
      <c r="G110" t="s" s="8">
        <v>53</v>
      </c>
      <c r="H110" t="s" s="8">
        <v>50</v>
      </c>
      <c r="I110" t="s" s="8">
        <v>226</v>
      </c>
    </row>
    <row r="111" ht="16.0" customHeight="true">
      <c r="A111" t="n" s="7">
        <v>4.2208754E7</v>
      </c>
      <c r="B111" t="s" s="8">
        <v>59</v>
      </c>
      <c r="C111" t="n" s="8">
        <f>IF(false,"005-1518", "005-1518")</f>
      </c>
      <c r="D111" t="s" s="8">
        <v>155</v>
      </c>
      <c r="E111" t="n" s="8">
        <v>1.0</v>
      </c>
      <c r="F111" t="n" s="8">
        <v>1105.0</v>
      </c>
      <c r="G111" t="s" s="8">
        <v>53</v>
      </c>
      <c r="H111" t="s" s="8">
        <v>50</v>
      </c>
      <c r="I111" t="s" s="8">
        <v>227</v>
      </c>
    </row>
    <row r="112" ht="16.0" customHeight="true">
      <c r="A112" t="n" s="7">
        <v>4.2198693E7</v>
      </c>
      <c r="B112" t="s" s="8">
        <v>59</v>
      </c>
      <c r="C112" t="n" s="8">
        <f>IF(false,"120921370", "120921370")</f>
      </c>
      <c r="D112" t="s" s="8">
        <v>228</v>
      </c>
      <c r="E112" t="n" s="8">
        <v>2.0</v>
      </c>
      <c r="F112" t="n" s="8">
        <v>3198.0</v>
      </c>
      <c r="G112" t="s" s="8">
        <v>53</v>
      </c>
      <c r="H112" t="s" s="8">
        <v>50</v>
      </c>
      <c r="I112" t="s" s="8">
        <v>229</v>
      </c>
    </row>
    <row r="113" ht="16.0" customHeight="true">
      <c r="A113" t="n" s="7">
        <v>4.2215939E7</v>
      </c>
      <c r="B113" t="s" s="8">
        <v>59</v>
      </c>
      <c r="C113" t="n" s="8">
        <f>IF(false,"120921465", "120921465")</f>
      </c>
      <c r="D113" t="s" s="8">
        <v>230</v>
      </c>
      <c r="E113" t="n" s="8">
        <v>1.0</v>
      </c>
      <c r="F113" t="n" s="8">
        <v>774.0</v>
      </c>
      <c r="G113" t="s" s="8">
        <v>53</v>
      </c>
      <c r="H113" t="s" s="8">
        <v>50</v>
      </c>
      <c r="I113" t="s" s="8">
        <v>231</v>
      </c>
    </row>
    <row r="114" ht="16.0" customHeight="true">
      <c r="A114" t="n" s="7">
        <v>4.2219485E7</v>
      </c>
      <c r="B114" t="s" s="8">
        <v>59</v>
      </c>
      <c r="C114" t="n" s="8">
        <f>IF(false,"120922652", "120922652")</f>
      </c>
      <c r="D114" t="s" s="8">
        <v>232</v>
      </c>
      <c r="E114" t="n" s="8">
        <v>1.0</v>
      </c>
      <c r="F114" t="n" s="8">
        <v>559.0</v>
      </c>
      <c r="G114" t="s" s="8">
        <v>53</v>
      </c>
      <c r="H114" t="s" s="8">
        <v>50</v>
      </c>
      <c r="I114" t="s" s="8">
        <v>233</v>
      </c>
    </row>
    <row r="115" ht="16.0" customHeight="true">
      <c r="A115" t="n" s="7">
        <v>4.2205886E7</v>
      </c>
      <c r="B115" t="s" s="8">
        <v>59</v>
      </c>
      <c r="C115" t="n" s="8">
        <f>IF(false,"005-1515", "005-1515")</f>
      </c>
      <c r="D115" t="s" s="8">
        <v>66</v>
      </c>
      <c r="E115" t="n" s="8">
        <v>1.0</v>
      </c>
      <c r="F115" t="n" s="8">
        <v>436.0</v>
      </c>
      <c r="G115" t="s" s="8">
        <v>53</v>
      </c>
      <c r="H115" t="s" s="8">
        <v>50</v>
      </c>
      <c r="I115" t="s" s="8">
        <v>234</v>
      </c>
    </row>
    <row r="116" ht="16.0" customHeight="true">
      <c r="A116" t="n" s="7">
        <v>4.2211924E7</v>
      </c>
      <c r="B116" t="s" s="8">
        <v>59</v>
      </c>
      <c r="C116" t="n" s="8">
        <f>IF(false,"120921853", "120921853")</f>
      </c>
      <c r="D116" t="s" s="8">
        <v>119</v>
      </c>
      <c r="E116" t="n" s="8">
        <v>1.0</v>
      </c>
      <c r="F116" t="n" s="8">
        <v>827.0</v>
      </c>
      <c r="G116" t="s" s="8">
        <v>53</v>
      </c>
      <c r="H116" t="s" s="8">
        <v>50</v>
      </c>
      <c r="I116" t="s" s="8">
        <v>235</v>
      </c>
    </row>
    <row r="117" ht="16.0" customHeight="true">
      <c r="A117" t="n" s="7">
        <v>4.2191271E7</v>
      </c>
      <c r="B117" t="s" s="8">
        <v>59</v>
      </c>
      <c r="C117" t="n" s="8">
        <f>IF(false,"005-1114", "005-1114")</f>
      </c>
      <c r="D117" t="s" s="8">
        <v>236</v>
      </c>
      <c r="E117" t="n" s="8">
        <v>3.0</v>
      </c>
      <c r="F117" t="n" s="8">
        <v>3379.0</v>
      </c>
      <c r="G117" t="s" s="8">
        <v>53</v>
      </c>
      <c r="H117" t="s" s="8">
        <v>50</v>
      </c>
      <c r="I117" t="s" s="8">
        <v>237</v>
      </c>
    </row>
    <row r="118" ht="16.0" customHeight="true">
      <c r="A118" t="n" s="7">
        <v>4.2199762E7</v>
      </c>
      <c r="B118" t="s" s="8">
        <v>59</v>
      </c>
      <c r="C118" t="n" s="8">
        <f>IF(false,"005-1519", "005-1519")</f>
      </c>
      <c r="D118" t="s" s="8">
        <v>94</v>
      </c>
      <c r="E118" t="n" s="8">
        <v>1.0</v>
      </c>
      <c r="F118" t="n" s="8">
        <v>399.0</v>
      </c>
      <c r="G118" t="s" s="8">
        <v>53</v>
      </c>
      <c r="H118" t="s" s="8">
        <v>50</v>
      </c>
      <c r="I118" t="s" s="8">
        <v>238</v>
      </c>
    </row>
    <row r="119" ht="16.0" customHeight="true">
      <c r="A119" t="n" s="7">
        <v>4.2222161E7</v>
      </c>
      <c r="B119" t="s" s="8">
        <v>59</v>
      </c>
      <c r="C119" t="n" s="8">
        <f>IF(false,"005-1039", "005-1039")</f>
      </c>
      <c r="D119" t="s" s="8">
        <v>57</v>
      </c>
      <c r="E119" t="n" s="8">
        <v>1.0</v>
      </c>
      <c r="F119" t="n" s="8">
        <v>1305.0</v>
      </c>
      <c r="G119" t="s" s="8">
        <v>53</v>
      </c>
      <c r="H119" t="s" s="8">
        <v>50</v>
      </c>
      <c r="I119" t="s" s="8">
        <v>239</v>
      </c>
    </row>
    <row r="120" ht="16.0" customHeight="true">
      <c r="A120" t="n" s="7">
        <v>4.2219359E7</v>
      </c>
      <c r="B120" t="s" s="8">
        <v>59</v>
      </c>
      <c r="C120" t="n" s="8">
        <f>IF(false,"120921900", "120921900")</f>
      </c>
      <c r="D120" t="s" s="8">
        <v>52</v>
      </c>
      <c r="E120" t="n" s="8">
        <v>1.0</v>
      </c>
      <c r="F120" t="n" s="8">
        <v>1145.0</v>
      </c>
      <c r="G120" t="s" s="8">
        <v>53</v>
      </c>
      <c r="H120" t="s" s="8">
        <v>50</v>
      </c>
      <c r="I120" t="s" s="8">
        <v>240</v>
      </c>
    </row>
    <row r="121" ht="16.0" customHeight="true">
      <c r="A121" t="n" s="7">
        <v>4.2220019E7</v>
      </c>
      <c r="B121" t="s" s="8">
        <v>59</v>
      </c>
      <c r="C121" t="n" s="8">
        <f>IF(false,"005-1517", "005-1517")</f>
      </c>
      <c r="D121" t="s" s="8">
        <v>241</v>
      </c>
      <c r="E121" t="n" s="8">
        <v>1.0</v>
      </c>
      <c r="F121" t="n" s="8">
        <v>807.0</v>
      </c>
      <c r="G121" t="s" s="8">
        <v>53</v>
      </c>
      <c r="H121" t="s" s="8">
        <v>50</v>
      </c>
      <c r="I121" t="s" s="8">
        <v>242</v>
      </c>
    </row>
    <row r="122" ht="16.0" customHeight="true">
      <c r="A122" t="n" s="7">
        <v>4.2211903E7</v>
      </c>
      <c r="B122" t="s" s="8">
        <v>59</v>
      </c>
      <c r="C122" t="n" s="8">
        <f>IF(false,"005-1039", "005-1039")</f>
      </c>
      <c r="D122" t="s" s="8">
        <v>57</v>
      </c>
      <c r="E122" t="n" s="8">
        <v>1.0</v>
      </c>
      <c r="F122" t="n" s="8">
        <v>1.0</v>
      </c>
      <c r="G122" t="s" s="8">
        <v>53</v>
      </c>
      <c r="H122" t="s" s="8">
        <v>50</v>
      </c>
      <c r="I122" t="s" s="8">
        <v>243</v>
      </c>
    </row>
    <row r="123" ht="16.0" customHeight="true">
      <c r="A123" t="n" s="7">
        <v>4.2207032E7</v>
      </c>
      <c r="B123" t="s" s="8">
        <v>59</v>
      </c>
      <c r="C123" t="n" s="8">
        <f>IF(false,"005-1515", "005-1515")</f>
      </c>
      <c r="D123" t="s" s="8">
        <v>66</v>
      </c>
      <c r="E123" t="n" s="8">
        <v>2.0</v>
      </c>
      <c r="F123" t="n" s="8">
        <v>1878.0</v>
      </c>
      <c r="G123" t="s" s="8">
        <v>53</v>
      </c>
      <c r="H123" t="s" s="8">
        <v>50</v>
      </c>
      <c r="I123" t="s" s="8">
        <v>244</v>
      </c>
    </row>
    <row r="124" ht="16.0" customHeight="true">
      <c r="A124" t="n" s="7">
        <v>4.2218564E7</v>
      </c>
      <c r="B124" t="s" s="8">
        <v>59</v>
      </c>
      <c r="C124" t="n" s="8">
        <f>IF(false,"005-1517", "005-1517")</f>
      </c>
      <c r="D124" t="s" s="8">
        <v>241</v>
      </c>
      <c r="E124" t="n" s="8">
        <v>1.0</v>
      </c>
      <c r="F124" t="n" s="8">
        <v>939.0</v>
      </c>
      <c r="G124" t="s" s="8">
        <v>53</v>
      </c>
      <c r="H124" t="s" s="8">
        <v>50</v>
      </c>
      <c r="I124" t="s" s="8">
        <v>245</v>
      </c>
    </row>
    <row r="125" ht="16.0" customHeight="true">
      <c r="A125" t="n" s="7">
        <v>4.2199203E7</v>
      </c>
      <c r="B125" t="s" s="8">
        <v>59</v>
      </c>
      <c r="C125" t="n" s="8">
        <f>IF(false,"005-1516", "005-1516")</f>
      </c>
      <c r="D125" t="s" s="8">
        <v>71</v>
      </c>
      <c r="E125" t="n" s="8">
        <v>1.0</v>
      </c>
      <c r="F125" t="n" s="8">
        <v>892.0</v>
      </c>
      <c r="G125" t="s" s="8">
        <v>53</v>
      </c>
      <c r="H125" t="s" s="8">
        <v>50</v>
      </c>
      <c r="I125" t="s" s="8">
        <v>246</v>
      </c>
    </row>
    <row r="126" ht="16.0" customHeight="true">
      <c r="A126" t="n" s="7">
        <v>4.2207148E7</v>
      </c>
      <c r="B126" t="s" s="8">
        <v>59</v>
      </c>
      <c r="C126" t="n" s="8">
        <f>IF(false,"120921995", "120921995")</f>
      </c>
      <c r="D126" t="s" s="8">
        <v>74</v>
      </c>
      <c r="E126" t="n" s="8">
        <v>1.0</v>
      </c>
      <c r="F126" t="n" s="8">
        <v>318.0</v>
      </c>
      <c r="G126" t="s" s="8">
        <v>53</v>
      </c>
      <c r="H126" t="s" s="8">
        <v>50</v>
      </c>
      <c r="I126" t="s" s="8">
        <v>247</v>
      </c>
    </row>
    <row r="127" ht="16.0" customHeight="true">
      <c r="A127" t="n" s="7">
        <v>4.2221563E7</v>
      </c>
      <c r="B127" t="s" s="8">
        <v>59</v>
      </c>
      <c r="C127" t="n" s="8">
        <f>IF(false,"120922353", "120922353")</f>
      </c>
      <c r="D127" t="s" s="8">
        <v>138</v>
      </c>
      <c r="E127" t="n" s="8">
        <v>1.0</v>
      </c>
      <c r="F127" t="n" s="8">
        <v>1.0</v>
      </c>
      <c r="G127" t="s" s="8">
        <v>53</v>
      </c>
      <c r="H127" t="s" s="8">
        <v>50</v>
      </c>
      <c r="I127" t="s" s="8">
        <v>248</v>
      </c>
    </row>
    <row r="128" ht="16.0" customHeight="true">
      <c r="A128" t="n" s="7">
        <v>4.2193219E7</v>
      </c>
      <c r="B128" t="s" s="8">
        <v>59</v>
      </c>
      <c r="C128" t="n" s="8">
        <f>IF(false,"120921937", "120921937")</f>
      </c>
      <c r="D128" t="s" s="8">
        <v>220</v>
      </c>
      <c r="E128" t="n" s="8">
        <v>1.0</v>
      </c>
      <c r="F128" t="n" s="8">
        <v>981.0</v>
      </c>
      <c r="G128" t="s" s="8">
        <v>53</v>
      </c>
      <c r="H128" t="s" s="8">
        <v>50</v>
      </c>
      <c r="I128" t="s" s="8">
        <v>249</v>
      </c>
    </row>
    <row r="129" ht="16.0" customHeight="true">
      <c r="A129" t="n" s="7">
        <v>4.2180959E7</v>
      </c>
      <c r="B129" t="s" s="8">
        <v>59</v>
      </c>
      <c r="C129" t="n" s="8">
        <f>IF(false,"005-1039", "005-1039")</f>
      </c>
      <c r="D129" t="s" s="8">
        <v>57</v>
      </c>
      <c r="E129" t="n" s="8">
        <v>2.0</v>
      </c>
      <c r="F129" t="n" s="8">
        <v>2721.0</v>
      </c>
      <c r="G129" t="s" s="8">
        <v>53</v>
      </c>
      <c r="H129" t="s" s="8">
        <v>50</v>
      </c>
      <c r="I129" t="s" s="8">
        <v>250</v>
      </c>
    </row>
    <row r="130" ht="16.0" customHeight="true">
      <c r="A130" t="n" s="7">
        <v>4.2178992E7</v>
      </c>
      <c r="B130" t="s" s="8">
        <v>59</v>
      </c>
      <c r="C130" t="n" s="8">
        <f>IF(false,"120922351", "120922351")</f>
      </c>
      <c r="D130" t="s" s="8">
        <v>168</v>
      </c>
      <c r="E130" t="n" s="8">
        <v>1.0</v>
      </c>
      <c r="F130" t="n" s="8">
        <v>819.0</v>
      </c>
      <c r="G130" t="s" s="8">
        <v>53</v>
      </c>
      <c r="H130" t="s" s="8">
        <v>50</v>
      </c>
      <c r="I130" t="s" s="8">
        <v>251</v>
      </c>
    </row>
    <row r="131" ht="16.0" customHeight="true">
      <c r="A131" t="n" s="7">
        <v>4.2176844E7</v>
      </c>
      <c r="B131" t="s" s="8">
        <v>59</v>
      </c>
      <c r="C131" t="n" s="8">
        <f>IF(false,"005-1521", "005-1521")</f>
      </c>
      <c r="D131" t="s" s="8">
        <v>62</v>
      </c>
      <c r="E131" t="n" s="8">
        <v>3.0</v>
      </c>
      <c r="F131" t="n" s="8">
        <v>1476.0</v>
      </c>
      <c r="G131" t="s" s="8">
        <v>53</v>
      </c>
      <c r="H131" t="s" s="8">
        <v>50</v>
      </c>
      <c r="I131" t="s" s="8">
        <v>252</v>
      </c>
    </row>
    <row r="132" ht="16.0" customHeight="true">
      <c r="A132" t="n" s="7">
        <v>4.217641E7</v>
      </c>
      <c r="B132" t="s" s="8">
        <v>59</v>
      </c>
      <c r="C132" t="n" s="8">
        <f>IF(false,"120922158", "120922158")</f>
      </c>
      <c r="D132" t="s" s="8">
        <v>225</v>
      </c>
      <c r="E132" t="n" s="8">
        <v>1.0</v>
      </c>
      <c r="F132" t="n" s="8">
        <v>599.0</v>
      </c>
      <c r="G132" t="s" s="8">
        <v>53</v>
      </c>
      <c r="H132" t="s" s="8">
        <v>50</v>
      </c>
      <c r="I132" t="s" s="8">
        <v>253</v>
      </c>
    </row>
    <row r="133" ht="16.0" customHeight="true">
      <c r="A133" t="n" s="7">
        <v>4.2177118E7</v>
      </c>
      <c r="B133" t="s" s="8">
        <v>59</v>
      </c>
      <c r="C133" t="n" s="8">
        <f>IF(false,"005-1518", "005-1518")</f>
      </c>
      <c r="D133" t="s" s="8">
        <v>155</v>
      </c>
      <c r="E133" t="n" s="8">
        <v>1.0</v>
      </c>
      <c r="F133" t="n" s="8">
        <v>1105.0</v>
      </c>
      <c r="G133" t="s" s="8">
        <v>53</v>
      </c>
      <c r="H133" t="s" s="8">
        <v>50</v>
      </c>
      <c r="I133" t="s" s="8">
        <v>254</v>
      </c>
    </row>
    <row r="134" ht="16.0" customHeight="true">
      <c r="A134" t="n" s="7">
        <v>4.2197078E7</v>
      </c>
      <c r="B134" t="s" s="8">
        <v>59</v>
      </c>
      <c r="C134" t="n" s="8">
        <f>IF(false,"120921995", "120921995")</f>
      </c>
      <c r="D134" t="s" s="8">
        <v>74</v>
      </c>
      <c r="E134" t="n" s="8">
        <v>2.0</v>
      </c>
      <c r="F134" t="n" s="8">
        <v>2.0</v>
      </c>
      <c r="G134" t="s" s="8">
        <v>53</v>
      </c>
      <c r="H134" t="s" s="8">
        <v>50</v>
      </c>
      <c r="I134" t="s" s="8">
        <v>255</v>
      </c>
    </row>
    <row r="135" ht="16.0" customHeight="true">
      <c r="A135" t="n" s="7">
        <v>4.2176569E7</v>
      </c>
      <c r="B135" t="s" s="8">
        <v>59</v>
      </c>
      <c r="C135" t="n" s="8">
        <f>IF(false,"120921853", "120921853")</f>
      </c>
      <c r="D135" t="s" s="8">
        <v>119</v>
      </c>
      <c r="E135" t="n" s="8">
        <v>4.0</v>
      </c>
      <c r="F135" t="n" s="8">
        <v>3225.0</v>
      </c>
      <c r="G135" t="s" s="8">
        <v>53</v>
      </c>
      <c r="H135" t="s" s="8">
        <v>50</v>
      </c>
      <c r="I135" t="s" s="8">
        <v>256</v>
      </c>
    </row>
    <row r="136" ht="16.0" customHeight="true">
      <c r="A136" t="n" s="7">
        <v>4.23036E7</v>
      </c>
      <c r="B136" t="s" s="8">
        <v>54</v>
      </c>
      <c r="C136" t="n" s="8">
        <f>IF(false,"120921791", "120921791")</f>
      </c>
      <c r="D136" t="s" s="8">
        <v>257</v>
      </c>
      <c r="E136" t="n" s="8">
        <v>3.0</v>
      </c>
      <c r="F136" t="n" s="8">
        <v>4059.0</v>
      </c>
      <c r="G136" t="s" s="8">
        <v>53</v>
      </c>
      <c r="H136" t="s" s="8">
        <v>50</v>
      </c>
      <c r="I136" t="s" s="8">
        <v>258</v>
      </c>
    </row>
    <row r="137" ht="16.0" customHeight="true">
      <c r="A137" t="n" s="7">
        <v>4.2316487E7</v>
      </c>
      <c r="B137" t="s" s="8">
        <v>54</v>
      </c>
      <c r="C137" t="n" s="8">
        <f>IF(false,"005-1516", "005-1516")</f>
      </c>
      <c r="D137" t="s" s="8">
        <v>71</v>
      </c>
      <c r="E137" t="n" s="8">
        <v>1.0</v>
      </c>
      <c r="F137" t="n" s="8">
        <v>886.0</v>
      </c>
      <c r="G137" t="s" s="8">
        <v>53</v>
      </c>
      <c r="H137" t="s" s="8">
        <v>50</v>
      </c>
      <c r="I137" t="s" s="8">
        <v>259</v>
      </c>
    </row>
    <row r="138" ht="16.0" customHeight="true">
      <c r="A138" t="n" s="7">
        <v>4.23197E7</v>
      </c>
      <c r="B138" t="s" s="8">
        <v>54</v>
      </c>
      <c r="C138" t="n" s="8">
        <f>IF(false,"120921506", "120921506")</f>
      </c>
      <c r="D138" t="s" s="8">
        <v>260</v>
      </c>
      <c r="E138" t="n" s="8">
        <v>2.0</v>
      </c>
      <c r="F138" t="n" s="8">
        <v>1562.0</v>
      </c>
      <c r="G138" t="s" s="8">
        <v>53</v>
      </c>
      <c r="H138" t="s" s="8">
        <v>50</v>
      </c>
      <c r="I138" t="s" s="8">
        <v>261</v>
      </c>
    </row>
    <row r="139" ht="16.0" customHeight="true">
      <c r="A139" t="n" s="7">
        <v>4.2209017E7</v>
      </c>
      <c r="B139" t="s" s="8">
        <v>59</v>
      </c>
      <c r="C139" t="n" s="8">
        <f>IF(false,"005-1110", "005-1110")</f>
      </c>
      <c r="D139" t="s" s="8">
        <v>143</v>
      </c>
      <c r="E139" t="n" s="8">
        <v>1.0</v>
      </c>
      <c r="F139" t="n" s="8">
        <v>1200.0</v>
      </c>
      <c r="G139" t="s" s="8">
        <v>53</v>
      </c>
      <c r="H139" t="s" s="8">
        <v>50</v>
      </c>
      <c r="I139" t="s" s="8">
        <v>262</v>
      </c>
    </row>
    <row r="140" ht="16.0" customHeight="true">
      <c r="A140" t="n" s="7">
        <v>4.2224287E7</v>
      </c>
      <c r="B140" t="s" s="8">
        <v>59</v>
      </c>
      <c r="C140" t="n" s="8">
        <f>IF(false,"120922396", "120922396")</f>
      </c>
      <c r="D140" t="s" s="8">
        <v>187</v>
      </c>
      <c r="E140" t="n" s="8">
        <v>1.0</v>
      </c>
      <c r="F140" t="n" s="8">
        <v>265.0</v>
      </c>
      <c r="G140" t="s" s="8">
        <v>53</v>
      </c>
      <c r="H140" t="s" s="8">
        <v>50</v>
      </c>
      <c r="I140" t="s" s="8">
        <v>263</v>
      </c>
    </row>
    <row r="141" ht="16.0" customHeight="true">
      <c r="A141" t="n" s="7">
        <v>4.2291234E7</v>
      </c>
      <c r="B141" t="s" s="8">
        <v>54</v>
      </c>
      <c r="C141" t="n" s="8">
        <f>IF(false,"120921995", "120921995")</f>
      </c>
      <c r="D141" t="s" s="8">
        <v>74</v>
      </c>
      <c r="E141" t="n" s="8">
        <v>1.0</v>
      </c>
      <c r="F141" t="n" s="8">
        <v>43.0</v>
      </c>
      <c r="G141" t="s" s="8">
        <v>53</v>
      </c>
      <c r="H141" t="s" s="8">
        <v>50</v>
      </c>
      <c r="I141" t="s" s="8">
        <v>264</v>
      </c>
    </row>
    <row r="142" ht="16.0" customHeight="true">
      <c r="A142" t="n" s="7">
        <v>4.2279569E7</v>
      </c>
      <c r="B142" t="s" s="8">
        <v>54</v>
      </c>
      <c r="C142" t="n" s="8">
        <f>IF(false,"005-1516", "005-1516")</f>
      </c>
      <c r="D142" t="s" s="8">
        <v>71</v>
      </c>
      <c r="E142" t="n" s="8">
        <v>1.0</v>
      </c>
      <c r="F142" t="n" s="8">
        <v>953.0</v>
      </c>
      <c r="G142" t="s" s="8">
        <v>53</v>
      </c>
      <c r="H142" t="s" s="8">
        <v>50</v>
      </c>
      <c r="I142" t="s" s="8">
        <v>265</v>
      </c>
    </row>
    <row r="143" ht="16.0" customHeight="true">
      <c r="A143" t="n" s="7">
        <v>4.2334101E7</v>
      </c>
      <c r="B143" t="s" s="8">
        <v>54</v>
      </c>
      <c r="C143" t="n" s="8">
        <f>IF(false,"005-1516", "005-1516")</f>
      </c>
      <c r="D143" t="s" s="8">
        <v>71</v>
      </c>
      <c r="E143" t="n" s="8">
        <v>1.0</v>
      </c>
      <c r="F143" t="n" s="8">
        <v>271.0</v>
      </c>
      <c r="G143" t="s" s="8">
        <v>53</v>
      </c>
      <c r="H143" t="s" s="8">
        <v>50</v>
      </c>
      <c r="I143" t="s" s="8">
        <v>266</v>
      </c>
    </row>
    <row r="144" ht="16.0" customHeight="true">
      <c r="A144" t="n" s="7">
        <v>4.2216962E7</v>
      </c>
      <c r="B144" t="s" s="8">
        <v>59</v>
      </c>
      <c r="C144" t="n" s="8">
        <f>IF(false,"01-004060", "01-004060")</f>
      </c>
      <c r="D144" t="s" s="8">
        <v>267</v>
      </c>
      <c r="E144" t="n" s="8">
        <v>1.0</v>
      </c>
      <c r="F144" t="n" s="8">
        <v>657.0</v>
      </c>
      <c r="G144" t="s" s="8">
        <v>53</v>
      </c>
      <c r="H144" t="s" s="8">
        <v>50</v>
      </c>
      <c r="I144" t="s" s="8">
        <v>268</v>
      </c>
    </row>
    <row r="145" ht="16.0" customHeight="true">
      <c r="A145" t="n" s="7">
        <v>4.2215439E7</v>
      </c>
      <c r="B145" t="s" s="8">
        <v>59</v>
      </c>
      <c r="C145" t="n" s="8">
        <f>IF(false,"005-1039", "005-1039")</f>
      </c>
      <c r="D145" t="s" s="8">
        <v>57</v>
      </c>
      <c r="E145" t="n" s="8">
        <v>1.0</v>
      </c>
      <c r="F145" t="n" s="8">
        <v>829.0</v>
      </c>
      <c r="G145" t="s" s="8">
        <v>53</v>
      </c>
      <c r="H145" t="s" s="8">
        <v>50</v>
      </c>
      <c r="I145" t="s" s="8">
        <v>269</v>
      </c>
    </row>
    <row r="146" ht="16.0" customHeight="true">
      <c r="A146" t="n" s="7">
        <v>4.2287555E7</v>
      </c>
      <c r="B146" t="s" s="8">
        <v>54</v>
      </c>
      <c r="C146" t="n" s="8">
        <f>IF(false,"01-003884", "01-003884")</f>
      </c>
      <c r="D146" t="s" s="8">
        <v>76</v>
      </c>
      <c r="E146" t="n" s="8">
        <v>1.0</v>
      </c>
      <c r="F146" t="n" s="8">
        <v>939.0</v>
      </c>
      <c r="G146" t="s" s="8">
        <v>53</v>
      </c>
      <c r="H146" t="s" s="8">
        <v>50</v>
      </c>
      <c r="I146" t="s" s="8">
        <v>270</v>
      </c>
    </row>
    <row r="147" ht="16.0" customHeight="true">
      <c r="A147" t="n" s="7">
        <v>4.2192953E7</v>
      </c>
      <c r="B147" t="s" s="8">
        <v>59</v>
      </c>
      <c r="C147" t="n" s="8">
        <f>IF(false,"005-1039", "005-1039")</f>
      </c>
      <c r="D147" t="s" s="8">
        <v>57</v>
      </c>
      <c r="E147" t="n" s="8">
        <v>1.0</v>
      </c>
      <c r="F147" t="n" s="8">
        <v>1424.0</v>
      </c>
      <c r="G147" t="s" s="8">
        <v>53</v>
      </c>
      <c r="H147" t="s" s="8">
        <v>50</v>
      </c>
      <c r="I147" t="s" s="8">
        <v>271</v>
      </c>
    </row>
    <row r="148" ht="16.0" customHeight="true">
      <c r="A148" t="n" s="7">
        <v>4.2226266E7</v>
      </c>
      <c r="B148" t="s" s="8">
        <v>54</v>
      </c>
      <c r="C148" t="n" s="8">
        <f>IF(false,"120921747", "120921747")</f>
      </c>
      <c r="D148" t="s" s="8">
        <v>272</v>
      </c>
      <c r="E148" t="n" s="8">
        <v>1.0</v>
      </c>
      <c r="F148" t="n" s="8">
        <v>595.0</v>
      </c>
      <c r="G148" t="s" s="8">
        <v>53</v>
      </c>
      <c r="H148" t="s" s="8">
        <v>50</v>
      </c>
      <c r="I148" t="s" s="8">
        <v>273</v>
      </c>
    </row>
    <row r="149" ht="16.0" customHeight="true">
      <c r="A149" t="n" s="7">
        <v>4.2167347E7</v>
      </c>
      <c r="B149" t="s" s="8">
        <v>59</v>
      </c>
      <c r="C149" t="n" s="8">
        <f>IF(false,"005-1515", "005-1515")</f>
      </c>
      <c r="D149" t="s" s="8">
        <v>66</v>
      </c>
      <c r="E149" t="n" s="8">
        <v>1.0</v>
      </c>
      <c r="F149" t="n" s="8">
        <v>939.0</v>
      </c>
      <c r="G149" t="s" s="8">
        <v>53</v>
      </c>
      <c r="H149" t="s" s="8">
        <v>50</v>
      </c>
      <c r="I149" t="s" s="8">
        <v>274</v>
      </c>
    </row>
    <row r="150" ht="16.0" customHeight="true">
      <c r="A150" t="n" s="7">
        <v>4.2168868E7</v>
      </c>
      <c r="B150" t="s" s="8">
        <v>59</v>
      </c>
      <c r="C150" t="n" s="8">
        <f>IF(false,"003-318", "003-318")</f>
      </c>
      <c r="D150" t="s" s="8">
        <v>275</v>
      </c>
      <c r="E150" t="n" s="8">
        <v>1.0</v>
      </c>
      <c r="F150" t="n" s="8">
        <v>1197.0</v>
      </c>
      <c r="G150" t="s" s="8">
        <v>53</v>
      </c>
      <c r="H150" t="s" s="8">
        <v>50</v>
      </c>
      <c r="I150" t="s" s="8">
        <v>276</v>
      </c>
    </row>
    <row r="151" ht="16.0" customHeight="true"/>
    <row r="152" ht="16.0" customHeight="true">
      <c r="A152" t="s" s="1">
        <v>37</v>
      </c>
      <c r="B152" s="1"/>
      <c r="C152" s="1"/>
      <c r="D152" s="1"/>
      <c r="E152" s="1"/>
      <c r="F152" t="n" s="8">
        <v>161791.0</v>
      </c>
      <c r="G152" s="2"/>
    </row>
    <row r="153" ht="16.0" customHeight="true"/>
    <row r="154" ht="16.0" customHeight="true">
      <c r="A154" t="s" s="1">
        <v>36</v>
      </c>
    </row>
    <row r="155" ht="34.0" customHeight="true">
      <c r="A155" t="s" s="9">
        <v>38</v>
      </c>
      <c r="B155" t="s" s="9">
        <v>0</v>
      </c>
      <c r="C155" t="s" s="9">
        <v>43</v>
      </c>
      <c r="D155" t="s" s="9">
        <v>1</v>
      </c>
      <c r="E155" t="s" s="9">
        <v>2</v>
      </c>
      <c r="F155" t="s" s="9">
        <v>39</v>
      </c>
      <c r="G155" t="s" s="9">
        <v>5</v>
      </c>
      <c r="H155" t="s" s="9">
        <v>3</v>
      </c>
      <c r="I155" t="s" s="9">
        <v>4</v>
      </c>
    </row>
    <row r="156" ht="16.0" customHeight="true">
      <c r="A156" t="n" s="8">
        <v>4.1702149E7</v>
      </c>
      <c r="B156" t="s" s="8">
        <v>93</v>
      </c>
      <c r="C156" t="n" s="8">
        <f>IF(false,"005-1181", "005-1181")</f>
      </c>
      <c r="D156" t="s" s="8">
        <v>277</v>
      </c>
      <c r="E156" t="n" s="8">
        <v>1.0</v>
      </c>
      <c r="F156" t="n" s="8">
        <v>-1122.0</v>
      </c>
      <c r="G156" t="s" s="8">
        <v>278</v>
      </c>
      <c r="H156" t="s" s="8">
        <v>54</v>
      </c>
      <c r="I156" t="s" s="8">
        <v>279</v>
      </c>
    </row>
    <row r="157" ht="16.0" customHeight="true"/>
    <row r="158" ht="16.0" customHeight="true">
      <c r="A158" t="s" s="1">
        <v>37</v>
      </c>
      <c r="F158" t="n" s="8">
        <v>-1122.0</v>
      </c>
      <c r="G158" s="2"/>
      <c r="H158" s="0"/>
      <c r="I158" s="0"/>
    </row>
    <row r="159" ht="16.0" customHeight="true">
      <c r="A159" s="1"/>
      <c r="B159" s="1"/>
      <c r="C159" s="1"/>
      <c r="D159" s="1"/>
      <c r="E159" s="1"/>
      <c r="F159" s="1"/>
      <c r="G159" s="1"/>
      <c r="H159" s="1"/>
      <c r="I159" s="1"/>
    </row>
    <row r="160" ht="16.0" customHeight="true">
      <c r="A160" t="s" s="1">
        <v>40</v>
      </c>
    </row>
    <row r="161" ht="34.0" customHeight="true">
      <c r="A161" t="s" s="9">
        <v>47</v>
      </c>
      <c r="B161" t="s" s="9">
        <v>48</v>
      </c>
      <c r="C161" s="9"/>
      <c r="D161" s="9"/>
      <c r="E161" s="9"/>
      <c r="F161" t="s" s="9">
        <v>39</v>
      </c>
      <c r="G161" t="s" s="9">
        <v>5</v>
      </c>
      <c r="H161" t="s" s="9">
        <v>3</v>
      </c>
      <c r="I161" t="s" s="9">
        <v>4</v>
      </c>
    </row>
    <row r="162" ht="16.0" customHeight="true"/>
    <row r="163" ht="16.0" customHeight="true">
      <c r="A163" t="s" s="1">
        <v>37</v>
      </c>
      <c r="F163" t="n" s="8">
        <v>0.0</v>
      </c>
      <c r="G163" s="2"/>
      <c r="H163" s="0"/>
      <c r="I163" s="0"/>
    </row>
    <row r="164" ht="16.0" customHeight="true">
      <c r="A164" s="1"/>
      <c r="B164" s="1"/>
      <c r="C164" s="1"/>
      <c r="D164" s="1"/>
      <c r="E164" s="1"/>
      <c r="F164" s="1"/>
      <c r="G164" s="1"/>
      <c r="H164" s="1"/>
      <c r="I164" s="2"/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Отчет по одному ПП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2020-04-01T20:30:28Z</dcterms:created>
  <dc:creator>Microsoft Office User</dc:creator>
  <cp:lastModifiedBy>Microsoft Office User</cp:lastModifiedBy>
  <dcterms:modified xsi:type="dcterms:W3CDTF">2021-03-15T15:31:22Z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7ceb315a-bde6-4780-a248-44c8f94af090</vt:lpwstr>
  </property>
</Properties>
</file>