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>
    <mc:Choice Requires="x15">
      <x15ac:absPath xmlns:x15ac="http://schemas.microsoft.com/office/spreadsheetml/2010/11/ac" url="/Users/don-dron/arc/arcadia/market/mbi/mbi/report-generator/src/main/resources/netting/"/>
    </mc:Choice>
  </mc:AlternateContent>
  <xr:revisionPtr revIDLastSave="0" documentId="13_ncr:1_{9CEDBCEF-C0B0-B647-B3B4-482DD0A79DAD}" xr6:coauthVersionLast="46" xr6:coauthVersionMax="46" xr10:uidLastSave="{00000000-0000-0000-0000-000000000000}"/>
  <bookViews>
    <workbookView xWindow="0" yWindow="460" windowWidth="28800" windowHeight="14180" xr2:uid="{00000000-000D-0000-FFFF-FFFF00000000}"/>
  </bookViews>
  <sheets>
    <sheet name="Отчет по одному ПП" sheetId="2" r:id="rId1"/>
  </sheets>
  <calcPr calcId="152511" calcOnSave="0"/>
  <extLst>
    <ext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Andrew Illarionov</author>
  </authors>
  <commentList/>
</comments>
</file>

<file path=xl/sharedStrings.xml><?xml version="1.0" encoding="utf-8"?>
<sst xmlns="http://schemas.openxmlformats.org/spreadsheetml/2006/main" count="1562" uniqueCount="254">
  <si>
    <t>Дата оформления</t>
  </si>
  <si>
    <t>Название товара</t>
  </si>
  <si>
    <t>Количество</t>
  </si>
  <si>
    <t>Дата транзакции</t>
  </si>
  <si>
    <t>ID транзакции</t>
  </si>
  <si>
    <t>Источник транзакции</t>
  </si>
  <si>
    <t>${header.date}</t>
  </si>
  <si>
    <t>${header.bankOrderId}</t>
  </si>
  <si>
    <t>${header.sum}</t>
  </si>
  <si>
    <t>${payment.orderId}</t>
  </si>
  <si>
    <t>${payment.creationDate}</t>
  </si>
  <si>
    <t>${payment.offerName}</t>
  </si>
  <si>
    <t>${payment.itemCount}</t>
  </si>
  <si>
    <t>${payment.itemSum}</t>
  </si>
  <si>
    <t>${payment.paymentType}</t>
  </si>
  <si>
    <t>${payment.trantime}</t>
  </si>
  <si>
    <t>${payment.trustId}</t>
  </si>
  <si>
    <t>${header.paymentSum}</t>
  </si>
  <si>
    <t>${refund.orderId}</t>
  </si>
  <si>
    <t>${refund.creationDate}</t>
  </si>
  <si>
    <t>${refund.offerName}</t>
  </si>
  <si>
    <t>${refund.itemCount}</t>
  </si>
  <si>
    <t>${refund.itemSum}</t>
  </si>
  <si>
    <t>${refund.paymentType}</t>
  </si>
  <si>
    <t>${refund.trantime}</t>
  </si>
  <si>
    <t>${refund.trustId}</t>
  </si>
  <si>
    <t>${header.refundSum}</t>
  </si>
  <si>
    <t>${commission.itemSum}</t>
  </si>
  <si>
    <t>${commission.paymentType}</t>
  </si>
  <si>
    <t>${commission.trantime}</t>
  </si>
  <si>
    <t>${commission.trustId}</t>
  </si>
  <si>
    <t>${header.commissionSum}</t>
  </si>
  <si>
    <t>Дата платёжного поручения</t>
  </si>
  <si>
    <t>Номер платёжного поручения</t>
  </si>
  <si>
    <t>Сумма платёжного поручения</t>
  </si>
  <si>
    <t>Начисления</t>
  </si>
  <si>
    <t>Возвраты и компенсации покупателям</t>
  </si>
  <si>
    <t>Всего</t>
  </si>
  <si>
    <t>Номер заказа</t>
  </si>
  <si>
    <t>Сумма транзакции, руб.</t>
  </si>
  <si>
    <t>Удержания для оплаты услуг</t>
  </si>
  <si>
    <t>$[IF(${header.whiteMarket},"${payment.offerId}", "${payment.shopSku}")]</t>
  </si>
  <si>
    <t>$[IF(${header.whiteMarket},"${refund.offerId}", "${refund.shopSku}")]</t>
  </si>
  <si>
    <t>Ваш SKU</t>
  </si>
  <si>
    <t>${commission.orderId}</t>
  </si>
  <si>
    <t>${commission.creationDate}</t>
  </si>
  <si>
    <t>Отчет о платежном поручении</t>
  </si>
  <si>
    <t>Номер акта об оказанных услугах</t>
  </si>
  <si>
    <t>Дата акта об оказанных услугах</t>
  </si>
  <si>
    <t/>
  </si>
  <si>
    <t>29.04.2021</t>
  </si>
  <si>
    <t>26.04.2021</t>
  </si>
  <si>
    <t>YokoSun трусики Econom L (9-14 кг) 44 шт.</t>
  </si>
  <si>
    <t>Платёж покупателя</t>
  </si>
  <si>
    <t>28.04.2021</t>
  </si>
  <si>
    <t>60870b31b9f8ed81acb1b5c1</t>
  </si>
  <si>
    <t>27.04.2021</t>
  </si>
  <si>
    <t>MEDI-PEEL 5GF Bor-Tox Peptide Ampoule сыворотка для лица с эффектом ботокса, 30 мл</t>
  </si>
  <si>
    <t>6087fe3fc3080f07eb08ffd2</t>
  </si>
  <si>
    <t>Merries подгузники L (9-14 кг) 54 шт.</t>
  </si>
  <si>
    <t>6087100004e94344d5c77162</t>
  </si>
  <si>
    <t>Merries подгузники M (6-11 кг) 64 шт.</t>
  </si>
  <si>
    <t>6087f9b2863e4e2709489459</t>
  </si>
  <si>
    <t>YokoSun трусики L (9-14 кг) 44 шт.</t>
  </si>
  <si>
    <t>60879f1904e943a843c771d0</t>
  </si>
  <si>
    <t>6087252d94d52725bf56ba10</t>
  </si>
  <si>
    <t>60871efe7153b3b4c8fe757b</t>
  </si>
  <si>
    <t>Goo.N трусики Ultra L (9-14 кг) 56 шт.</t>
  </si>
  <si>
    <t>60867762f4c0cb7a2881a30e</t>
  </si>
  <si>
    <t>YokoSun подгузники M (5-10 кг) 62 шт.</t>
  </si>
  <si>
    <t>6087cda294d5272c33cc22d3</t>
  </si>
  <si>
    <t>Joonies трусики Premium Soft XL (12-17 кг) 38 шт.</t>
  </si>
  <si>
    <t>6086cb2803c378c5c38b902d</t>
  </si>
  <si>
    <t>6087a3965a39511def19858f</t>
  </si>
  <si>
    <t>608716e120d51d1c3239b229</t>
  </si>
  <si>
    <t>YokoSun трусики XL (12-20 кг) 38 шт.</t>
  </si>
  <si>
    <t>6086fd94dbdc3199e41ed864</t>
  </si>
  <si>
    <t>6086f428954f6bbbfdea23f8</t>
  </si>
  <si>
    <t>6086f73694d527e1f7cc2145</t>
  </si>
  <si>
    <t>6087bf400fe9952861d8cb45</t>
  </si>
  <si>
    <t>Гель для стирки Kao Attack Multi‐Action, 0.77 кг, дой-пак</t>
  </si>
  <si>
    <t>6088ffaf6a8643590ad5c9c6</t>
  </si>
  <si>
    <t>20.04.2021</t>
  </si>
  <si>
    <t>608917459066f4021cbf63ee</t>
  </si>
  <si>
    <t>Соска Pigeon Peristaltic PLUS S 1м+, 2 шт. бесцветный</t>
  </si>
  <si>
    <t>60882464f98801846c0ff814</t>
  </si>
  <si>
    <t>Joonies трусики Comfort M (6-11 кг) 54 шт.</t>
  </si>
  <si>
    <t>60882082792ab11850261eb7</t>
  </si>
  <si>
    <t>JM Solution Концентрированная суперувлажняющая маска Water Luminous S.O.S Ampoule Hyaluronic Mask, 30 мл</t>
  </si>
  <si>
    <t>6086fb806a8643410dd5c996</t>
  </si>
  <si>
    <t>24.04.2021</t>
  </si>
  <si>
    <t>Гель для стирки Kao Attack Bio EX, 0.77 кг, дой-пак</t>
  </si>
  <si>
    <t>6083e4757153b394929af34b</t>
  </si>
  <si>
    <t>60892da5739901611a0958c3</t>
  </si>
  <si>
    <t>23.04.2021</t>
  </si>
  <si>
    <t>Ёkitto трусики М (5-10 кг) 52 шт.</t>
  </si>
  <si>
    <t>60892dbbfbacea3e7d2edf29</t>
  </si>
  <si>
    <t>6087ee2c792ab17549261e9c</t>
  </si>
  <si>
    <t>Joonies трусики Premium Soft M (6-11 кг) 56 шт.</t>
  </si>
  <si>
    <t>6087bc7edbdc31f1551ed91f</t>
  </si>
  <si>
    <t>YokoSun трусики M (6-10 кг) 58 шт.</t>
  </si>
  <si>
    <t>6086f5e004e94369ffc770d5</t>
  </si>
  <si>
    <t>22.04.2021</t>
  </si>
  <si>
    <t>Goo.N подгузники Ultra NB (до 5 кг) 114 шт.</t>
  </si>
  <si>
    <t>6089404e954f6b929af84324</t>
  </si>
  <si>
    <t>Goo.N подгузники Ultra L (9-14 кг) 68 шт.</t>
  </si>
  <si>
    <t>608947bd04e943e8bac771c2</t>
  </si>
  <si>
    <t>Ёkitto трусики XL (12+ кг) 34 шт.</t>
  </si>
  <si>
    <t>60862f2b83b1f20edc4734e1</t>
  </si>
  <si>
    <t>25.04.2021</t>
  </si>
  <si>
    <t>Goo.N подгузники Ultra (6-11 кг) 80 шт.</t>
  </si>
  <si>
    <t>60895133f4c0cb3f5881a349</t>
  </si>
  <si>
    <t>Vivienne Sabo Тушь для ресниц Cabaret, в коробке, 01 черный</t>
  </si>
  <si>
    <t>6089589d94d527af5956bb57</t>
  </si>
  <si>
    <t>6087ad9f954f6bf23ef842c4</t>
  </si>
  <si>
    <t>Pigeon Ножницы 15122 белый</t>
  </si>
  <si>
    <t>608728ce2af6cd209f6a3678</t>
  </si>
  <si>
    <t>60841be33b317652e7093c8e</t>
  </si>
  <si>
    <t>Missha Восстанавливающая эссенция для лица TIME REVOLUTION THE FIRST TREATMENT ESSENCE RX, 30 мл</t>
  </si>
  <si>
    <t>60870c31954f6b398cea2351</t>
  </si>
  <si>
    <t>Meine Liebe, гель для мытья овощей, фруктов, детской посуды и игрушек, 485 мл</t>
  </si>
  <si>
    <t>6087447b83b1f2574647351b</t>
  </si>
  <si>
    <t>Goo.N трусики Сheerful Baby L (8-14 кг) 48 шт.</t>
  </si>
  <si>
    <t>6086bbe2dff13b12582a3f89</t>
  </si>
  <si>
    <t>Высокоэффективный удалитель кутикулы Stop Cuticle IQ BEAUTY, 12.5 мл</t>
  </si>
  <si>
    <t>60853b743620c24d5909e354</t>
  </si>
  <si>
    <t>Смесь Kabrita 2 GOLD для комфортного пищеварения, 6-12 месяцев, 400 г</t>
  </si>
  <si>
    <t>6086a15b7153b3eb979af3c7</t>
  </si>
  <si>
    <t>60867df5dbdc312a741ed91c</t>
  </si>
  <si>
    <t>60897280792ab1589c1e834c</t>
  </si>
  <si>
    <t>6084357373990136f789c4a0</t>
  </si>
  <si>
    <t>608980af9066f45f3bbf6412</t>
  </si>
  <si>
    <t>Merries подгузники L (9-14 кг) 64 шт.</t>
  </si>
  <si>
    <t>608982ac32da831250390b9e</t>
  </si>
  <si>
    <t>Missha Тональный крем Magic Cushion Moist Up SPF50+/PA+++, 15 г, оттенок: №23</t>
  </si>
  <si>
    <t>6089872583b1f2316a406d8a</t>
  </si>
  <si>
    <t>Missha BB крем Perfect Cover, SPF 42, 20 мл, оттенок: 23 natural beige</t>
  </si>
  <si>
    <t>YokoSun трусики Premium M (6-10 кг) 56 шт.</t>
  </si>
  <si>
    <t>60898bdb3620c242fc1f2bb6</t>
  </si>
  <si>
    <t>Sayuri Гигиенические прокладки с крылышками и дополнительными бортиками, 4 капли Premium Cotton, 24 см, 9 шт</t>
  </si>
  <si>
    <t>60898ed0b9f8ed910ab1b534</t>
  </si>
  <si>
    <t>Sayuri Гигиенические прокладки с крылышками и дополнительными бортиками с ионами серебра, 4 капли Super AG+ , 24 см, 9 шт</t>
  </si>
  <si>
    <t>60899009f78dba3ac27947f2</t>
  </si>
  <si>
    <t>60899c21f988016d9e0ff7b5</t>
  </si>
  <si>
    <t>6089a821b9f8ed71bbb1b617</t>
  </si>
  <si>
    <t>6087be3904e9430f6ac77207</t>
  </si>
  <si>
    <t>6089a9f93620c217cf1f2c3c</t>
  </si>
  <si>
    <t>Jigott Snail Lifting Cream Подтягивающий крем для лица с экстрактом слизи улитки, 70 мл</t>
  </si>
  <si>
    <t>6089aa43f98801b6fa0ff7d6</t>
  </si>
  <si>
    <t>YokoSun подгузники Premium M (5-10 кг) 62 шт.</t>
  </si>
  <si>
    <t>6089aa958927caff6d66ab2a</t>
  </si>
  <si>
    <t>Joonies трусики Premium Soft L (9-14 кг) 44 шт.</t>
  </si>
  <si>
    <t>6084662699d6ef4cddf396fa</t>
  </si>
  <si>
    <t>6089b12a792ab10c351e83fd</t>
  </si>
  <si>
    <t>Esthetic House шампунь для волос протеиновый CP-1 Bright Complex Intense Nourishing, 500 мл</t>
  </si>
  <si>
    <t>60885ae594d5273442cc216f</t>
  </si>
  <si>
    <t>Esthetic House Formula Ampoule AC Tea Tree Сыворотка для лица, 80 мл</t>
  </si>
  <si>
    <t>6088515603c37880568b8ff8</t>
  </si>
  <si>
    <t>608853ba2af6cd56b76a3671</t>
  </si>
  <si>
    <t>Ёkitto трусики XXL (15+ кг) 34 шт.</t>
  </si>
  <si>
    <t>6089b621f78dba381b794821</t>
  </si>
  <si>
    <t>MEDI-PEEL Naite Thread Neck Cream крем для шеи, 100 мл</t>
  </si>
  <si>
    <t>6089b80d94d527f045cc228a</t>
  </si>
  <si>
    <t>YokoSun трусики Premium L (9-14 кг) 44 шт.</t>
  </si>
  <si>
    <t>6089b88b4f5c6e53c780d288</t>
  </si>
  <si>
    <t>6089b8a6954f6b9d43f84289</t>
  </si>
  <si>
    <t>Pigeon Бутылочка Перистальтик Плюс с широким горлом PP, 160 мл, с рождения, бесцветный</t>
  </si>
  <si>
    <t>6088f3badbdc31a33e1ed8a6</t>
  </si>
  <si>
    <t>60886189c3080f670808fff3</t>
  </si>
  <si>
    <t>60886cb08927caf384f624d9</t>
  </si>
  <si>
    <t>Жидкость для стирки Burti Baby Liquid, 1.45 л, бутылка</t>
  </si>
  <si>
    <t>60885f1d94d52709eb56ba32</t>
  </si>
  <si>
    <t>Palmbaby подгузники Традиционные L (9-14 кг) 52 шт.</t>
  </si>
  <si>
    <t>6087efe87153b32f61fe755e</t>
  </si>
  <si>
    <t>Esthetic House кондиционер для волос CP-1 Bright Complex Intense Nourishing Vers 2.0, 500 мл</t>
  </si>
  <si>
    <t>6086c3fc792ab1454b261df2</t>
  </si>
  <si>
    <t>60895ff304e94343e1c77125</t>
  </si>
  <si>
    <t>6088ef24b9f8ed633db1b572</t>
  </si>
  <si>
    <t>Ciracle салфетки для удаления черных точек Pore Control Blackhead Off Sheet, 30 шт.</t>
  </si>
  <si>
    <t>608877cb5a39516bd01984b0</t>
  </si>
  <si>
    <t>Manuoki трусики XL (12+ кг) 38 шт.</t>
  </si>
  <si>
    <t>6089d6ea3b3176327bab949d</t>
  </si>
  <si>
    <t>60883844b9f8edda60b1b675</t>
  </si>
  <si>
    <t>YokoSun трусики Econom XXL (15-25 кг) 32 шт.</t>
  </si>
  <si>
    <t>60891c5599d6ef20c9f39783</t>
  </si>
  <si>
    <t>Esthetic House Набор Шампунь + кондиционер для волос CP-1, 500 мл + 100 мл</t>
  </si>
  <si>
    <t>60881cdb5a395103d01984bb</t>
  </si>
  <si>
    <t>6088133932da839c2e390cf3</t>
  </si>
  <si>
    <t>608887e0f98801a91e0ff6fa</t>
  </si>
  <si>
    <t>It'S SKIN стик Tropical Mangosteen, SPF 50, 17 г</t>
  </si>
  <si>
    <t>608736249066f43c13bf63b1</t>
  </si>
  <si>
    <t>Palmbaby подгузники Ультратонкие L (9-14 кг) 52 шт.</t>
  </si>
  <si>
    <t>6085af0af98801ca35b1c537</t>
  </si>
  <si>
    <t>608660c204e9439280c7713b</t>
  </si>
  <si>
    <t>60849b897153b33cc4fe7675</t>
  </si>
  <si>
    <t>60877053c5311b51484aa0a0</t>
  </si>
  <si>
    <t>Vivienne Sabo Тушь для ресниц Cabaret Premiere, 01 черный</t>
  </si>
  <si>
    <t>608527403b31764d09093c47</t>
  </si>
  <si>
    <t>Missha BB крем Perfect Cover RX, SPF 42, 20 мл, оттенок: 23</t>
  </si>
  <si>
    <t>608879bc4f5c6e649480d208</t>
  </si>
  <si>
    <t>60887ab099d6ef1cd1f39730</t>
  </si>
  <si>
    <t>6087b0427153b3468efe7659</t>
  </si>
  <si>
    <t>60885a4473990104b109594c</t>
  </si>
  <si>
    <t>6089650b2fe0984e246c3422</t>
  </si>
  <si>
    <t>60868b0032da839bd6390c65</t>
  </si>
  <si>
    <t>6088f6257399015b060958cf</t>
  </si>
  <si>
    <t>6087cf83f9880152230ff671</t>
  </si>
  <si>
    <t>60880ff532da8347f4390c8d</t>
  </si>
  <si>
    <t>6088f81404e943a86dc7710f</t>
  </si>
  <si>
    <t>60888c2c3b31767a8fab94a8</t>
  </si>
  <si>
    <t>Протеин Optimum Nutrition 100% Whey Gold Standard (819-943 г) двойной шоколад</t>
  </si>
  <si>
    <t>608884a2c5311b04404aa0b4</t>
  </si>
  <si>
    <t>608720607153b38925fe75b1</t>
  </si>
  <si>
    <t>MEDI-PEEL Крем для кожи вокруг глаз Peptide Balance9 Eye Hyaluronic Volumy Eye Cream, 40 мл</t>
  </si>
  <si>
    <t>6086aac30fe9957c51d8ca8b</t>
  </si>
  <si>
    <t>6088fc800fe9956b6dd8ca31</t>
  </si>
  <si>
    <t>Joonies трусики Comfort XL (12-17 кг) 38 шт.</t>
  </si>
  <si>
    <t>608873f43b317618dbab9457</t>
  </si>
  <si>
    <t>60892cdf9066f439e7bf6442</t>
  </si>
  <si>
    <t>Palmbaby подгузники Традиционные S (3-7 кг) 72 шт.</t>
  </si>
  <si>
    <t>60887d2e04e9433017c77106</t>
  </si>
  <si>
    <t>6088f30b954f6bc01fea2316</t>
  </si>
  <si>
    <t>608869b65a3951c921776ba5</t>
  </si>
  <si>
    <t>60890f4a83b1f23db14735f1</t>
  </si>
  <si>
    <t>Смесь Kabrita 3 GOLD для комфортного пищеварения, старше 12 месяцев, 400 г</t>
  </si>
  <si>
    <t>6088723a99d6ef1f62f396f2</t>
  </si>
  <si>
    <t>60881e8e792ab17ff1261dd7</t>
  </si>
  <si>
    <t>608816acf9880116700ff6e2</t>
  </si>
  <si>
    <t>608817177399010c6c095a29</t>
  </si>
  <si>
    <t>Takeshi трусики бамбуковые Kid's L (9-14 кг) 44 шт.</t>
  </si>
  <si>
    <t>608911a2b9f8ed02b4b1b6ab</t>
  </si>
  <si>
    <t>Merries подгузники XL (12-20 кг) 44 шт.</t>
  </si>
  <si>
    <t>60890c927399012964095942</t>
  </si>
  <si>
    <t>6089847a99d6ef6353f396e0</t>
  </si>
  <si>
    <t>60887b54dbdc3107cf1ed7e2</t>
  </si>
  <si>
    <t>60898d4a7153b310a79af323</t>
  </si>
  <si>
    <t>60897a56fbacea347d2edf46</t>
  </si>
  <si>
    <t>6087f76dbed21e19ee5726fe</t>
  </si>
  <si>
    <t>608961313620c26d417750a5</t>
  </si>
  <si>
    <t>60895ce99066f4508fbf637d</t>
  </si>
  <si>
    <t>Joonies подгузники Premium Soft M (6-11 кг) 58 шт.</t>
  </si>
  <si>
    <t>60886b39f4c0cb3abe81a32c</t>
  </si>
  <si>
    <t>6087c9535a39513892776c3c</t>
  </si>
  <si>
    <t>6087bf8094d527c69dcc2380</t>
  </si>
  <si>
    <t>608929412fe098720e6c345d</t>
  </si>
  <si>
    <t>6089073c6a86434b46d5c9cd</t>
  </si>
  <si>
    <t>60898c3f9066f43ab0bf6417</t>
  </si>
  <si>
    <t>60896d80739901425792d125</t>
  </si>
  <si>
    <t>6089074a2af6cd72ac6a3740</t>
  </si>
  <si>
    <t>6088ad6003c378beb38b8f8c</t>
  </si>
  <si>
    <t>6087c271f98801ca8f0ff86d</t>
  </si>
  <si>
    <t>Возврат платежа покупателя</t>
  </si>
  <si>
    <t>6089742204e943ada1c771d2</t>
  </si>
  <si>
    <t>6089a410f4c0cb11ab63015e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</si>
</sst>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 x14ac:knownFonts="1"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  <font>
      <b/>
      <sz val="10"/>
      <name val="Arial"/>
      <family val="2"/>
      <charset val="204"/>
    </font>
    <font>
      <b/>
      <sz val="9"/>
      <color rgb="FF000000"/>
      <name val="Tahoma"/>
      <family val="2"/>
      <charset val="204"/>
    </font>
    <font>
      <b/>
      <sz val="18"/>
      <color theme="1"/>
      <name val="Calibri (Body)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DBEEF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2" fillId="0" borderId="0" xfId="0" quotePrefix="1" applyFont="1"/>
    <xf numFmtId="0" fontId="1" fillId="0" borderId="0" xfId="0" applyFont="1"/>
    <xf numFmtId="14" fontId="3" fillId="0" borderId="0" xfId="0" applyNumberFormat="1" applyFont="1" applyAlignment="1">
      <alignment vertical="top"/>
    </xf>
    <xf numFmtId="0" fontId="3" fillId="0" borderId="0" xfId="0" applyFont="1" applyAlignment="1">
      <alignment vertical="top"/>
    </xf>
    <xf numFmtId="1" fontId="3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/>
    <xf numFmtId="0" fontId="2" fillId="2" borderId="1" xfId="0" applyFont="1" applyFill="1" applyBorder="1" applyAlignment="1">
      <alignment horizontal="center" vertical="center" wrapText="1"/>
    </xf>
    <xf numFmtId="2" fontId="3" fillId="0" borderId="0" xfId="0" applyNumberFormat="1" applyFont="1" applyAlignment="1">
      <alignment vertical="top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63"/>
  <sheetViews>
    <sheetView tabSelected="1" workbookViewId="0">
      <selection activeCell="B5" sqref="B5"/>
    </sheetView>
  </sheetViews>
  <sheetFormatPr baseColWidth="10" defaultColWidth="11" defaultRowHeight="16" x14ac:dyDescent="0.2"/>
  <cols>
    <col min="1" max="1" customWidth="true" width="29.33203125" collapsed="false"/>
    <col min="2" max="2" customWidth="true" width="22.1640625" collapsed="false"/>
    <col min="3" max="3" customWidth="true" width="16.5" collapsed="false"/>
    <col min="4" max="4" customWidth="true" width="19.0" collapsed="false"/>
    <col min="5" max="5" customWidth="true" width="18.1640625" collapsed="false"/>
    <col min="6" max="6" customWidth="true" width="22.1640625" collapsed="false"/>
    <col min="7" max="7" customWidth="true" width="23.1640625" collapsed="false"/>
    <col min="8" max="8" customWidth="true" width="20.83203125" collapsed="false"/>
    <col min="9" max="9" customWidth="true" width="24.0" collapsed="false"/>
  </cols>
  <sheetData>
    <row r="1" spans="1:9" s="3" customFormat="1" ht="24" x14ac:dyDescent="0.3">
      <c r="A1" s="11" t="s">
        <v>46</v>
      </c>
      <c r="B1" s="12"/>
      <c r="C1" s="12"/>
    </row>
    <row r="2" spans="1:9" s="3" customFormat="1" x14ac:dyDescent="0.2" ht="16.0" customHeight="true">
      <c r="A2" s="3" t="s">
        <v>32</v>
      </c>
      <c r="B2" s="4" t="s">
        <v>50</v>
      </c>
    </row>
    <row r="3" spans="1:9" s="3" customFormat="1" x14ac:dyDescent="0.2" ht="16.0" customHeight="true">
      <c r="A3" s="3" t="s">
        <v>33</v>
      </c>
      <c r="B3" s="5" t="n">
        <v>949114.0</v>
      </c>
    </row>
    <row r="4" spans="1:9" s="3" customFormat="1" x14ac:dyDescent="0.2" ht="16.0" customHeight="true">
      <c r="A4" s="3" t="s">
        <v>34</v>
      </c>
      <c r="B4" s="10" t="n">
        <v>159462.0</v>
      </c>
    </row>
    <row r="5" spans="1:9" x14ac:dyDescent="0.2" ht="16.0" customHeight="true">
      <c r="A5" s="3"/>
      <c r="B5" s="6"/>
      <c r="C5" s="3"/>
      <c r="D5" s="3"/>
      <c r="E5" s="3"/>
      <c r="F5" s="3"/>
      <c r="G5" s="3"/>
      <c r="H5" s="3"/>
      <c r="I5" s="3"/>
    </row>
    <row r="6" spans="1:9" ht="19.0" customHeight="true" x14ac:dyDescent="0.2">
      <c r="A6" s="3" t="s">
        <v>35</v>
      </c>
    </row>
    <row r="7" spans="1:9" s="8" customFormat="1" ht="34.0" x14ac:dyDescent="0.2" customHeight="true">
      <c r="A7" s="9" t="s">
        <v>38</v>
      </c>
      <c r="B7" s="9" t="s">
        <v>0</v>
      </c>
      <c r="C7" s="9" t="s">
        <v>43</v>
      </c>
      <c r="D7" s="9" t="s">
        <v>1</v>
      </c>
      <c r="E7" s="9" t="s">
        <v>2</v>
      </c>
      <c r="F7" s="9" t="s">
        <v>39</v>
      </c>
      <c r="G7" s="9" t="s">
        <v>5</v>
      </c>
      <c r="H7" s="9" t="s">
        <v>3</v>
      </c>
      <c r="I7" s="9" t="s">
        <v>4</v>
      </c>
    </row>
    <row r="8" spans="1:9" x14ac:dyDescent="0.2" ht="16.0" customHeight="true">
      <c r="A8" s="7" t="n">
        <v>4.4792395E7</v>
      </c>
      <c r="B8" s="8" t="s">
        <v>51</v>
      </c>
      <c r="C8" s="8" t="n">
        <f>IF(false,"120921903", "120921903")</f>
      </c>
      <c r="D8" s="8" t="s">
        <v>52</v>
      </c>
      <c r="E8" s="8" t="n">
        <v>4.0</v>
      </c>
      <c r="F8" s="8" t="n">
        <v>2541.0</v>
      </c>
      <c r="G8" s="8" t="s">
        <v>53</v>
      </c>
      <c r="H8" s="8" t="s">
        <v>54</v>
      </c>
      <c r="I8" s="8" t="s">
        <v>55</v>
      </c>
    </row>
    <row r="9" ht="16.0" customHeight="true">
      <c r="A9" t="n" s="7">
        <v>4.4864083E7</v>
      </c>
      <c r="B9" t="s" s="8">
        <v>56</v>
      </c>
      <c r="C9" t="n" s="8">
        <f>IF(false,"120921809", "120921809")</f>
      </c>
      <c r="D9" t="s" s="8">
        <v>57</v>
      </c>
      <c r="E9" t="n" s="8">
        <v>1.0</v>
      </c>
      <c r="F9" t="n" s="8">
        <v>1354.0</v>
      </c>
      <c r="G9" t="s" s="8">
        <v>53</v>
      </c>
      <c r="H9" t="s" s="8">
        <v>54</v>
      </c>
      <c r="I9" t="s" s="8">
        <v>58</v>
      </c>
    </row>
    <row r="10" spans="1:9" x14ac:dyDescent="0.2" ht="16.0" customHeight="true">
      <c r="A10" s="7" t="n">
        <v>4.4795092E7</v>
      </c>
      <c r="B10" s="8" t="s">
        <v>51</v>
      </c>
      <c r="C10" s="8" t="n">
        <f>IF(false,"003-315", "003-315")</f>
      </c>
      <c r="D10" s="8" t="s">
        <v>59</v>
      </c>
      <c r="E10" s="8" t="n">
        <v>1.0</v>
      </c>
      <c r="F10" s="8" t="n">
        <v>1206.0</v>
      </c>
      <c r="G10" s="8" t="s">
        <v>53</v>
      </c>
      <c r="H10" t="s" s="8">
        <v>54</v>
      </c>
      <c r="I10" t="s" s="8">
        <v>60</v>
      </c>
    </row>
    <row r="11" ht="16.0" customHeight="true">
      <c r="A11" t="n" s="7">
        <v>4.4861744E7</v>
      </c>
      <c r="B11" t="s" s="8">
        <v>56</v>
      </c>
      <c r="C11" t="n" s="8">
        <f>IF(false,"003-319", "003-319")</f>
      </c>
      <c r="D11" t="s" s="8">
        <v>61</v>
      </c>
      <c r="E11" t="n" s="8">
        <v>1.0</v>
      </c>
      <c r="F11" t="n" s="8">
        <v>1127.0</v>
      </c>
      <c r="G11" t="s" s="8">
        <v>53</v>
      </c>
      <c r="H11" t="s" s="8">
        <v>54</v>
      </c>
      <c r="I11" t="s" s="8">
        <v>62</v>
      </c>
    </row>
    <row r="12" spans="1:9" x14ac:dyDescent="0.2" ht="16.0" customHeight="true">
      <c r="A12" s="7" t="n">
        <v>4.4818424E7</v>
      </c>
      <c r="B12" t="s" s="8">
        <v>56</v>
      </c>
      <c r="C12" t="n" s="8">
        <f>IF(false,"005-1515", "005-1515")</f>
      </c>
      <c r="D12" t="s" s="8">
        <v>63</v>
      </c>
      <c r="E12" t="n" s="8">
        <v>2.0</v>
      </c>
      <c r="F12" t="n" s="8">
        <v>1932.0</v>
      </c>
      <c r="G12" t="s" s="8">
        <v>53</v>
      </c>
      <c r="H12" t="s" s="8">
        <v>54</v>
      </c>
      <c r="I12" t="s" s="8">
        <v>64</v>
      </c>
    </row>
    <row r="13" spans="1:9" s="8" customFormat="1" ht="16.0" x14ac:dyDescent="0.2" customHeight="true">
      <c r="A13" s="7" t="n">
        <v>4.4804391E7</v>
      </c>
      <c r="B13" s="8" t="s">
        <v>51</v>
      </c>
      <c r="C13" s="8" t="n">
        <f>IF(false,"003-319", "003-319")</f>
      </c>
      <c r="D13" s="8" t="s">
        <v>61</v>
      </c>
      <c r="E13" s="8" t="n">
        <v>1.0</v>
      </c>
      <c r="F13" s="8" t="n">
        <v>991.0</v>
      </c>
      <c r="G13" s="8" t="s">
        <v>53</v>
      </c>
      <c r="H13" s="8" t="s">
        <v>54</v>
      </c>
      <c r="I13" s="8" t="s">
        <v>65</v>
      </c>
    </row>
    <row r="14" spans="1:9" x14ac:dyDescent="0.2" ht="16.0" customHeight="true">
      <c r="A14" s="7" t="n">
        <v>4.4802009E7</v>
      </c>
      <c r="B14" s="8" t="s">
        <v>51</v>
      </c>
      <c r="C14" s="8" t="n">
        <f>IF(false,"120921903", "120921903")</f>
      </c>
      <c r="D14" s="8" t="s">
        <v>52</v>
      </c>
      <c r="E14" s="8" t="n">
        <v>1.0</v>
      </c>
      <c r="F14" s="8" t="n">
        <v>323.0</v>
      </c>
      <c r="G14" s="8" t="s">
        <v>53</v>
      </c>
      <c r="H14" s="8" t="s">
        <v>54</v>
      </c>
      <c r="I14" s="8" t="s">
        <v>66</v>
      </c>
    </row>
    <row r="15" ht="16.0" customHeight="true">
      <c r="A15" t="n" s="7">
        <v>4.4718968E7</v>
      </c>
      <c r="B15" t="s" s="8">
        <v>51</v>
      </c>
      <c r="C15" t="n" s="8">
        <f>IF(false,"120921718", "120921718")</f>
      </c>
      <c r="D15" t="s" s="8">
        <v>67</v>
      </c>
      <c r="E15" t="n" s="8">
        <v>1.0</v>
      </c>
      <c r="F15" t="n" s="8">
        <v>655.0</v>
      </c>
      <c r="G15" t="s" s="8">
        <v>53</v>
      </c>
      <c r="H15" t="s" s="8">
        <v>54</v>
      </c>
      <c r="I15" t="s" s="8">
        <v>68</v>
      </c>
    </row>
    <row r="16" spans="1:9" s="1" customFormat="1" x14ac:dyDescent="0.2" ht="16.0" customHeight="true">
      <c r="A16" s="7" t="n">
        <v>4.4825699E7</v>
      </c>
      <c r="B16" t="s" s="8">
        <v>56</v>
      </c>
      <c r="C16" t="n" s="8">
        <f>IF(false,"005-1512", "005-1512")</f>
      </c>
      <c r="D16" t="s" s="8">
        <v>69</v>
      </c>
      <c r="E16" t="n" s="8">
        <v>1.0</v>
      </c>
      <c r="F16" s="8" t="n">
        <v>687.0</v>
      </c>
      <c r="G16" s="8" t="s">
        <v>53</v>
      </c>
      <c r="H16" s="8" t="s">
        <v>54</v>
      </c>
      <c r="I16" s="8" t="s">
        <v>70</v>
      </c>
    </row>
    <row r="17" spans="1:9" x14ac:dyDescent="0.2" ht="16.0" customHeight="true">
      <c r="A17" s="7" t="n">
        <v>4.4761894E7</v>
      </c>
      <c r="B17" s="8" t="s">
        <v>51</v>
      </c>
      <c r="C17" s="8" t="n">
        <f>IF(false,"120921853", "120921853")</f>
      </c>
      <c r="D17" s="8" t="s">
        <v>71</v>
      </c>
      <c r="E17" s="8" t="n">
        <v>1.0</v>
      </c>
      <c r="F17" s="8" t="n">
        <v>612.0</v>
      </c>
      <c r="G17" s="8" t="s">
        <v>53</v>
      </c>
      <c r="H17" s="8" t="s">
        <v>54</v>
      </c>
      <c r="I17" s="8" t="s">
        <v>72</v>
      </c>
    </row>
    <row r="18" spans="1:9" x14ac:dyDescent="0.2" ht="16.0" customHeight="true">
      <c r="A18" s="7" t="n">
        <v>4.4820154E7</v>
      </c>
      <c r="B18" t="s" s="8">
        <v>56</v>
      </c>
      <c r="C18" t="n" s="8">
        <f>IF(false,"005-1512", "005-1512")</f>
      </c>
      <c r="D18" t="s" s="8">
        <v>69</v>
      </c>
      <c r="E18" t="n" s="8">
        <v>2.0</v>
      </c>
      <c r="F18" t="n" s="8">
        <v>1674.0</v>
      </c>
      <c r="G18" t="s" s="8">
        <v>53</v>
      </c>
      <c r="H18" t="s" s="8">
        <v>54</v>
      </c>
      <c r="I18" t="s" s="8">
        <v>73</v>
      </c>
    </row>
    <row r="19" spans="1:9" ht="16.0" x14ac:dyDescent="0.2" customHeight="true">
      <c r="A19" s="7" t="n">
        <v>4.4798501E7</v>
      </c>
      <c r="B19" s="8" t="s">
        <v>51</v>
      </c>
      <c r="C19" s="8" t="n">
        <f>IF(false,"005-1515", "005-1515")</f>
      </c>
      <c r="D19" s="8" t="s">
        <v>63</v>
      </c>
      <c r="E19" s="8" t="n">
        <v>3.0</v>
      </c>
      <c r="F19" s="8" t="n">
        <v>2389.0</v>
      </c>
      <c r="G19" s="8" t="s">
        <v>53</v>
      </c>
      <c r="H19" s="8" t="s">
        <v>54</v>
      </c>
      <c r="I19" s="8" t="s">
        <v>74</v>
      </c>
    </row>
    <row r="20" spans="1:9" x14ac:dyDescent="0.2" ht="16.0" customHeight="true">
      <c r="A20" s="7" t="n">
        <v>4.4785493E7</v>
      </c>
      <c r="B20" s="8" t="s">
        <v>51</v>
      </c>
      <c r="C20" s="8" t="n">
        <f>IF(false,"005-1516", "005-1516")</f>
      </c>
      <c r="D20" s="8" t="s">
        <v>75</v>
      </c>
      <c r="E20" s="8" t="n">
        <v>2.0</v>
      </c>
      <c r="F20" s="8" t="n">
        <v>1932.0</v>
      </c>
      <c r="G20" s="8" t="s">
        <v>53</v>
      </c>
      <c r="H20" s="8" t="s">
        <v>54</v>
      </c>
      <c r="I20" s="8" t="s">
        <v>76</v>
      </c>
    </row>
    <row r="21" ht="16.0" customHeight="true">
      <c r="A21" t="n" s="7">
        <v>4.478058E7</v>
      </c>
      <c r="B21" t="s" s="8">
        <v>51</v>
      </c>
      <c r="C21" t="n" s="8">
        <f>IF(false,"005-1516", "005-1516")</f>
      </c>
      <c r="D21" t="s" s="8">
        <v>75</v>
      </c>
      <c r="E21" t="n" s="8">
        <v>1.0</v>
      </c>
      <c r="F21" t="n" s="8">
        <v>965.0</v>
      </c>
      <c r="G21" t="s" s="8">
        <v>53</v>
      </c>
      <c r="H21" t="s" s="8">
        <v>54</v>
      </c>
      <c r="I21" t="s" s="8">
        <v>77</v>
      </c>
    </row>
    <row r="22" spans="1:9" s="1" customFormat="1" x14ac:dyDescent="0.2" ht="16.0" customHeight="true">
      <c r="A22" s="7" t="n">
        <v>4.4782097E7</v>
      </c>
      <c r="B22" t="s" s="8">
        <v>51</v>
      </c>
      <c r="C22" t="n" s="8">
        <f>IF(false,"005-1515", "005-1515")</f>
      </c>
      <c r="D22" t="s" s="8">
        <v>63</v>
      </c>
      <c r="E22" t="n" s="8">
        <v>1.0</v>
      </c>
      <c r="F22" s="8" t="n">
        <v>769.0</v>
      </c>
      <c r="G22" s="8" t="s">
        <v>53</v>
      </c>
      <c r="H22" s="8" t="s">
        <v>54</v>
      </c>
      <c r="I22" s="8" t="s">
        <v>78</v>
      </c>
    </row>
    <row r="23" spans="1:9" x14ac:dyDescent="0.2" ht="16.0" customHeight="true">
      <c r="A23" s="7" t="n">
        <v>4.4782097E7</v>
      </c>
      <c r="B23" s="8" t="s">
        <v>51</v>
      </c>
      <c r="C23" s="8" t="n">
        <f>IF(false,"005-1516", "005-1516")</f>
      </c>
      <c r="D23" s="8" t="s">
        <v>75</v>
      </c>
      <c r="E23" s="8" t="n">
        <v>1.0</v>
      </c>
      <c r="F23" s="8" t="n">
        <v>769.0</v>
      </c>
      <c r="G23" s="8" t="s">
        <v>53</v>
      </c>
      <c r="H23" s="8" t="s">
        <v>54</v>
      </c>
      <c r="I23" s="8" t="s">
        <v>78</v>
      </c>
    </row>
    <row r="24" ht="16.0" customHeight="true">
      <c r="A24" t="n" s="7">
        <v>4.4832006E7</v>
      </c>
      <c r="B24" t="s" s="8">
        <v>56</v>
      </c>
      <c r="C24" t="n" s="8">
        <f>IF(false,"005-1515", "005-1515")</f>
      </c>
      <c r="D24" t="s" s="8">
        <v>63</v>
      </c>
      <c r="E24" t="n" s="8">
        <v>1.0</v>
      </c>
      <c r="F24" t="n" s="8">
        <v>814.0</v>
      </c>
      <c r="G24" t="s" s="8">
        <v>53</v>
      </c>
      <c r="H24" t="s" s="8">
        <v>54</v>
      </c>
      <c r="I24" t="s" s="8">
        <v>79</v>
      </c>
    </row>
    <row r="25" spans="1:9" s="1" customFormat="1" x14ac:dyDescent="0.2" ht="16.0" customHeight="true">
      <c r="A25" t="n" s="7">
        <v>4.4942281E7</v>
      </c>
      <c r="B25" t="s" s="8">
        <v>54</v>
      </c>
      <c r="C25" t="n" s="8">
        <f>IF(false,"01-003810", "01-003810")</f>
      </c>
      <c r="D25" t="s" s="8">
        <v>80</v>
      </c>
      <c r="E25" t="n" s="8">
        <v>1.0</v>
      </c>
      <c r="F25" t="n" s="8">
        <v>518.0</v>
      </c>
      <c r="G25" t="s" s="8">
        <v>53</v>
      </c>
      <c r="H25" t="s" s="8">
        <v>54</v>
      </c>
      <c r="I25" t="s" s="8">
        <v>81</v>
      </c>
    </row>
    <row r="26" ht="16.0" customHeight="true">
      <c r="A26" t="n" s="7">
        <v>4.4093381E7</v>
      </c>
      <c r="B26" t="s" s="8">
        <v>82</v>
      </c>
      <c r="C26" t="n" s="8">
        <f>IF(false,"005-1515", "005-1515")</f>
      </c>
      <c r="D26" t="s" s="8">
        <v>63</v>
      </c>
      <c r="E26" t="n" s="8">
        <v>1.0</v>
      </c>
      <c r="F26" t="n" s="8">
        <v>966.0</v>
      </c>
      <c r="G26" t="s" s="8">
        <v>53</v>
      </c>
      <c r="H26" t="s" s="8">
        <v>54</v>
      </c>
      <c r="I26" t="s" s="8">
        <v>83</v>
      </c>
    </row>
    <row r="27" ht="16.0" customHeight="true">
      <c r="A27" t="n" s="7">
        <v>4.4882378E7</v>
      </c>
      <c r="B27" t="s" s="8">
        <v>56</v>
      </c>
      <c r="C27" t="n" s="8">
        <f>IF(false,"005-1256", "005-1256")</f>
      </c>
      <c r="D27" t="s" s="8">
        <v>84</v>
      </c>
      <c r="E27" t="n" s="8">
        <v>1.0</v>
      </c>
      <c r="F27" t="n" s="8">
        <v>528.0</v>
      </c>
      <c r="G27" t="s" s="8">
        <v>53</v>
      </c>
      <c r="H27" t="s" s="8">
        <v>54</v>
      </c>
      <c r="I27" t="s" s="8">
        <v>85</v>
      </c>
    </row>
    <row r="28" ht="16.0" customHeight="true">
      <c r="A28" t="n" s="7">
        <v>4.488071E7</v>
      </c>
      <c r="B28" t="s" s="8">
        <v>56</v>
      </c>
      <c r="C28" t="n" s="8">
        <f>IF(false,"120922352", "120922352")</f>
      </c>
      <c r="D28" t="s" s="8">
        <v>86</v>
      </c>
      <c r="E28" t="n" s="8">
        <v>1.0</v>
      </c>
      <c r="F28" t="n" s="8">
        <v>712.0</v>
      </c>
      <c r="G28" t="s" s="8">
        <v>53</v>
      </c>
      <c r="H28" t="s" s="8">
        <v>54</v>
      </c>
      <c r="I28" t="s" s="8">
        <v>87</v>
      </c>
    </row>
    <row r="29" spans="1:9" s="1" customFormat="1" x14ac:dyDescent="0.2" ht="16.0" customHeight="true">
      <c r="A29" t="n" s="7">
        <v>4.4784399E7</v>
      </c>
      <c r="B29" t="s" s="8">
        <v>51</v>
      </c>
      <c r="C29" t="n" s="8">
        <f>IF(false,"120921880", "120921880")</f>
      </c>
      <c r="D29" t="s" s="8">
        <v>88</v>
      </c>
      <c r="E29" t="n" s="8">
        <v>1.0</v>
      </c>
      <c r="F29" t="n" s="8">
        <v>203.0</v>
      </c>
      <c r="G29" s="8" t="s">
        <v>53</v>
      </c>
      <c r="H29" t="s" s="8">
        <v>54</v>
      </c>
      <c r="I29" s="8" t="s">
        <v>89</v>
      </c>
    </row>
    <row r="30" ht="16.0" customHeight="true">
      <c r="A30" t="n" s="7">
        <v>4.4502692E7</v>
      </c>
      <c r="B30" t="s" s="8">
        <v>90</v>
      </c>
      <c r="C30" t="n" s="8">
        <f>IF(false,"000-631", "000-631")</f>
      </c>
      <c r="D30" t="s" s="8">
        <v>91</v>
      </c>
      <c r="E30" t="n" s="8">
        <v>1.0</v>
      </c>
      <c r="F30" t="n" s="8">
        <v>463.0</v>
      </c>
      <c r="G30" t="s" s="8">
        <v>53</v>
      </c>
      <c r="H30" t="s" s="8">
        <v>54</v>
      </c>
      <c r="I30" t="s" s="8">
        <v>92</v>
      </c>
    </row>
    <row r="31" ht="16.0" customHeight="true">
      <c r="A31" t="n" s="7">
        <v>4.4480347E7</v>
      </c>
      <c r="B31" t="s" s="8">
        <v>90</v>
      </c>
      <c r="C31" t="n" s="8">
        <f>IF(false,"120921853", "120921853")</f>
      </c>
      <c r="D31" t="s" s="8">
        <v>71</v>
      </c>
      <c r="E31" t="n" s="8">
        <v>1.0</v>
      </c>
      <c r="F31" t="n" s="8">
        <v>949.0</v>
      </c>
      <c r="G31" t="s" s="8">
        <v>53</v>
      </c>
      <c r="H31" t="s" s="8">
        <v>54</v>
      </c>
      <c r="I31" t="s" s="8">
        <v>93</v>
      </c>
    </row>
    <row r="32" ht="16.0" customHeight="true">
      <c r="A32" t="n" s="7">
        <v>4.4384726E7</v>
      </c>
      <c r="B32" t="s" s="8">
        <v>94</v>
      </c>
      <c r="C32" t="n" s="8">
        <f>IF(false,"120921543", "120921543")</f>
      </c>
      <c r="D32" t="s" s="8">
        <v>95</v>
      </c>
      <c r="E32" t="n" s="8">
        <v>1.0</v>
      </c>
      <c r="F32" t="n" s="8">
        <v>817.0</v>
      </c>
      <c r="G32" t="s" s="8">
        <v>53</v>
      </c>
      <c r="H32" t="s" s="8">
        <v>54</v>
      </c>
      <c r="I32" t="s" s="8">
        <v>96</v>
      </c>
    </row>
    <row r="33" ht="16.0" customHeight="true">
      <c r="A33" t="n" s="7">
        <v>4.485597E7</v>
      </c>
      <c r="B33" t="s" s="8">
        <v>56</v>
      </c>
      <c r="C33" t="n" s="8">
        <f>IF(false,"003-319", "003-319")</f>
      </c>
      <c r="D33" t="s" s="8">
        <v>61</v>
      </c>
      <c r="E33" t="n" s="8">
        <v>1.0</v>
      </c>
      <c r="F33" t="n" s="8">
        <v>1103.0</v>
      </c>
      <c r="G33" t="s" s="8">
        <v>53</v>
      </c>
      <c r="H33" t="s" s="8">
        <v>54</v>
      </c>
      <c r="I33" t="s" s="8">
        <v>97</v>
      </c>
    </row>
    <row r="34" ht="16.0" customHeight="true">
      <c r="A34" t="n" s="7">
        <v>4.4830328E7</v>
      </c>
      <c r="B34" t="s" s="8">
        <v>56</v>
      </c>
      <c r="C34" t="n" s="8">
        <f>IF(false,"120922035", "120922035")</f>
      </c>
      <c r="D34" t="s" s="8">
        <v>98</v>
      </c>
      <c r="E34" t="n" s="8">
        <v>1.0</v>
      </c>
      <c r="F34" t="n" s="8">
        <v>678.0</v>
      </c>
      <c r="G34" t="s" s="8">
        <v>53</v>
      </c>
      <c r="H34" t="s" s="8">
        <v>54</v>
      </c>
      <c r="I34" t="s" s="8">
        <v>99</v>
      </c>
    </row>
    <row r="35" ht="16.0" customHeight="true">
      <c r="A35" t="n" s="7">
        <v>4.4781593E7</v>
      </c>
      <c r="B35" t="s" s="8">
        <v>51</v>
      </c>
      <c r="C35" t="n" s="8">
        <f>IF(false,"005-1514", "005-1514")</f>
      </c>
      <c r="D35" t="s" s="8">
        <v>100</v>
      </c>
      <c r="E35" t="n" s="8">
        <v>1.0</v>
      </c>
      <c r="F35" t="n" s="8">
        <v>966.0</v>
      </c>
      <c r="G35" t="s" s="8">
        <v>53</v>
      </c>
      <c r="H35" t="s" s="8">
        <v>54</v>
      </c>
      <c r="I35" t="s" s="8">
        <v>101</v>
      </c>
    </row>
    <row r="36" ht="16.0" customHeight="true">
      <c r="A36" t="n" s="7">
        <v>4.4280014E7</v>
      </c>
      <c r="B36" t="s" s="8">
        <v>102</v>
      </c>
      <c r="C36" t="n" s="8">
        <f>IF(false,"005-1112", "005-1112")</f>
      </c>
      <c r="D36" t="s" s="8">
        <v>103</v>
      </c>
      <c r="E36" t="n" s="8">
        <v>2.0</v>
      </c>
      <c r="F36" t="n" s="8">
        <v>3398.0</v>
      </c>
      <c r="G36" t="s" s="8">
        <v>53</v>
      </c>
      <c r="H36" t="s" s="8">
        <v>54</v>
      </c>
      <c r="I36" t="s" s="8">
        <v>104</v>
      </c>
    </row>
    <row r="37" ht="16.0" customHeight="true">
      <c r="A37" t="n" s="7">
        <v>4.4770471E7</v>
      </c>
      <c r="B37" t="s" s="8">
        <v>51</v>
      </c>
      <c r="C37" t="n" s="8">
        <f>IF(false,"005-1110", "005-1110")</f>
      </c>
      <c r="D37" t="s" s="8">
        <v>105</v>
      </c>
      <c r="E37" t="n" s="8">
        <v>2.0</v>
      </c>
      <c r="F37" t="n" s="8">
        <v>2978.0</v>
      </c>
      <c r="G37" t="s" s="8">
        <v>53</v>
      </c>
      <c r="H37" t="s" s="8">
        <v>54</v>
      </c>
      <c r="I37" t="s" s="8">
        <v>106</v>
      </c>
    </row>
    <row r="38" ht="16.0" customHeight="true">
      <c r="A38" t="n" s="7">
        <v>4.4697833E7</v>
      </c>
      <c r="B38" t="s" s="8">
        <v>51</v>
      </c>
      <c r="C38" t="n" s="8">
        <f>IF(false,"120921545", "120921545")</f>
      </c>
      <c r="D38" t="s" s="8">
        <v>107</v>
      </c>
      <c r="E38" t="n" s="8">
        <v>3.0</v>
      </c>
      <c r="F38" t="n" s="8">
        <v>972.0</v>
      </c>
      <c r="G38" t="s" s="8">
        <v>53</v>
      </c>
      <c r="H38" t="s" s="8">
        <v>54</v>
      </c>
      <c r="I38" t="s" s="8">
        <v>108</v>
      </c>
    </row>
    <row r="39" ht="16.0" customHeight="true">
      <c r="A39" t="n" s="7">
        <v>4.4577658E7</v>
      </c>
      <c r="B39" t="s" s="8">
        <v>109</v>
      </c>
      <c r="C39" t="n" s="8">
        <f>IF(false,"005-1111", "005-1111")</f>
      </c>
      <c r="D39" t="s" s="8">
        <v>110</v>
      </c>
      <c r="E39" t="n" s="8">
        <v>1.0</v>
      </c>
      <c r="F39" t="n" s="8">
        <v>1421.0</v>
      </c>
      <c r="G39" t="s" s="8">
        <v>53</v>
      </c>
      <c r="H39" t="s" s="8">
        <v>54</v>
      </c>
      <c r="I39" t="s" s="8">
        <v>111</v>
      </c>
    </row>
    <row r="40" ht="16.0" customHeight="true">
      <c r="A40" t="n" s="7">
        <v>4.4503137E7</v>
      </c>
      <c r="B40" t="s" s="8">
        <v>90</v>
      </c>
      <c r="C40" t="n" s="8">
        <f>IF(false,"120922387", "120922387")</f>
      </c>
      <c r="D40" t="s" s="8">
        <v>112</v>
      </c>
      <c r="E40" t="n" s="8">
        <v>1.0</v>
      </c>
      <c r="F40" t="n" s="8">
        <v>335.0</v>
      </c>
      <c r="G40" t="s" s="8">
        <v>53</v>
      </c>
      <c r="H40" t="s" s="8">
        <v>54</v>
      </c>
      <c r="I40" t="s" s="8">
        <v>113</v>
      </c>
    </row>
    <row r="41" ht="16.0" customHeight="true">
      <c r="A41" t="n" s="7">
        <v>4.4823797E7</v>
      </c>
      <c r="B41" t="s" s="8">
        <v>56</v>
      </c>
      <c r="C41" t="n" s="8">
        <f>IF(false,"005-1514", "005-1514")</f>
      </c>
      <c r="D41" t="s" s="8">
        <v>100</v>
      </c>
      <c r="E41" t="n" s="8">
        <v>1.0</v>
      </c>
      <c r="F41" t="n" s="8">
        <v>866.0</v>
      </c>
      <c r="G41" t="s" s="8">
        <v>53</v>
      </c>
      <c r="H41" t="s" s="8">
        <v>54</v>
      </c>
      <c r="I41" t="s" s="8">
        <v>114</v>
      </c>
    </row>
    <row r="42" ht="16.0" customHeight="true">
      <c r="A42" t="n" s="7">
        <v>4.4805539E7</v>
      </c>
      <c r="B42" t="s" s="8">
        <v>51</v>
      </c>
      <c r="C42" t="n" s="8">
        <f>IF(false,"005-1273", "005-1273")</f>
      </c>
      <c r="D42" t="s" s="8">
        <v>115</v>
      </c>
      <c r="E42" t="n" s="8">
        <v>1.0</v>
      </c>
      <c r="F42" t="n" s="8">
        <v>868.0</v>
      </c>
      <c r="G42" t="s" s="8">
        <v>53</v>
      </c>
      <c r="H42" t="s" s="8">
        <v>54</v>
      </c>
      <c r="I42" t="s" s="8">
        <v>116</v>
      </c>
    </row>
    <row r="43" ht="16.0" customHeight="true">
      <c r="A43" t="n" s="7">
        <v>4.453033E7</v>
      </c>
      <c r="B43" t="s" s="8">
        <v>90</v>
      </c>
      <c r="C43" t="n" s="8">
        <f>IF(false,"120921853", "120921853")</f>
      </c>
      <c r="D43" t="s" s="8">
        <v>71</v>
      </c>
      <c r="E43" t="n" s="8">
        <v>4.0</v>
      </c>
      <c r="F43" t="n" s="8">
        <v>3796.0</v>
      </c>
      <c r="G43" t="s" s="8">
        <v>53</v>
      </c>
      <c r="H43" t="s" s="8">
        <v>54</v>
      </c>
      <c r="I43" t="s" s="8">
        <v>117</v>
      </c>
    </row>
    <row r="44" ht="16.0" customHeight="true">
      <c r="A44" t="n" s="7">
        <v>4.4793E7</v>
      </c>
      <c r="B44" t="s" s="8">
        <v>51</v>
      </c>
      <c r="C44" t="n" s="8">
        <f>IF(false,"120922019", "120922019")</f>
      </c>
      <c r="D44" t="s" s="8">
        <v>118</v>
      </c>
      <c r="E44" t="n" s="8">
        <v>1.0</v>
      </c>
      <c r="F44" t="n" s="8">
        <v>257.0</v>
      </c>
      <c r="G44" t="s" s="8">
        <v>53</v>
      </c>
      <c r="H44" t="s" s="8">
        <v>54</v>
      </c>
      <c r="I44" t="s" s="8">
        <v>119</v>
      </c>
    </row>
    <row r="45" ht="16.0" customHeight="true">
      <c r="A45" t="n" s="7">
        <v>4.4810456E7</v>
      </c>
      <c r="B45" t="s" s="8">
        <v>56</v>
      </c>
      <c r="C45" t="n" s="8">
        <f>IF(false,"003-276", "003-276")</f>
      </c>
      <c r="D45" t="s" s="8">
        <v>120</v>
      </c>
      <c r="E45" t="n" s="8">
        <v>1.0</v>
      </c>
      <c r="F45" t="n" s="8">
        <v>61.0</v>
      </c>
      <c r="G45" t="s" s="8">
        <v>53</v>
      </c>
      <c r="H45" t="s" s="8">
        <v>54</v>
      </c>
      <c r="I45" t="s" s="8">
        <v>121</v>
      </c>
    </row>
    <row r="46" ht="16.0" customHeight="true">
      <c r="A46" t="n" s="7">
        <v>4.4754454E7</v>
      </c>
      <c r="B46" t="s" s="8">
        <v>51</v>
      </c>
      <c r="C46" t="n" s="8">
        <f>IF(false,"005-1358", "005-1358")</f>
      </c>
      <c r="D46" t="s" s="8">
        <v>122</v>
      </c>
      <c r="E46" t="n" s="8">
        <v>2.0</v>
      </c>
      <c r="F46" t="n" s="8">
        <v>1412.0</v>
      </c>
      <c r="G46" t="s" s="8">
        <v>53</v>
      </c>
      <c r="H46" t="s" s="8">
        <v>54</v>
      </c>
      <c r="I46" t="s" s="8">
        <v>123</v>
      </c>
    </row>
    <row r="47" ht="16.0" customHeight="true">
      <c r="A47" t="n" s="7">
        <v>4.4754454E7</v>
      </c>
      <c r="B47" t="s" s="8">
        <v>51</v>
      </c>
      <c r="C47" t="n" s="8">
        <f>IF(false,"005-1110", "005-1110")</f>
      </c>
      <c r="D47" t="s" s="8">
        <v>105</v>
      </c>
      <c r="E47" t="n" s="8">
        <v>1.0</v>
      </c>
      <c r="F47" t="n" s="8">
        <v>1083.0</v>
      </c>
      <c r="G47" t="s" s="8">
        <v>53</v>
      </c>
      <c r="H47" t="s" s="8">
        <v>54</v>
      </c>
      <c r="I47" t="s" s="8">
        <v>123</v>
      </c>
    </row>
    <row r="48" ht="16.0" customHeight="true">
      <c r="A48" t="n" s="7">
        <v>4.4612179E7</v>
      </c>
      <c r="B48" t="s" s="8">
        <v>109</v>
      </c>
      <c r="C48" t="n" s="8">
        <f>IF(false,"120922790", "120922790")</f>
      </c>
      <c r="D48" t="s" s="8">
        <v>124</v>
      </c>
      <c r="E48" t="n" s="8">
        <v>1.0</v>
      </c>
      <c r="F48" t="n" s="8">
        <v>349.0</v>
      </c>
      <c r="G48" t="s" s="8">
        <v>53</v>
      </c>
      <c r="H48" t="s" s="8">
        <v>54</v>
      </c>
      <c r="I48" t="s" s="8">
        <v>125</v>
      </c>
    </row>
    <row r="49" ht="16.0" customHeight="true">
      <c r="A49" t="n" s="7">
        <v>4.4741094E7</v>
      </c>
      <c r="B49" t="s" s="8">
        <v>51</v>
      </c>
      <c r="C49" t="n" s="8">
        <f>IF(false,"120906022", "120906022")</f>
      </c>
      <c r="D49" t="s" s="8">
        <v>126</v>
      </c>
      <c r="E49" t="n" s="8">
        <v>4.0</v>
      </c>
      <c r="F49" t="n" s="8">
        <v>3456.0</v>
      </c>
      <c r="G49" t="s" s="8">
        <v>53</v>
      </c>
      <c r="H49" t="s" s="8">
        <v>54</v>
      </c>
      <c r="I49" t="s" s="8">
        <v>127</v>
      </c>
    </row>
    <row r="50" ht="16.0" customHeight="true">
      <c r="A50" t="n" s="7">
        <v>4.4723479E7</v>
      </c>
      <c r="B50" t="s" s="8">
        <v>51</v>
      </c>
      <c r="C50" t="n" s="8">
        <f>IF(false,"000-631", "000-631")</f>
      </c>
      <c r="D50" t="s" s="8">
        <v>91</v>
      </c>
      <c r="E50" t="n" s="8">
        <v>3.0</v>
      </c>
      <c r="F50" t="n" s="8">
        <v>1302.0</v>
      </c>
      <c r="G50" t="s" s="8">
        <v>53</v>
      </c>
      <c r="H50" t="s" s="8">
        <v>54</v>
      </c>
      <c r="I50" t="s" s="8">
        <v>128</v>
      </c>
    </row>
    <row r="51" ht="16.0" customHeight="true">
      <c r="A51" t="n" s="7">
        <v>4.4786193E7</v>
      </c>
      <c r="B51" t="s" s="8">
        <v>51</v>
      </c>
      <c r="C51" t="n" s="8">
        <f>IF(false,"120922035", "120922035")</f>
      </c>
      <c r="D51" t="s" s="8">
        <v>98</v>
      </c>
      <c r="E51" t="n" s="8">
        <v>1.0</v>
      </c>
      <c r="F51" t="n" s="8">
        <v>939.0</v>
      </c>
      <c r="G51" t="s" s="8">
        <v>53</v>
      </c>
      <c r="H51" t="s" s="8">
        <v>54</v>
      </c>
      <c r="I51" t="s" s="8">
        <v>129</v>
      </c>
    </row>
    <row r="52" ht="16.0" customHeight="true">
      <c r="A52" t="n" s="7">
        <v>4.4542401E7</v>
      </c>
      <c r="B52" t="s" s="8">
        <v>90</v>
      </c>
      <c r="C52" t="n" s="8">
        <f>IF(false,"120922035", "120922035")</f>
      </c>
      <c r="D52" t="s" s="8">
        <v>98</v>
      </c>
      <c r="E52" t="n" s="8">
        <v>1.0</v>
      </c>
      <c r="F52" t="n" s="8">
        <v>795.0</v>
      </c>
      <c r="G52" t="s" s="8">
        <v>53</v>
      </c>
      <c r="H52" t="s" s="8">
        <v>54</v>
      </c>
      <c r="I52" t="s" s="8">
        <v>130</v>
      </c>
    </row>
    <row r="53" ht="16.0" customHeight="true">
      <c r="A53" t="n" s="7">
        <v>4.4827217E7</v>
      </c>
      <c r="B53" t="s" s="8">
        <v>56</v>
      </c>
      <c r="C53" t="n" s="8">
        <f>IF(false,"000-631", "000-631")</f>
      </c>
      <c r="D53" t="s" s="8">
        <v>91</v>
      </c>
      <c r="E53" t="n" s="8">
        <v>1.0</v>
      </c>
      <c r="F53" t="n" s="8">
        <v>432.0</v>
      </c>
      <c r="G53" t="s" s="8">
        <v>53</v>
      </c>
      <c r="H53" t="s" s="8">
        <v>54</v>
      </c>
      <c r="I53" t="s" s="8">
        <v>131</v>
      </c>
    </row>
    <row r="54" ht="16.0" customHeight="true">
      <c r="A54" t="n" s="7">
        <v>4.481515E7</v>
      </c>
      <c r="B54" t="s" s="8">
        <v>56</v>
      </c>
      <c r="C54" t="n" s="8">
        <f>IF(false,"005-1250", "005-1250")</f>
      </c>
      <c r="D54" t="s" s="8">
        <v>132</v>
      </c>
      <c r="E54" t="n" s="8">
        <v>1.0</v>
      </c>
      <c r="F54" t="n" s="8">
        <v>1589.0</v>
      </c>
      <c r="G54" t="s" s="8">
        <v>53</v>
      </c>
      <c r="H54" t="s" s="8">
        <v>54</v>
      </c>
      <c r="I54" t="s" s="8">
        <v>133</v>
      </c>
    </row>
    <row r="55" ht="16.0" customHeight="true">
      <c r="A55" t="n" s="7">
        <v>4.4716731E7</v>
      </c>
      <c r="B55" t="s" s="8">
        <v>51</v>
      </c>
      <c r="C55" t="n" s="8">
        <f>IF(false,"120921573", "120921573")</f>
      </c>
      <c r="D55" t="s" s="8">
        <v>134</v>
      </c>
      <c r="E55" t="n" s="8">
        <v>1.0</v>
      </c>
      <c r="F55" t="n" s="8">
        <v>1350.0</v>
      </c>
      <c r="G55" t="s" s="8">
        <v>53</v>
      </c>
      <c r="H55" t="s" s="8">
        <v>54</v>
      </c>
      <c r="I55" t="s" s="8">
        <v>135</v>
      </c>
    </row>
    <row r="56" ht="16.0" customHeight="true">
      <c r="A56" t="n" s="7">
        <v>4.4716731E7</v>
      </c>
      <c r="B56" t="s" s="8">
        <v>51</v>
      </c>
      <c r="C56" t="n" s="8">
        <f>IF(false,"120921947", "120921947")</f>
      </c>
      <c r="D56" t="s" s="8">
        <v>136</v>
      </c>
      <c r="E56" t="n" s="8">
        <v>1.0</v>
      </c>
      <c r="F56" t="n" s="8">
        <v>599.0</v>
      </c>
      <c r="G56" t="s" s="8">
        <v>53</v>
      </c>
      <c r="H56" t="s" s="8">
        <v>54</v>
      </c>
      <c r="I56" t="s" s="8">
        <v>135</v>
      </c>
    </row>
    <row r="57" ht="16.0" customHeight="true">
      <c r="A57" t="n" s="7">
        <v>4.4782023E7</v>
      </c>
      <c r="B57" t="s" s="8">
        <v>51</v>
      </c>
      <c r="C57" t="n" s="8">
        <f>IF(false,"120921900", "120921900")</f>
      </c>
      <c r="D57" t="s" s="8">
        <v>137</v>
      </c>
      <c r="E57" t="n" s="8">
        <v>3.0</v>
      </c>
      <c r="F57" t="n" s="8">
        <v>3213.0</v>
      </c>
      <c r="G57" t="s" s="8">
        <v>53</v>
      </c>
      <c r="H57" t="s" s="8">
        <v>54</v>
      </c>
      <c r="I57" t="s" s="8">
        <v>138</v>
      </c>
    </row>
    <row r="58" ht="16.0" customHeight="true">
      <c r="A58" t="n" s="7">
        <v>4.4725448E7</v>
      </c>
      <c r="B58" t="s" s="8">
        <v>51</v>
      </c>
      <c r="C58" t="n" s="8">
        <f>IF(false,"120922011", "120922011")</f>
      </c>
      <c r="D58" t="s" s="8">
        <v>139</v>
      </c>
      <c r="E58" t="n" s="8">
        <v>1.0</v>
      </c>
      <c r="F58" t="n" s="8">
        <v>384.0</v>
      </c>
      <c r="G58" t="s" s="8">
        <v>53</v>
      </c>
      <c r="H58" t="s" s="8">
        <v>54</v>
      </c>
      <c r="I58" t="s" s="8">
        <v>140</v>
      </c>
    </row>
    <row r="59" ht="16.0" customHeight="true">
      <c r="A59" t="n" s="7">
        <v>4.4725448E7</v>
      </c>
      <c r="B59" t="s" s="8">
        <v>51</v>
      </c>
      <c r="C59" t="n" s="8">
        <f>IF(false,"120922007", "120922007")</f>
      </c>
      <c r="D59" t="s" s="8">
        <v>141</v>
      </c>
      <c r="E59" t="n" s="8">
        <v>1.0</v>
      </c>
      <c r="F59" t="n" s="8">
        <v>384.0</v>
      </c>
      <c r="G59" t="s" s="8">
        <v>53</v>
      </c>
      <c r="H59" t="s" s="8">
        <v>54</v>
      </c>
      <c r="I59" t="s" s="8">
        <v>140</v>
      </c>
    </row>
    <row r="60" ht="16.0" customHeight="true">
      <c r="A60" t="n" s="7">
        <v>4.4807125E7</v>
      </c>
      <c r="B60" t="s" s="8">
        <v>56</v>
      </c>
      <c r="C60" t="n" s="8">
        <f>IF(false,"005-1515", "005-1515")</f>
      </c>
      <c r="D60" t="s" s="8">
        <v>63</v>
      </c>
      <c r="E60" t="n" s="8">
        <v>1.0</v>
      </c>
      <c r="F60" t="n" s="8">
        <v>888.0</v>
      </c>
      <c r="G60" t="s" s="8">
        <v>53</v>
      </c>
      <c r="H60" t="s" s="8">
        <v>54</v>
      </c>
      <c r="I60" t="s" s="8">
        <v>142</v>
      </c>
    </row>
    <row r="61" ht="16.0" customHeight="true">
      <c r="A61" t="n" s="7">
        <v>4.4486229E7</v>
      </c>
      <c r="B61" t="s" s="8">
        <v>90</v>
      </c>
      <c r="C61" t="n" s="8">
        <f>IF(false,"120921718", "120921718")</f>
      </c>
      <c r="D61" t="s" s="8">
        <v>67</v>
      </c>
      <c r="E61" t="n" s="8">
        <v>1.0</v>
      </c>
      <c r="F61" t="n" s="8">
        <v>1699.0</v>
      </c>
      <c r="G61" t="s" s="8">
        <v>53</v>
      </c>
      <c r="H61" t="s" s="8">
        <v>54</v>
      </c>
      <c r="I61" t="s" s="8">
        <v>143</v>
      </c>
    </row>
    <row r="62" ht="16.0" customHeight="true">
      <c r="A62" t="n" s="7">
        <v>4.4800916E7</v>
      </c>
      <c r="B62" t="s" s="8">
        <v>51</v>
      </c>
      <c r="C62" t="n" s="8">
        <f>IF(false,"005-1515", "005-1515")</f>
      </c>
      <c r="D62" t="s" s="8">
        <v>63</v>
      </c>
      <c r="E62" t="n" s="8">
        <v>4.0</v>
      </c>
      <c r="F62" t="n" s="8">
        <v>3424.0</v>
      </c>
      <c r="G62" t="s" s="8">
        <v>53</v>
      </c>
      <c r="H62" t="s" s="8">
        <v>54</v>
      </c>
      <c r="I62" t="s" s="8">
        <v>144</v>
      </c>
    </row>
    <row r="63" ht="16.0" customHeight="true">
      <c r="A63" t="n" s="7">
        <v>4.483122E7</v>
      </c>
      <c r="B63" t="s" s="8">
        <v>56</v>
      </c>
      <c r="C63" t="n" s="8">
        <f>IF(false,"005-1250", "005-1250")</f>
      </c>
      <c r="D63" t="s" s="8">
        <v>132</v>
      </c>
      <c r="E63" t="n" s="8">
        <v>1.0</v>
      </c>
      <c r="F63" t="n" s="8">
        <v>1312.0</v>
      </c>
      <c r="G63" t="s" s="8">
        <v>53</v>
      </c>
      <c r="H63" t="s" s="8">
        <v>54</v>
      </c>
      <c r="I63" t="s" s="8">
        <v>145</v>
      </c>
    </row>
    <row r="64" ht="16.0" customHeight="true">
      <c r="A64" t="n" s="7">
        <v>4.4806709E7</v>
      </c>
      <c r="B64" t="s" s="8">
        <v>56</v>
      </c>
      <c r="C64" t="n" s="8">
        <f>IF(false,"005-1250", "005-1250")</f>
      </c>
      <c r="D64" t="s" s="8">
        <v>132</v>
      </c>
      <c r="E64" t="n" s="8">
        <v>1.0</v>
      </c>
      <c r="F64" t="n" s="8">
        <v>1589.0</v>
      </c>
      <c r="G64" t="s" s="8">
        <v>53</v>
      </c>
      <c r="H64" t="s" s="8">
        <v>54</v>
      </c>
      <c r="I64" t="s" s="8">
        <v>146</v>
      </c>
    </row>
    <row r="65" ht="16.0" customHeight="true">
      <c r="A65" t="n" s="7">
        <v>4.4819328E7</v>
      </c>
      <c r="B65" t="s" s="8">
        <v>56</v>
      </c>
      <c r="C65" t="n" s="8">
        <f>IF(false,"01-003956", "01-003956")</f>
      </c>
      <c r="D65" t="s" s="8">
        <v>147</v>
      </c>
      <c r="E65" t="n" s="8">
        <v>1.0</v>
      </c>
      <c r="F65" t="n" s="8">
        <v>462.0</v>
      </c>
      <c r="G65" t="s" s="8">
        <v>53</v>
      </c>
      <c r="H65" t="s" s="8">
        <v>54</v>
      </c>
      <c r="I65" t="s" s="8">
        <v>148</v>
      </c>
    </row>
    <row r="66" ht="16.0" customHeight="true">
      <c r="A66" t="n" s="7">
        <v>4.4511218E7</v>
      </c>
      <c r="B66" t="s" s="8">
        <v>90</v>
      </c>
      <c r="C66" t="n" s="8">
        <f>IF(false,"120921898", "120921898")</f>
      </c>
      <c r="D66" t="s" s="8">
        <v>149</v>
      </c>
      <c r="E66" t="n" s="8">
        <v>1.0</v>
      </c>
      <c r="F66" t="n" s="8">
        <v>1219.0</v>
      </c>
      <c r="G66" t="s" s="8">
        <v>53</v>
      </c>
      <c r="H66" t="s" s="8">
        <v>54</v>
      </c>
      <c r="I66" t="s" s="8">
        <v>150</v>
      </c>
    </row>
    <row r="67" ht="16.0" customHeight="true">
      <c r="A67" t="n" s="7">
        <v>4.4563546E7</v>
      </c>
      <c r="B67" t="s" s="8">
        <v>90</v>
      </c>
      <c r="C67" t="n" s="8">
        <f>IF(false,"01-003884", "01-003884")</f>
      </c>
      <c r="D67" t="s" s="8">
        <v>151</v>
      </c>
      <c r="E67" t="n" s="8">
        <v>1.0</v>
      </c>
      <c r="F67" t="n" s="8">
        <v>889.0</v>
      </c>
      <c r="G67" t="s" s="8">
        <v>53</v>
      </c>
      <c r="H67" t="s" s="8">
        <v>54</v>
      </c>
      <c r="I67" t="s" s="8">
        <v>152</v>
      </c>
    </row>
    <row r="68" ht="16.0" customHeight="true">
      <c r="A68" t="n" s="7">
        <v>4.4780477E7</v>
      </c>
      <c r="B68" t="s" s="8">
        <v>51</v>
      </c>
      <c r="C68" t="n" s="8">
        <f>IF(false,"003-315", "003-315")</f>
      </c>
      <c r="D68" t="s" s="8">
        <v>59</v>
      </c>
      <c r="E68" t="n" s="8">
        <v>1.0</v>
      </c>
      <c r="F68" t="n" s="8">
        <v>1329.0</v>
      </c>
      <c r="G68" t="s" s="8">
        <v>53</v>
      </c>
      <c r="H68" t="s" s="8">
        <v>54</v>
      </c>
      <c r="I68" t="s" s="8">
        <v>153</v>
      </c>
    </row>
    <row r="69" ht="16.0" customHeight="true">
      <c r="A69" t="n" s="7">
        <v>4.4908091E7</v>
      </c>
      <c r="B69" t="s" s="8">
        <v>56</v>
      </c>
      <c r="C69" t="n" s="8">
        <f>IF(false,"01-004111", "01-004111")</f>
      </c>
      <c r="D69" t="s" s="8">
        <v>154</v>
      </c>
      <c r="E69" t="n" s="8">
        <v>1.0</v>
      </c>
      <c r="F69" t="n" s="8">
        <v>699.0</v>
      </c>
      <c r="G69" t="s" s="8">
        <v>53</v>
      </c>
      <c r="H69" t="s" s="8">
        <v>54</v>
      </c>
      <c r="I69" t="s" s="8">
        <v>155</v>
      </c>
    </row>
    <row r="70" ht="16.0" customHeight="true">
      <c r="A70" t="n" s="7">
        <v>4.4908091E7</v>
      </c>
      <c r="B70" t="s" s="8">
        <v>56</v>
      </c>
      <c r="C70" t="n" s="8">
        <f>IF(false,"005-1560", "005-1560")</f>
      </c>
      <c r="D70" t="s" s="8">
        <v>156</v>
      </c>
      <c r="E70" t="n" s="8">
        <v>1.0</v>
      </c>
      <c r="F70" t="n" s="8">
        <v>552.0</v>
      </c>
      <c r="G70" t="s" s="8">
        <v>53</v>
      </c>
      <c r="H70" t="s" s="8">
        <v>54</v>
      </c>
      <c r="I70" t="s" s="8">
        <v>155</v>
      </c>
    </row>
    <row r="71" ht="16.0" customHeight="true">
      <c r="A71" t="n" s="7">
        <v>4.4902957E7</v>
      </c>
      <c r="B71" t="s" s="8">
        <v>56</v>
      </c>
      <c r="C71" t="n" s="8">
        <f>IF(false,"120922387", "120922387")</f>
      </c>
      <c r="D71" t="s" s="8">
        <v>112</v>
      </c>
      <c r="E71" t="n" s="8">
        <v>1.0</v>
      </c>
      <c r="F71" t="n" s="8">
        <v>281.0</v>
      </c>
      <c r="G71" t="s" s="8">
        <v>53</v>
      </c>
      <c r="H71" t="s" s="8">
        <v>54</v>
      </c>
      <c r="I71" t="s" s="8">
        <v>157</v>
      </c>
    </row>
    <row r="72" ht="16.0" customHeight="true">
      <c r="A72" t="n" s="7">
        <v>4.4904527E7</v>
      </c>
      <c r="B72" t="s" s="8">
        <v>56</v>
      </c>
      <c r="C72" t="n" s="8">
        <f>IF(false,"120906022", "120906022")</f>
      </c>
      <c r="D72" t="s" s="8">
        <v>126</v>
      </c>
      <c r="E72" t="n" s="8">
        <v>2.0</v>
      </c>
      <c r="F72" t="n" s="8">
        <v>1670.0</v>
      </c>
      <c r="G72" t="s" s="8">
        <v>53</v>
      </c>
      <c r="H72" t="s" s="8">
        <v>54</v>
      </c>
      <c r="I72" t="s" s="8">
        <v>158</v>
      </c>
    </row>
    <row r="73" ht="16.0" customHeight="true">
      <c r="A73" t="n" s="7">
        <v>4.482997E7</v>
      </c>
      <c r="B73" t="s" s="8">
        <v>56</v>
      </c>
      <c r="C73" t="n" s="8">
        <f>IF(false,"120922090", "120922090")</f>
      </c>
      <c r="D73" t="s" s="8">
        <v>159</v>
      </c>
      <c r="E73" t="n" s="8">
        <v>4.0</v>
      </c>
      <c r="F73" t="n" s="8">
        <v>3096.0</v>
      </c>
      <c r="G73" t="s" s="8">
        <v>53</v>
      </c>
      <c r="H73" t="s" s="8">
        <v>54</v>
      </c>
      <c r="I73" t="s" s="8">
        <v>160</v>
      </c>
    </row>
    <row r="74" ht="16.0" customHeight="true">
      <c r="A74" t="n" s="7">
        <v>4.4565434E7</v>
      </c>
      <c r="B74" t="s" s="8">
        <v>90</v>
      </c>
      <c r="C74" t="n" s="8">
        <f>IF(false,"120921807", "120921807")</f>
      </c>
      <c r="D74" t="s" s="8">
        <v>161</v>
      </c>
      <c r="E74" t="n" s="8">
        <v>1.0</v>
      </c>
      <c r="F74" t="n" s="8">
        <v>1791.0</v>
      </c>
      <c r="G74" t="s" s="8">
        <v>53</v>
      </c>
      <c r="H74" t="s" s="8">
        <v>54</v>
      </c>
      <c r="I74" t="s" s="8">
        <v>162</v>
      </c>
    </row>
    <row r="75" ht="16.0" customHeight="true">
      <c r="A75" t="n" s="7">
        <v>4.4816179E7</v>
      </c>
      <c r="B75" t="s" s="8">
        <v>56</v>
      </c>
      <c r="C75" t="n" s="8">
        <f>IF(false,"120921995", "120921995")</f>
      </c>
      <c r="D75" t="s" s="8">
        <v>163</v>
      </c>
      <c r="E75" t="n" s="8">
        <v>1.0</v>
      </c>
      <c r="F75" t="n" s="8">
        <v>1238.0</v>
      </c>
      <c r="G75" t="s" s="8">
        <v>53</v>
      </c>
      <c r="H75" t="s" s="8">
        <v>54</v>
      </c>
      <c r="I75" t="s" s="8">
        <v>164</v>
      </c>
    </row>
    <row r="76" ht="16.0" customHeight="true">
      <c r="A76" t="n" s="7">
        <v>4.4792026E7</v>
      </c>
      <c r="B76" t="s" s="8">
        <v>51</v>
      </c>
      <c r="C76" t="n" s="8">
        <f>IF(false,"005-1111", "005-1111")</f>
      </c>
      <c r="D76" t="s" s="8">
        <v>110</v>
      </c>
      <c r="E76" t="n" s="8">
        <v>1.0</v>
      </c>
      <c r="F76" t="n" s="8">
        <v>1432.0</v>
      </c>
      <c r="G76" t="s" s="8">
        <v>53</v>
      </c>
      <c r="H76" t="s" s="8">
        <v>54</v>
      </c>
      <c r="I76" t="s" s="8">
        <v>165</v>
      </c>
    </row>
    <row r="77" ht="16.0" customHeight="true">
      <c r="A77" t="n" s="7">
        <v>4.4937583E7</v>
      </c>
      <c r="B77" t="s" s="8">
        <v>54</v>
      </c>
      <c r="C77" t="n" s="8">
        <f>IF(false,"005-1255", "005-1255")</f>
      </c>
      <c r="D77" t="s" s="8">
        <v>166</v>
      </c>
      <c r="E77" t="n" s="8">
        <v>1.0</v>
      </c>
      <c r="F77" t="n" s="8">
        <v>689.0</v>
      </c>
      <c r="G77" t="s" s="8">
        <v>53</v>
      </c>
      <c r="H77" t="s" s="8">
        <v>54</v>
      </c>
      <c r="I77" t="s" s="8">
        <v>167</v>
      </c>
    </row>
    <row r="78" ht="16.0" customHeight="true">
      <c r="A78" t="n" s="7">
        <v>4.4912012E7</v>
      </c>
      <c r="B78" t="s" s="8">
        <v>56</v>
      </c>
      <c r="C78" t="n" s="8">
        <f>IF(false,"005-1250", "005-1250")</f>
      </c>
      <c r="D78" t="s" s="8">
        <v>132</v>
      </c>
      <c r="E78" t="n" s="8">
        <v>1.0</v>
      </c>
      <c r="F78" t="n" s="8">
        <v>1446.0</v>
      </c>
      <c r="G78" t="s" s="8">
        <v>53</v>
      </c>
      <c r="H78" t="s" s="8">
        <v>50</v>
      </c>
      <c r="I78" t="s" s="8">
        <v>168</v>
      </c>
    </row>
    <row r="79" ht="16.0" customHeight="true">
      <c r="A79" t="n" s="7">
        <v>4.4917653E7</v>
      </c>
      <c r="B79" t="s" s="8">
        <v>56</v>
      </c>
      <c r="C79" t="n" s="8">
        <f>IF(false,"003-319", "003-319")</f>
      </c>
      <c r="D79" t="s" s="8">
        <v>61</v>
      </c>
      <c r="E79" t="n" s="8">
        <v>1.0</v>
      </c>
      <c r="F79" t="n" s="8">
        <v>1110.0</v>
      </c>
      <c r="G79" t="s" s="8">
        <v>53</v>
      </c>
      <c r="H79" t="s" s="8">
        <v>50</v>
      </c>
      <c r="I79" t="s" s="8">
        <v>169</v>
      </c>
    </row>
    <row r="80" ht="16.0" customHeight="true">
      <c r="A80" t="n" s="7">
        <v>4.4910676E7</v>
      </c>
      <c r="B80" t="s" s="8">
        <v>56</v>
      </c>
      <c r="C80" t="n" s="8">
        <f>IF(false,"01-004061", "01-004061")</f>
      </c>
      <c r="D80" t="s" s="8">
        <v>170</v>
      </c>
      <c r="E80" t="n" s="8">
        <v>1.0</v>
      </c>
      <c r="F80" t="n" s="8">
        <v>358.0</v>
      </c>
      <c r="G80" t="s" s="8">
        <v>53</v>
      </c>
      <c r="H80" t="s" s="8">
        <v>50</v>
      </c>
      <c r="I80" t="s" s="8">
        <v>171</v>
      </c>
    </row>
    <row r="81" ht="16.0" customHeight="true">
      <c r="A81" t="n" s="7">
        <v>4.485692E7</v>
      </c>
      <c r="B81" t="s" s="8">
        <v>56</v>
      </c>
      <c r="C81" t="n" s="8">
        <f>IF(false,"005-1102", "005-1102")</f>
      </c>
      <c r="D81" t="s" s="8">
        <v>172</v>
      </c>
      <c r="E81" t="n" s="8">
        <v>1.0</v>
      </c>
      <c r="F81" t="n" s="8">
        <v>849.0</v>
      </c>
      <c r="G81" t="s" s="8">
        <v>53</v>
      </c>
      <c r="H81" t="s" s="8">
        <v>50</v>
      </c>
      <c r="I81" t="s" s="8">
        <v>173</v>
      </c>
    </row>
    <row r="82" ht="16.0" customHeight="true">
      <c r="A82" t="n" s="7">
        <v>4.4758764E7</v>
      </c>
      <c r="B82" t="s" s="8">
        <v>51</v>
      </c>
      <c r="C82" t="n" s="8">
        <f>IF(false,"005-1555", "005-1555")</f>
      </c>
      <c r="D82" t="s" s="8">
        <v>174</v>
      </c>
      <c r="E82" t="n" s="8">
        <v>1.0</v>
      </c>
      <c r="F82" t="n" s="8">
        <v>898.0</v>
      </c>
      <c r="G82" t="s" s="8">
        <v>53</v>
      </c>
      <c r="H82" t="s" s="8">
        <v>50</v>
      </c>
      <c r="I82" t="s" s="8">
        <v>175</v>
      </c>
    </row>
    <row r="83" ht="16.0" customHeight="true">
      <c r="A83" t="n" s="7">
        <v>4.499108E7</v>
      </c>
      <c r="B83" t="s" s="8">
        <v>54</v>
      </c>
      <c r="C83" t="n" s="8">
        <f>IF(false,"120922352", "120922352")</f>
      </c>
      <c r="D83" t="s" s="8">
        <v>86</v>
      </c>
      <c r="E83" t="n" s="8">
        <v>1.0</v>
      </c>
      <c r="F83" t="n" s="8">
        <v>835.0</v>
      </c>
      <c r="G83" t="s" s="8">
        <v>53</v>
      </c>
      <c r="H83" t="s" s="8">
        <v>50</v>
      </c>
      <c r="I83" t="s" s="8">
        <v>176</v>
      </c>
    </row>
    <row r="84" ht="16.0" customHeight="true">
      <c r="A84" t="n" s="7">
        <v>4.4936179E7</v>
      </c>
      <c r="B84" t="s" s="8">
        <v>54</v>
      </c>
      <c r="C84" t="n" s="8">
        <f>IF(false,"120922035", "120922035")</f>
      </c>
      <c r="D84" t="s" s="8">
        <v>98</v>
      </c>
      <c r="E84" t="n" s="8">
        <v>1.0</v>
      </c>
      <c r="F84" t="n" s="8">
        <v>918.0</v>
      </c>
      <c r="G84" t="s" s="8">
        <v>53</v>
      </c>
      <c r="H84" t="s" s="8">
        <v>50</v>
      </c>
      <c r="I84" t="s" s="8">
        <v>177</v>
      </c>
    </row>
    <row r="85" ht="16.0" customHeight="true">
      <c r="A85" t="n" s="7">
        <v>4.4922041E7</v>
      </c>
      <c r="B85" t="s" s="8">
        <v>56</v>
      </c>
      <c r="C85" t="n" s="8">
        <f>IF(false,"120921471", "120921471")</f>
      </c>
      <c r="D85" t="s" s="8">
        <v>178</v>
      </c>
      <c r="E85" t="n" s="8">
        <v>1.0</v>
      </c>
      <c r="F85" t="n" s="8">
        <v>786.0</v>
      </c>
      <c r="G85" t="s" s="8">
        <v>53</v>
      </c>
      <c r="H85" t="s" s="8">
        <v>50</v>
      </c>
      <c r="I85" t="s" s="8">
        <v>179</v>
      </c>
    </row>
    <row r="86" ht="16.0" customHeight="true">
      <c r="A86" t="n" s="7">
        <v>4.480017E7</v>
      </c>
      <c r="B86" t="s" s="8">
        <v>51</v>
      </c>
      <c r="C86" t="n" s="8">
        <f>IF(false,"008-577", "008-577")</f>
      </c>
      <c r="D86" t="s" s="8">
        <v>180</v>
      </c>
      <c r="E86" t="n" s="8">
        <v>1.0</v>
      </c>
      <c r="F86" t="n" s="8">
        <v>979.0</v>
      </c>
      <c r="G86" t="s" s="8">
        <v>53</v>
      </c>
      <c r="H86" t="s" s="8">
        <v>50</v>
      </c>
      <c r="I86" t="s" s="8">
        <v>181</v>
      </c>
    </row>
    <row r="87" ht="16.0" customHeight="true">
      <c r="A87" t="n" s="7">
        <v>4.4890996E7</v>
      </c>
      <c r="B87" t="s" s="8">
        <v>56</v>
      </c>
      <c r="C87" t="n" s="8">
        <f>IF(false,"003-315", "003-315")</f>
      </c>
      <c r="D87" t="s" s="8">
        <v>59</v>
      </c>
      <c r="E87" t="n" s="8">
        <v>1.0</v>
      </c>
      <c r="F87" t="n" s="8">
        <v>1013.0</v>
      </c>
      <c r="G87" t="s" s="8">
        <v>53</v>
      </c>
      <c r="H87" t="s" s="8">
        <v>50</v>
      </c>
      <c r="I87" t="s" s="8">
        <v>182</v>
      </c>
    </row>
    <row r="88" ht="16.0" customHeight="true">
      <c r="A88" t="n" s="7">
        <v>4.4956721E7</v>
      </c>
      <c r="B88" t="s" s="8">
        <v>54</v>
      </c>
      <c r="C88" t="n" s="8">
        <f>IF(false,"120921905", "120921905")</f>
      </c>
      <c r="D88" t="s" s="8">
        <v>183</v>
      </c>
      <c r="E88" t="n" s="8">
        <v>4.0</v>
      </c>
      <c r="F88" t="n" s="8">
        <v>3172.0</v>
      </c>
      <c r="G88" t="s" s="8">
        <v>53</v>
      </c>
      <c r="H88" t="s" s="8">
        <v>50</v>
      </c>
      <c r="I88" t="s" s="8">
        <v>184</v>
      </c>
    </row>
    <row r="89" ht="16.0" customHeight="true">
      <c r="A89" t="n" s="7">
        <v>4.4878981E7</v>
      </c>
      <c r="B89" t="s" s="8">
        <v>56</v>
      </c>
      <c r="C89" t="n" s="8">
        <f>IF(false,"120921943", "120921943")</f>
      </c>
      <c r="D89" t="s" s="8">
        <v>185</v>
      </c>
      <c r="E89" t="n" s="8">
        <v>1.0</v>
      </c>
      <c r="F89" t="n" s="8">
        <v>1253.0</v>
      </c>
      <c r="G89" t="s" s="8">
        <v>53</v>
      </c>
      <c r="H89" t="s" s="8">
        <v>50</v>
      </c>
      <c r="I89" t="s" s="8">
        <v>186</v>
      </c>
    </row>
    <row r="90" ht="16.0" customHeight="true">
      <c r="A90" t="n" s="7">
        <v>4.4874424E7</v>
      </c>
      <c r="B90" t="s" s="8">
        <v>56</v>
      </c>
      <c r="C90" t="n" s="8">
        <f>IF(false,"120922352", "120922352")</f>
      </c>
      <c r="D90" t="s" s="8">
        <v>86</v>
      </c>
      <c r="E90" t="n" s="8">
        <v>1.0</v>
      </c>
      <c r="F90" t="n" s="8">
        <v>675.0</v>
      </c>
      <c r="G90" t="s" s="8">
        <v>53</v>
      </c>
      <c r="H90" t="s" s="8">
        <v>50</v>
      </c>
      <c r="I90" t="s" s="8">
        <v>187</v>
      </c>
    </row>
    <row r="91" ht="16.0" customHeight="true">
      <c r="A91" t="n" s="7">
        <v>4.4926245E7</v>
      </c>
      <c r="B91" t="s" s="8">
        <v>54</v>
      </c>
      <c r="C91" t="n" s="8">
        <f>IF(false,"01-003884", "01-003884")</f>
      </c>
      <c r="D91" t="s" s="8">
        <v>151</v>
      </c>
      <c r="E91" t="n" s="8">
        <v>1.0</v>
      </c>
      <c r="F91" t="n" s="8">
        <v>829.0</v>
      </c>
      <c r="G91" t="s" s="8">
        <v>53</v>
      </c>
      <c r="H91" t="s" s="8">
        <v>50</v>
      </c>
      <c r="I91" t="s" s="8">
        <v>188</v>
      </c>
    </row>
    <row r="92" ht="16.0" customHeight="true">
      <c r="A92" t="n" s="7">
        <v>4.4926245E7</v>
      </c>
      <c r="B92" t="s" s="8">
        <v>54</v>
      </c>
      <c r="C92" t="n" s="8">
        <f>IF(false,"120921853", "120921853")</f>
      </c>
      <c r="D92" t="s" s="8">
        <v>71</v>
      </c>
      <c r="E92" t="n" s="8">
        <v>1.0</v>
      </c>
      <c r="F92" t="n" s="8">
        <v>772.0</v>
      </c>
      <c r="G92" t="s" s="8">
        <v>53</v>
      </c>
      <c r="H92" t="s" s="8">
        <v>50</v>
      </c>
      <c r="I92" t="s" s="8">
        <v>188</v>
      </c>
    </row>
    <row r="93" ht="16.0" customHeight="true">
      <c r="A93" t="n" s="7">
        <v>4.480876E7</v>
      </c>
      <c r="B93" t="s" s="8">
        <v>56</v>
      </c>
      <c r="C93" t="n" s="8">
        <f>IF(false,"120922826", "120922826")</f>
      </c>
      <c r="D93" t="s" s="8">
        <v>189</v>
      </c>
      <c r="E93" t="n" s="8">
        <v>1.0</v>
      </c>
      <c r="F93" t="n" s="8">
        <v>699.0</v>
      </c>
      <c r="G93" t="s" s="8">
        <v>53</v>
      </c>
      <c r="H93" t="s" s="8">
        <v>50</v>
      </c>
      <c r="I93" t="s" s="8">
        <v>190</v>
      </c>
    </row>
    <row r="94" ht="16.0" customHeight="true">
      <c r="A94" t="n" s="7">
        <v>4.4671294E7</v>
      </c>
      <c r="B94" t="s" s="8">
        <v>109</v>
      </c>
      <c r="C94" t="n" s="8">
        <f>IF(false,"005-1123", "005-1123")</f>
      </c>
      <c r="D94" t="s" s="8">
        <v>191</v>
      </c>
      <c r="E94" t="n" s="8">
        <v>1.0</v>
      </c>
      <c r="F94" t="n" s="8">
        <v>784.0</v>
      </c>
      <c r="G94" t="s" s="8">
        <v>53</v>
      </c>
      <c r="H94" t="s" s="8">
        <v>50</v>
      </c>
      <c r="I94" t="s" s="8">
        <v>192</v>
      </c>
    </row>
    <row r="95" ht="16.0" customHeight="true">
      <c r="A95" t="n" s="7">
        <v>4.4708855E7</v>
      </c>
      <c r="B95" t="s" s="8">
        <v>51</v>
      </c>
      <c r="C95" t="n" s="8">
        <f>IF(false,"120921718", "120921718")</f>
      </c>
      <c r="D95" t="s" s="8">
        <v>67</v>
      </c>
      <c r="E95" t="n" s="8">
        <v>1.0</v>
      </c>
      <c r="F95" t="n" s="8">
        <v>1699.0</v>
      </c>
      <c r="G95" t="s" s="8">
        <v>53</v>
      </c>
      <c r="H95" t="s" s="8">
        <v>50</v>
      </c>
      <c r="I95" t="s" s="8">
        <v>193</v>
      </c>
    </row>
    <row r="96" ht="16.0" customHeight="true">
      <c r="A96" t="n" s="7">
        <v>4.4708855E7</v>
      </c>
      <c r="B96" t="s" s="8">
        <v>51</v>
      </c>
      <c r="C96" t="n" s="8">
        <f>IF(false,"005-1110", "005-1110")</f>
      </c>
      <c r="D96" t="s" s="8">
        <v>105</v>
      </c>
      <c r="E96" t="n" s="8">
        <v>1.0</v>
      </c>
      <c r="F96" t="n" s="8">
        <v>1489.0</v>
      </c>
      <c r="G96" t="s" s="8">
        <v>53</v>
      </c>
      <c r="H96" t="s" s="8">
        <v>50</v>
      </c>
      <c r="I96" t="s" s="8">
        <v>193</v>
      </c>
    </row>
    <row r="97" ht="16.0" customHeight="true">
      <c r="A97" t="n" s="7">
        <v>4.4578725E7</v>
      </c>
      <c r="B97" t="s" s="8">
        <v>109</v>
      </c>
      <c r="C97" t="n" s="8">
        <f>IF(false,"005-1110", "005-1110")</f>
      </c>
      <c r="D97" t="s" s="8">
        <v>105</v>
      </c>
      <c r="E97" t="n" s="8">
        <v>2.0</v>
      </c>
      <c r="F97" t="n" s="8">
        <v>2353.0</v>
      </c>
      <c r="G97" t="s" s="8">
        <v>53</v>
      </c>
      <c r="H97" t="s" s="8">
        <v>50</v>
      </c>
      <c r="I97" t="s" s="8">
        <v>194</v>
      </c>
    </row>
    <row r="98" ht="16.0" customHeight="true">
      <c r="A98" t="n" s="7">
        <v>4.4812453E7</v>
      </c>
      <c r="B98" t="s" s="8">
        <v>56</v>
      </c>
      <c r="C98" t="n" s="8">
        <f>IF(false,"003-319", "003-319")</f>
      </c>
      <c r="D98" t="s" s="8">
        <v>61</v>
      </c>
      <c r="E98" t="n" s="8">
        <v>1.0</v>
      </c>
      <c r="F98" t="n" s="8">
        <v>1299.0</v>
      </c>
      <c r="G98" t="s" s="8">
        <v>53</v>
      </c>
      <c r="H98" t="s" s="8">
        <v>50</v>
      </c>
      <c r="I98" t="s" s="8">
        <v>195</v>
      </c>
    </row>
    <row r="99" ht="16.0" customHeight="true">
      <c r="A99" t="n" s="7">
        <v>4.4601519E7</v>
      </c>
      <c r="B99" t="s" s="8">
        <v>109</v>
      </c>
      <c r="C99" t="n" s="8">
        <f>IF(false,"120922390", "120922390")</f>
      </c>
      <c r="D99" t="s" s="8">
        <v>196</v>
      </c>
      <c r="E99" t="n" s="8">
        <v>2.0</v>
      </c>
      <c r="F99" t="n" s="8">
        <v>181.0</v>
      </c>
      <c r="G99" t="s" s="8">
        <v>53</v>
      </c>
      <c r="H99" t="s" s="8">
        <v>50</v>
      </c>
      <c r="I99" t="s" s="8">
        <v>197</v>
      </c>
    </row>
    <row r="100" ht="16.0" customHeight="true">
      <c r="A100" t="n" s="7">
        <v>4.4922561E7</v>
      </c>
      <c r="B100" t="s" s="8">
        <v>56</v>
      </c>
      <c r="C100" t="n" s="8">
        <f>IF(false,"120922819", "120922819")</f>
      </c>
      <c r="D100" t="s" s="8">
        <v>198</v>
      </c>
      <c r="E100" t="n" s="8">
        <v>1.0</v>
      </c>
      <c r="F100" t="n" s="8">
        <v>921.0</v>
      </c>
      <c r="G100" t="s" s="8">
        <v>53</v>
      </c>
      <c r="H100" t="s" s="8">
        <v>50</v>
      </c>
      <c r="I100" t="s" s="8">
        <v>199</v>
      </c>
    </row>
    <row r="101" ht="16.0" customHeight="true">
      <c r="A101" t="n" s="7">
        <v>4.4922967E7</v>
      </c>
      <c r="B101" t="s" s="8">
        <v>56</v>
      </c>
      <c r="C101" t="n" s="8">
        <f>IF(false,"005-1515", "005-1515")</f>
      </c>
      <c r="D101" t="s" s="8">
        <v>63</v>
      </c>
      <c r="E101" t="n" s="8">
        <v>1.0</v>
      </c>
      <c r="F101" t="n" s="8">
        <v>966.0</v>
      </c>
      <c r="G101" t="s" s="8">
        <v>53</v>
      </c>
      <c r="H101" t="s" s="8">
        <v>50</v>
      </c>
      <c r="I101" t="s" s="8">
        <v>200</v>
      </c>
    </row>
    <row r="102" ht="16.0" customHeight="true">
      <c r="A102" t="n" s="7">
        <v>4.4824858E7</v>
      </c>
      <c r="B102" t="s" s="8">
        <v>56</v>
      </c>
      <c r="C102" t="n" s="8">
        <f>IF(false,"005-1516", "005-1516")</f>
      </c>
      <c r="D102" t="s" s="8">
        <v>75</v>
      </c>
      <c r="E102" t="n" s="8">
        <v>1.0</v>
      </c>
      <c r="F102" t="n" s="8">
        <v>966.0</v>
      </c>
      <c r="G102" t="s" s="8">
        <v>53</v>
      </c>
      <c r="H102" t="s" s="8">
        <v>50</v>
      </c>
      <c r="I102" t="s" s="8">
        <v>201</v>
      </c>
    </row>
    <row r="103" ht="16.0" customHeight="true">
      <c r="A103" t="n" s="7">
        <v>4.4908034E7</v>
      </c>
      <c r="B103" t="s" s="8">
        <v>56</v>
      </c>
      <c r="C103" t="n" s="8">
        <f>IF(false,"005-1250", "005-1250")</f>
      </c>
      <c r="D103" t="s" s="8">
        <v>132</v>
      </c>
      <c r="E103" t="n" s="8">
        <v>2.0</v>
      </c>
      <c r="F103" t="n" s="8">
        <v>3064.0</v>
      </c>
      <c r="G103" t="s" s="8">
        <v>53</v>
      </c>
      <c r="H103" t="s" s="8">
        <v>50</v>
      </c>
      <c r="I103" t="s" s="8">
        <v>202</v>
      </c>
    </row>
    <row r="104" ht="16.0" customHeight="true">
      <c r="A104" t="n" s="7">
        <v>4.4908034E7</v>
      </c>
      <c r="B104" t="s" s="8">
        <v>56</v>
      </c>
      <c r="C104" t="n" s="8">
        <f>IF(false,"003-319", "003-319")</f>
      </c>
      <c r="D104" t="s" s="8">
        <v>61</v>
      </c>
      <c r="E104" t="n" s="8">
        <v>2.0</v>
      </c>
      <c r="F104" t="n" s="8">
        <v>2506.0</v>
      </c>
      <c r="G104" t="s" s="8">
        <v>53</v>
      </c>
      <c r="H104" t="s" s="8">
        <v>50</v>
      </c>
      <c r="I104" t="s" s="8">
        <v>202</v>
      </c>
    </row>
    <row r="105" ht="16.0" customHeight="true">
      <c r="A105" t="n" s="7">
        <v>4.4993224E7</v>
      </c>
      <c r="B105" t="s" s="8">
        <v>54</v>
      </c>
      <c r="C105" t="n" s="8">
        <f>IF(false,"005-1112", "005-1112")</f>
      </c>
      <c r="D105" t="s" s="8">
        <v>103</v>
      </c>
      <c r="E105" t="n" s="8">
        <v>1.0</v>
      </c>
      <c r="F105" t="n" s="8">
        <v>1505.0</v>
      </c>
      <c r="G105" t="s" s="8">
        <v>53</v>
      </c>
      <c r="H105" t="s" s="8">
        <v>50</v>
      </c>
      <c r="I105" t="s" s="8">
        <v>203</v>
      </c>
    </row>
    <row r="106" ht="16.0" customHeight="true">
      <c r="A106" t="n" s="7">
        <v>4.4730174E7</v>
      </c>
      <c r="B106" t="s" s="8">
        <v>51</v>
      </c>
      <c r="C106" t="n" s="8">
        <f>IF(false,"003-319", "003-319")</f>
      </c>
      <c r="D106" t="s" s="8">
        <v>61</v>
      </c>
      <c r="E106" t="n" s="8">
        <v>2.0</v>
      </c>
      <c r="F106" t="n" s="8">
        <v>2019.0</v>
      </c>
      <c r="G106" t="s" s="8">
        <v>53</v>
      </c>
      <c r="H106" t="s" s="8">
        <v>50</v>
      </c>
      <c r="I106" t="s" s="8">
        <v>204</v>
      </c>
    </row>
    <row r="107" ht="16.0" customHeight="true">
      <c r="A107" t="n" s="7">
        <v>4.4938364E7</v>
      </c>
      <c r="B107" t="s" s="8">
        <v>54</v>
      </c>
      <c r="C107" t="n" s="8">
        <f>IF(false,"005-1250", "005-1250")</f>
      </c>
      <c r="D107" t="s" s="8">
        <v>132</v>
      </c>
      <c r="E107" t="n" s="8">
        <v>1.0</v>
      </c>
      <c r="F107" t="n" s="8">
        <v>1589.0</v>
      </c>
      <c r="G107" t="s" s="8">
        <v>53</v>
      </c>
      <c r="H107" t="s" s="8">
        <v>50</v>
      </c>
      <c r="I107" t="s" s="8">
        <v>205</v>
      </c>
    </row>
    <row r="108" ht="16.0" customHeight="true">
      <c r="A108" t="n" s="7">
        <v>4.4839899E7</v>
      </c>
      <c r="B108" t="s" s="8">
        <v>56</v>
      </c>
      <c r="C108" t="n" s="8">
        <f>IF(false,"005-1516", "005-1516")</f>
      </c>
      <c r="D108" t="s" s="8">
        <v>75</v>
      </c>
      <c r="E108" t="n" s="8">
        <v>1.0</v>
      </c>
      <c r="F108" t="n" s="8">
        <v>1.0</v>
      </c>
      <c r="G108" t="s" s="8">
        <v>53</v>
      </c>
      <c r="H108" t="s" s="8">
        <v>50</v>
      </c>
      <c r="I108" t="s" s="8">
        <v>206</v>
      </c>
    </row>
    <row r="109" ht="16.0" customHeight="true">
      <c r="A109" t="n" s="7">
        <v>4.4839899E7</v>
      </c>
      <c r="B109" t="s" s="8">
        <v>56</v>
      </c>
      <c r="C109" t="n" s="8">
        <f>IF(false,"005-1514", "005-1514")</f>
      </c>
      <c r="D109" t="s" s="8">
        <v>100</v>
      </c>
      <c r="E109" t="n" s="8">
        <v>1.0</v>
      </c>
      <c r="F109" t="n" s="8">
        <v>1.0</v>
      </c>
      <c r="G109" t="s" s="8">
        <v>53</v>
      </c>
      <c r="H109" t="s" s="8">
        <v>50</v>
      </c>
      <c r="I109" t="s" s="8">
        <v>206</v>
      </c>
    </row>
    <row r="110" ht="16.0" customHeight="true">
      <c r="A110" t="n" s="7">
        <v>4.4872745E7</v>
      </c>
      <c r="B110" t="s" s="8">
        <v>56</v>
      </c>
      <c r="C110" t="n" s="8">
        <f>IF(false,"003-319", "003-319")</f>
      </c>
      <c r="D110" t="s" s="8">
        <v>61</v>
      </c>
      <c r="E110" t="n" s="8">
        <v>1.0</v>
      </c>
      <c r="F110" t="n" s="8">
        <v>1299.0</v>
      </c>
      <c r="G110" t="s" s="8">
        <v>53</v>
      </c>
      <c r="H110" t="s" s="8">
        <v>50</v>
      </c>
      <c r="I110" t="s" s="8">
        <v>207</v>
      </c>
    </row>
    <row r="111" ht="16.0" customHeight="true">
      <c r="A111" t="n" s="7">
        <v>4.4939087E7</v>
      </c>
      <c r="B111" t="s" s="8">
        <v>54</v>
      </c>
      <c r="C111" t="n" s="8">
        <f>IF(false,"120921853", "120921853")</f>
      </c>
      <c r="D111" t="s" s="8">
        <v>71</v>
      </c>
      <c r="E111" t="n" s="8">
        <v>1.0</v>
      </c>
      <c r="F111" t="n" s="8">
        <v>919.0</v>
      </c>
      <c r="G111" t="s" s="8">
        <v>53</v>
      </c>
      <c r="H111" t="s" s="8">
        <v>50</v>
      </c>
      <c r="I111" t="s" s="8">
        <v>208</v>
      </c>
    </row>
    <row r="112" ht="16.0" customHeight="true">
      <c r="A112" t="n" s="7">
        <v>4.4926893E7</v>
      </c>
      <c r="B112" t="s" s="8">
        <v>54</v>
      </c>
      <c r="C112" t="n" s="8">
        <f>IF(false,"003-319", "003-319")</f>
      </c>
      <c r="D112" t="s" s="8">
        <v>61</v>
      </c>
      <c r="E112" t="n" s="8">
        <v>2.0</v>
      </c>
      <c r="F112" t="n" s="8">
        <v>981.0</v>
      </c>
      <c r="G112" t="s" s="8">
        <v>53</v>
      </c>
      <c r="H112" t="s" s="8">
        <v>50</v>
      </c>
      <c r="I112" t="s" s="8">
        <v>209</v>
      </c>
    </row>
    <row r="113" ht="16.0" customHeight="true">
      <c r="A113" t="n" s="7">
        <v>4.4925588E7</v>
      </c>
      <c r="B113" t="s" s="8">
        <v>54</v>
      </c>
      <c r="C113" t="n" s="8">
        <f>IF(false,"120922873", "120922873")</f>
      </c>
      <c r="D113" t="s" s="8">
        <v>210</v>
      </c>
      <c r="E113" t="n" s="8">
        <v>1.0</v>
      </c>
      <c r="F113" t="n" s="8">
        <v>2064.0</v>
      </c>
      <c r="G113" t="s" s="8">
        <v>53</v>
      </c>
      <c r="H113" t="s" s="8">
        <v>50</v>
      </c>
      <c r="I113" t="s" s="8">
        <v>211</v>
      </c>
    </row>
    <row r="114" ht="16.0" customHeight="true">
      <c r="A114" t="n" s="7">
        <v>4.4802495E7</v>
      </c>
      <c r="B114" t="s" s="8">
        <v>51</v>
      </c>
      <c r="C114" t="n" s="8">
        <f>IF(false,"005-1514", "005-1514")</f>
      </c>
      <c r="D114" t="s" s="8">
        <v>100</v>
      </c>
      <c r="E114" t="n" s="8">
        <v>2.0</v>
      </c>
      <c r="F114" t="n" s="8">
        <v>1123.0</v>
      </c>
      <c r="G114" t="s" s="8">
        <v>53</v>
      </c>
      <c r="H114" t="s" s="8">
        <v>50</v>
      </c>
      <c r="I114" t="s" s="8">
        <v>212</v>
      </c>
    </row>
    <row r="115" ht="16.0" customHeight="true">
      <c r="A115" t="n" s="7">
        <v>4.4746504E7</v>
      </c>
      <c r="B115" t="s" s="8">
        <v>51</v>
      </c>
      <c r="C115" t="n" s="8">
        <f>IF(false,"120922407", "120922407")</f>
      </c>
      <c r="D115" t="s" s="8">
        <v>213</v>
      </c>
      <c r="E115" t="n" s="8">
        <v>1.0</v>
      </c>
      <c r="F115" t="n" s="8">
        <v>1895.0</v>
      </c>
      <c r="G115" t="s" s="8">
        <v>53</v>
      </c>
      <c r="H115" t="s" s="8">
        <v>50</v>
      </c>
      <c r="I115" t="s" s="8">
        <v>214</v>
      </c>
    </row>
    <row r="116" ht="16.0" customHeight="true">
      <c r="A116" t="n" s="7">
        <v>4.4940798E7</v>
      </c>
      <c r="B116" t="s" s="8">
        <v>54</v>
      </c>
      <c r="C116" t="n" s="8">
        <f>IF(false,"120922090", "120922090")</f>
      </c>
      <c r="D116" t="s" s="8">
        <v>159</v>
      </c>
      <c r="E116" t="n" s="8">
        <v>1.0</v>
      </c>
      <c r="F116" t="n" s="8">
        <v>771.0</v>
      </c>
      <c r="G116" t="s" s="8">
        <v>53</v>
      </c>
      <c r="H116" t="s" s="8">
        <v>50</v>
      </c>
      <c r="I116" t="s" s="8">
        <v>215</v>
      </c>
    </row>
    <row r="117" ht="16.0" customHeight="true">
      <c r="A117" t="n" s="7">
        <v>4.4920614E7</v>
      </c>
      <c r="B117" t="s" s="8">
        <v>56</v>
      </c>
      <c r="C117" t="n" s="8">
        <f>IF(false,"120922351", "120922351")</f>
      </c>
      <c r="D117" t="s" s="8">
        <v>216</v>
      </c>
      <c r="E117" t="n" s="8">
        <v>2.0</v>
      </c>
      <c r="F117" t="n" s="8">
        <v>1303.0</v>
      </c>
      <c r="G117" t="s" s="8">
        <v>53</v>
      </c>
      <c r="H117" t="s" s="8">
        <v>50</v>
      </c>
      <c r="I117" t="s" s="8">
        <v>217</v>
      </c>
    </row>
    <row r="118" ht="16.0" customHeight="true">
      <c r="A118" t="n" s="7">
        <v>4.4965324E7</v>
      </c>
      <c r="B118" t="s" s="8">
        <v>54</v>
      </c>
      <c r="C118" t="n" s="8">
        <f>IF(false,"120921943", "120921943")</f>
      </c>
      <c r="D118" t="s" s="8">
        <v>185</v>
      </c>
      <c r="E118" t="n" s="8">
        <v>1.0</v>
      </c>
      <c r="F118" t="n" s="8">
        <v>1062.0</v>
      </c>
      <c r="G118" t="s" s="8">
        <v>53</v>
      </c>
      <c r="H118" t="s" s="8">
        <v>50</v>
      </c>
      <c r="I118" t="s" s="8">
        <v>218</v>
      </c>
    </row>
    <row r="119" ht="16.0" customHeight="true">
      <c r="A119" t="n" s="7">
        <v>4.4923704E7</v>
      </c>
      <c r="B119" t="s" s="8">
        <v>54</v>
      </c>
      <c r="C119" t="n" s="8">
        <f>IF(false,"005-1104", "005-1104")</f>
      </c>
      <c r="D119" t="s" s="8">
        <v>219</v>
      </c>
      <c r="E119" t="n" s="8">
        <v>1.0</v>
      </c>
      <c r="F119" t="n" s="8">
        <v>751.0</v>
      </c>
      <c r="G119" t="s" s="8">
        <v>53</v>
      </c>
      <c r="H119" t="s" s="8">
        <v>50</v>
      </c>
      <c r="I119" t="s" s="8">
        <v>220</v>
      </c>
    </row>
    <row r="120" ht="16.0" customHeight="true">
      <c r="A120" t="n" s="7">
        <v>4.4937374E7</v>
      </c>
      <c r="B120" t="s" s="8">
        <v>54</v>
      </c>
      <c r="C120" t="n" s="8">
        <f>IF(false,"005-1256", "005-1256")</f>
      </c>
      <c r="D120" t="s" s="8">
        <v>84</v>
      </c>
      <c r="E120" t="n" s="8">
        <v>1.0</v>
      </c>
      <c r="F120" t="n" s="8">
        <v>502.0</v>
      </c>
      <c r="G120" t="s" s="8">
        <v>53</v>
      </c>
      <c r="H120" t="s" s="8">
        <v>50</v>
      </c>
      <c r="I120" t="s" s="8">
        <v>221</v>
      </c>
    </row>
    <row r="121" ht="16.0" customHeight="true">
      <c r="A121" t="n" s="7">
        <v>4.4916246E7</v>
      </c>
      <c r="B121" t="s" s="8">
        <v>56</v>
      </c>
      <c r="C121" t="n" s="8">
        <f>IF(false,"000-631", "000-631")</f>
      </c>
      <c r="D121" t="s" s="8">
        <v>91</v>
      </c>
      <c r="E121" t="n" s="8">
        <v>1.0</v>
      </c>
      <c r="F121" t="n" s="8">
        <v>420.0</v>
      </c>
      <c r="G121" t="s" s="8">
        <v>53</v>
      </c>
      <c r="H121" t="s" s="8">
        <v>50</v>
      </c>
      <c r="I121" t="s" s="8">
        <v>222</v>
      </c>
    </row>
    <row r="122" ht="16.0" customHeight="true">
      <c r="A122" t="n" s="7">
        <v>4.4949922E7</v>
      </c>
      <c r="B122" t="s" s="8">
        <v>54</v>
      </c>
      <c r="C122" t="n" s="8">
        <f>IF(false,"005-1516", "005-1516")</f>
      </c>
      <c r="D122" t="s" s="8">
        <v>75</v>
      </c>
      <c r="E122" t="n" s="8">
        <v>1.0</v>
      </c>
      <c r="F122" t="n" s="8">
        <v>966.0</v>
      </c>
      <c r="G122" t="s" s="8">
        <v>53</v>
      </c>
      <c r="H122" t="s" s="8">
        <v>50</v>
      </c>
      <c r="I122" t="s" s="8">
        <v>223</v>
      </c>
    </row>
    <row r="123" ht="16.0" customHeight="true">
      <c r="A123" t="n" s="7">
        <v>4.4919989E7</v>
      </c>
      <c r="B123" t="s" s="8">
        <v>56</v>
      </c>
      <c r="C123" t="n" s="8">
        <f>IF(false,"120906023", "120906023")</f>
      </c>
      <c r="D123" t="s" s="8">
        <v>224</v>
      </c>
      <c r="E123" t="n" s="8">
        <v>1.0</v>
      </c>
      <c r="F123" t="n" s="8">
        <v>970.0</v>
      </c>
      <c r="G123" t="s" s="8">
        <v>53</v>
      </c>
      <c r="H123" t="s" s="8">
        <v>50</v>
      </c>
      <c r="I123" t="s" s="8">
        <v>225</v>
      </c>
    </row>
    <row r="124" ht="16.0" customHeight="true">
      <c r="A124" t="n" s="7">
        <v>4.4879731E7</v>
      </c>
      <c r="B124" t="s" s="8">
        <v>56</v>
      </c>
      <c r="C124" t="n" s="8">
        <f>IF(false,"120921900", "120921900")</f>
      </c>
      <c r="D124" t="s" s="8">
        <v>137</v>
      </c>
      <c r="E124" t="n" s="8">
        <v>1.0</v>
      </c>
      <c r="F124" t="n" s="8">
        <v>649.0</v>
      </c>
      <c r="G124" t="s" s="8">
        <v>53</v>
      </c>
      <c r="H124" t="s" s="8">
        <v>50</v>
      </c>
      <c r="I124" t="s" s="8">
        <v>226</v>
      </c>
    </row>
    <row r="125" ht="16.0" customHeight="true">
      <c r="A125" t="n" s="7">
        <v>4.4875818E7</v>
      </c>
      <c r="B125" t="s" s="8">
        <v>56</v>
      </c>
      <c r="C125" t="n" s="8">
        <f>IF(false,"005-1516", "005-1516")</f>
      </c>
      <c r="D125" t="s" s="8">
        <v>75</v>
      </c>
      <c r="E125" t="n" s="8">
        <v>1.0</v>
      </c>
      <c r="F125" t="n" s="8">
        <v>485.0</v>
      </c>
      <c r="G125" t="s" s="8">
        <v>53</v>
      </c>
      <c r="H125" t="s" s="8">
        <v>50</v>
      </c>
      <c r="I125" t="s" s="8">
        <v>227</v>
      </c>
    </row>
    <row r="126" ht="16.0" customHeight="true">
      <c r="A126" t="n" s="7">
        <v>4.4876039E7</v>
      </c>
      <c r="B126" t="s" s="8">
        <v>56</v>
      </c>
      <c r="C126" t="n" s="8">
        <f>IF(false,"005-1358", "005-1358")</f>
      </c>
      <c r="D126" t="s" s="8">
        <v>122</v>
      </c>
      <c r="E126" t="n" s="8">
        <v>1.0</v>
      </c>
      <c r="F126" t="n" s="8">
        <v>594.0</v>
      </c>
      <c r="G126" t="s" s="8">
        <v>53</v>
      </c>
      <c r="H126" t="s" s="8">
        <v>50</v>
      </c>
      <c r="I126" t="s" s="8">
        <v>228</v>
      </c>
    </row>
    <row r="127" ht="16.0" customHeight="true">
      <c r="A127" t="n" s="7">
        <v>4.4876039E7</v>
      </c>
      <c r="B127" t="s" s="8">
        <v>56</v>
      </c>
      <c r="C127" t="n" s="8">
        <f>IF(false,"120921743", "120921743")</f>
      </c>
      <c r="D127" t="s" s="8">
        <v>229</v>
      </c>
      <c r="E127" t="n" s="8">
        <v>1.0</v>
      </c>
      <c r="F127" t="n" s="8">
        <v>552.0</v>
      </c>
      <c r="G127" t="s" s="8">
        <v>53</v>
      </c>
      <c r="H127" t="s" s="8">
        <v>50</v>
      </c>
      <c r="I127" t="s" s="8">
        <v>228</v>
      </c>
    </row>
    <row r="128" ht="16.0" customHeight="true">
      <c r="A128" t="n" s="7">
        <v>4.4951141E7</v>
      </c>
      <c r="B128" t="s" s="8">
        <v>54</v>
      </c>
      <c r="C128" t="n" s="8">
        <f>IF(false,"003-315", "003-315")</f>
      </c>
      <c r="D128" t="s" s="8">
        <v>59</v>
      </c>
      <c r="E128" t="n" s="8">
        <v>2.0</v>
      </c>
      <c r="F128" t="n" s="8">
        <v>2658.0</v>
      </c>
      <c r="G128" t="s" s="8">
        <v>53</v>
      </c>
      <c r="H128" t="s" s="8">
        <v>50</v>
      </c>
      <c r="I128" t="s" s="8">
        <v>230</v>
      </c>
    </row>
    <row r="129" ht="16.0" customHeight="true">
      <c r="A129" t="n" s="7">
        <v>4.4951141E7</v>
      </c>
      <c r="B129" t="s" s="8">
        <v>54</v>
      </c>
      <c r="C129" t="n" s="8">
        <f>IF(false,"003-318", "003-318")</f>
      </c>
      <c r="D129" t="s" s="8">
        <v>231</v>
      </c>
      <c r="E129" t="n" s="8">
        <v>1.0</v>
      </c>
      <c r="F129" t="n" s="8">
        <v>1489.0</v>
      </c>
      <c r="G129" t="s" s="8">
        <v>53</v>
      </c>
      <c r="H129" t="s" s="8">
        <v>50</v>
      </c>
      <c r="I129" t="s" s="8">
        <v>230</v>
      </c>
    </row>
    <row r="130" ht="16.0" customHeight="true">
      <c r="A130" t="n" s="7">
        <v>4.4948531E7</v>
      </c>
      <c r="B130" t="s" s="8">
        <v>54</v>
      </c>
      <c r="C130" t="n" s="8">
        <f>IF(false,"120921905", "120921905")</f>
      </c>
      <c r="D130" t="s" s="8">
        <v>183</v>
      </c>
      <c r="E130" t="n" s="8">
        <v>1.0</v>
      </c>
      <c r="F130" t="n" s="8">
        <v>386.0</v>
      </c>
      <c r="G130" t="s" s="8">
        <v>53</v>
      </c>
      <c r="H130" t="s" s="8">
        <v>50</v>
      </c>
      <c r="I130" t="s" s="8">
        <v>232</v>
      </c>
    </row>
    <row r="131" ht="16.0" customHeight="true">
      <c r="A131" t="n" s="7">
        <v>4.500651E7</v>
      </c>
      <c r="B131" t="s" s="8">
        <v>54</v>
      </c>
      <c r="C131" t="n" s="8">
        <f>IF(false,"005-1516", "005-1516")</f>
      </c>
      <c r="D131" t="s" s="8">
        <v>75</v>
      </c>
      <c r="E131" t="n" s="8">
        <v>2.0</v>
      </c>
      <c r="F131" t="n" s="8">
        <v>1630.0</v>
      </c>
      <c r="G131" t="s" s="8">
        <v>53</v>
      </c>
      <c r="H131" t="s" s="8">
        <v>50</v>
      </c>
      <c r="I131" t="s" s="8">
        <v>233</v>
      </c>
    </row>
    <row r="132" ht="16.0" customHeight="true">
      <c r="A132" t="n" s="7">
        <v>4.4923206E7</v>
      </c>
      <c r="B132" t="s" s="8">
        <v>56</v>
      </c>
      <c r="C132" t="n" s="8">
        <f>IF(false,"000-631", "000-631")</f>
      </c>
      <c r="D132" t="s" s="8">
        <v>91</v>
      </c>
      <c r="E132" t="n" s="8">
        <v>2.0</v>
      </c>
      <c r="F132" t="n" s="8">
        <v>765.0</v>
      </c>
      <c r="G132" t="s" s="8">
        <v>53</v>
      </c>
      <c r="H132" t="s" s="8">
        <v>50</v>
      </c>
      <c r="I132" t="s" s="8">
        <v>234</v>
      </c>
    </row>
    <row r="133" ht="16.0" customHeight="true">
      <c r="A133" t="n" s="7">
        <v>4.5010811E7</v>
      </c>
      <c r="B133" t="s" s="8">
        <v>54</v>
      </c>
      <c r="C133" t="n" s="8">
        <f>IF(false,"003-276", "003-276")</f>
      </c>
      <c r="D133" t="s" s="8">
        <v>120</v>
      </c>
      <c r="E133" t="n" s="8">
        <v>1.0</v>
      </c>
      <c r="F133" t="n" s="8">
        <v>340.0</v>
      </c>
      <c r="G133" t="s" s="8">
        <v>53</v>
      </c>
      <c r="H133" t="s" s="8">
        <v>50</v>
      </c>
      <c r="I133" t="s" s="8">
        <v>235</v>
      </c>
    </row>
    <row r="134" ht="16.0" customHeight="true">
      <c r="A134" t="n" s="7">
        <v>4.5001869E7</v>
      </c>
      <c r="B134" t="s" s="8">
        <v>54</v>
      </c>
      <c r="C134" t="n" s="8">
        <f>IF(false,"01-003810", "01-003810")</f>
      </c>
      <c r="D134" t="s" s="8">
        <v>80</v>
      </c>
      <c r="E134" t="n" s="8">
        <v>1.0</v>
      </c>
      <c r="F134" t="n" s="8">
        <v>311.0</v>
      </c>
      <c r="G134" t="s" s="8">
        <v>53</v>
      </c>
      <c r="H134" t="s" s="8">
        <v>50</v>
      </c>
      <c r="I134" t="s" s="8">
        <v>236</v>
      </c>
    </row>
    <row r="135" ht="16.0" customHeight="true">
      <c r="A135" t="n" s="7">
        <v>4.486029E7</v>
      </c>
      <c r="B135" t="s" s="8">
        <v>56</v>
      </c>
      <c r="C135" t="n" s="8">
        <f>IF(false,"000-631", "000-631")</f>
      </c>
      <c r="D135" t="s" s="8">
        <v>91</v>
      </c>
      <c r="E135" t="n" s="8">
        <v>1.0</v>
      </c>
      <c r="F135" t="n" s="8">
        <v>417.0</v>
      </c>
      <c r="G135" t="s" s="8">
        <v>53</v>
      </c>
      <c r="H135" t="s" s="8">
        <v>50</v>
      </c>
      <c r="I135" t="s" s="8">
        <v>237</v>
      </c>
    </row>
    <row r="136" ht="16.0" customHeight="true">
      <c r="A136" t="n" s="7">
        <v>4.4991669E7</v>
      </c>
      <c r="B136" t="s" s="8">
        <v>54</v>
      </c>
      <c r="C136" t="n" s="8">
        <f>IF(false,"120921903", "120921903")</f>
      </c>
      <c r="D136" t="s" s="8">
        <v>52</v>
      </c>
      <c r="E136" t="n" s="8">
        <v>2.0</v>
      </c>
      <c r="F136" t="n" s="8">
        <v>1586.0</v>
      </c>
      <c r="G136" t="s" s="8">
        <v>53</v>
      </c>
      <c r="H136" t="s" s="8">
        <v>50</v>
      </c>
      <c r="I136" t="s" s="8">
        <v>238</v>
      </c>
    </row>
    <row r="137" ht="16.0" customHeight="true">
      <c r="A137" t="n" s="7">
        <v>4.4989613E7</v>
      </c>
      <c r="B137" t="s" s="8">
        <v>54</v>
      </c>
      <c r="C137" t="n" s="8">
        <f>IF(false,"120921853", "120921853")</f>
      </c>
      <c r="D137" t="s" s="8">
        <v>71</v>
      </c>
      <c r="E137" t="n" s="8">
        <v>2.0</v>
      </c>
      <c r="F137" t="n" s="8">
        <v>1574.0</v>
      </c>
      <c r="G137" t="s" s="8">
        <v>53</v>
      </c>
      <c r="H137" t="s" s="8">
        <v>50</v>
      </c>
      <c r="I137" t="s" s="8">
        <v>239</v>
      </c>
    </row>
    <row r="138" ht="16.0" customHeight="true">
      <c r="A138" t="n" s="7">
        <v>4.4989613E7</v>
      </c>
      <c r="B138" t="s" s="8">
        <v>54</v>
      </c>
      <c r="C138" t="n" s="8">
        <f>IF(false,"120921545", "120921545")</f>
      </c>
      <c r="D138" t="s" s="8">
        <v>107</v>
      </c>
      <c r="E138" t="n" s="8">
        <v>1.0</v>
      </c>
      <c r="F138" t="n" s="8">
        <v>753.0</v>
      </c>
      <c r="G138" t="s" s="8">
        <v>53</v>
      </c>
      <c r="H138" t="s" s="8">
        <v>50</v>
      </c>
      <c r="I138" t="s" s="8">
        <v>239</v>
      </c>
    </row>
    <row r="139" ht="16.0" customHeight="true">
      <c r="A139" t="n" s="7">
        <v>4.4916953E7</v>
      </c>
      <c r="B139" t="s" s="8">
        <v>56</v>
      </c>
      <c r="C139" t="n" s="8">
        <f>IF(false,"120921957", "120921957")</f>
      </c>
      <c r="D139" t="s" s="8">
        <v>240</v>
      </c>
      <c r="E139" t="n" s="8">
        <v>1.0</v>
      </c>
      <c r="F139" t="n" s="8">
        <v>756.0</v>
      </c>
      <c r="G139" t="s" s="8">
        <v>53</v>
      </c>
      <c r="H139" t="s" s="8">
        <v>50</v>
      </c>
      <c r="I139" t="s" s="8">
        <v>241</v>
      </c>
    </row>
    <row r="140" ht="16.0" customHeight="true">
      <c r="A140" t="n" s="7">
        <v>4.483707E7</v>
      </c>
      <c r="B140" t="s" s="8">
        <v>56</v>
      </c>
      <c r="C140" t="n" s="8">
        <f>IF(false,"01-003884", "01-003884")</f>
      </c>
      <c r="D140" t="s" s="8">
        <v>151</v>
      </c>
      <c r="E140" t="n" s="8">
        <v>4.0</v>
      </c>
      <c r="F140" t="n" s="8">
        <v>3456.0</v>
      </c>
      <c r="G140" t="s" s="8">
        <v>53</v>
      </c>
      <c r="H140" t="s" s="8">
        <v>50</v>
      </c>
      <c r="I140" t="s" s="8">
        <v>242</v>
      </c>
    </row>
    <row r="141" ht="16.0" customHeight="true">
      <c r="A141" t="n" s="7">
        <v>4.4831885E7</v>
      </c>
      <c r="B141" t="s" s="8">
        <v>56</v>
      </c>
      <c r="C141" t="n" s="8">
        <f>IF(false,"120922090", "120922090")</f>
      </c>
      <c r="D141" t="s" s="8">
        <v>159</v>
      </c>
      <c r="E141" t="n" s="8">
        <v>1.0</v>
      </c>
      <c r="F141" t="n" s="8">
        <v>789.0</v>
      </c>
      <c r="G141" t="s" s="8">
        <v>53</v>
      </c>
      <c r="H141" t="s" s="8">
        <v>50</v>
      </c>
      <c r="I141" t="s" s="8">
        <v>243</v>
      </c>
    </row>
    <row r="142" ht="16.0" customHeight="true">
      <c r="A142" t="n" s="7">
        <v>4.4963522E7</v>
      </c>
      <c r="B142" t="s" s="8">
        <v>54</v>
      </c>
      <c r="C142" t="n" s="8">
        <f>IF(false,"120922352", "120922352")</f>
      </c>
      <c r="D142" t="s" s="8">
        <v>86</v>
      </c>
      <c r="E142" t="n" s="8">
        <v>1.0</v>
      </c>
      <c r="F142" t="n" s="8">
        <v>835.0</v>
      </c>
      <c r="G142" t="s" s="8">
        <v>53</v>
      </c>
      <c r="H142" t="s" s="8">
        <v>50</v>
      </c>
      <c r="I142" t="s" s="8">
        <v>244</v>
      </c>
    </row>
    <row r="143" ht="16.0" customHeight="true">
      <c r="A143" t="n" s="7">
        <v>4.494581E7</v>
      </c>
      <c r="B143" t="s" s="8">
        <v>54</v>
      </c>
      <c r="C143" t="n" s="8">
        <f>IF(false,"005-1514", "005-1514")</f>
      </c>
      <c r="D143" t="s" s="8">
        <v>100</v>
      </c>
      <c r="E143" t="n" s="8">
        <v>1.0</v>
      </c>
      <c r="F143" t="n" s="8">
        <v>842.0</v>
      </c>
      <c r="G143" t="s" s="8">
        <v>53</v>
      </c>
      <c r="H143" t="s" s="8">
        <v>50</v>
      </c>
      <c r="I143" t="s" s="8">
        <v>245</v>
      </c>
    </row>
    <row r="144" ht="16.0" customHeight="true">
      <c r="A144" t="n" s="7">
        <v>4.5010264E7</v>
      </c>
      <c r="B144" t="s" s="8">
        <v>54</v>
      </c>
      <c r="C144" t="n" s="8">
        <f>IF(false,"120922826", "120922826")</f>
      </c>
      <c r="D144" t="s" s="8">
        <v>189</v>
      </c>
      <c r="E144" t="n" s="8">
        <v>1.0</v>
      </c>
      <c r="F144" t="n" s="8">
        <v>699.0</v>
      </c>
      <c r="G144" t="s" s="8">
        <v>53</v>
      </c>
      <c r="H144" t="s" s="8">
        <v>50</v>
      </c>
      <c r="I144" t="s" s="8">
        <v>246</v>
      </c>
    </row>
    <row r="145" ht="16.0" customHeight="true">
      <c r="A145" t="n" s="7">
        <v>4.499569E7</v>
      </c>
      <c r="B145" t="s" s="8">
        <v>54</v>
      </c>
      <c r="C145" t="n" s="8">
        <f>IF(false,"005-1516", "005-1516")</f>
      </c>
      <c r="D145" t="s" s="8">
        <v>75</v>
      </c>
      <c r="E145" t="n" s="8">
        <v>2.0</v>
      </c>
      <c r="F145" t="n" s="8">
        <v>1932.0</v>
      </c>
      <c r="G145" t="s" s="8">
        <v>53</v>
      </c>
      <c r="H145" t="s" s="8">
        <v>50</v>
      </c>
      <c r="I145" t="s" s="8">
        <v>247</v>
      </c>
    </row>
    <row r="146" ht="16.0" customHeight="true">
      <c r="A146" t="n" s="7">
        <v>4.4945887E7</v>
      </c>
      <c r="B146" t="s" s="8">
        <v>54</v>
      </c>
      <c r="C146" t="n" s="8">
        <f>IF(false,"005-1515", "005-1515")</f>
      </c>
      <c r="D146" t="s" s="8">
        <v>63</v>
      </c>
      <c r="E146" t="n" s="8">
        <v>1.0</v>
      </c>
      <c r="F146" t="n" s="8">
        <v>966.0</v>
      </c>
      <c r="G146" t="s" s="8">
        <v>53</v>
      </c>
      <c r="H146" t="s" s="8">
        <v>50</v>
      </c>
      <c r="I146" t="s" s="8">
        <v>248</v>
      </c>
    </row>
    <row r="147" ht="16.0" customHeight="true">
      <c r="A147" t="n" s="7">
        <v>4.4929349E7</v>
      </c>
      <c r="B147" t="s" s="8">
        <v>54</v>
      </c>
      <c r="C147" t="n" s="8">
        <f>IF(false,"005-1516", "005-1516")</f>
      </c>
      <c r="D147" t="s" s="8">
        <v>75</v>
      </c>
      <c r="E147" t="n" s="8">
        <v>1.0</v>
      </c>
      <c r="F147" t="n" s="8">
        <v>619.0</v>
      </c>
      <c r="G147" t="s" s="8">
        <v>53</v>
      </c>
      <c r="H147" t="s" s="8">
        <v>50</v>
      </c>
      <c r="I147" t="s" s="8">
        <v>249</v>
      </c>
    </row>
    <row r="148" ht="16.0" customHeight="true">
      <c r="A148" t="n" s="7">
        <v>4.4833545E7</v>
      </c>
      <c r="B148" t="s" s="8">
        <v>56</v>
      </c>
      <c r="C148" t="n" s="8">
        <f>IF(false,"120922387", "120922387")</f>
      </c>
      <c r="D148" t="s" s="8">
        <v>112</v>
      </c>
      <c r="E148" t="n" s="8">
        <v>1.0</v>
      </c>
      <c r="F148" t="n" s="8">
        <v>282.0</v>
      </c>
      <c r="G148" t="s" s="8">
        <v>53</v>
      </c>
      <c r="H148" t="s" s="8">
        <v>50</v>
      </c>
      <c r="I148" t="s" s="8">
        <v>250</v>
      </c>
    </row>
    <row r="149" ht="16.0" customHeight="true"/>
    <row r="150" ht="16.0" customHeight="true">
      <c r="A150" t="s" s="1">
        <v>37</v>
      </c>
      <c r="B150" s="1"/>
      <c r="C150" s="1"/>
      <c r="D150" s="1"/>
      <c r="E150" s="1"/>
      <c r="F150" t="n" s="8">
        <v>163467.0</v>
      </c>
      <c r="G150" s="2"/>
    </row>
    <row r="151" ht="16.0" customHeight="true"/>
    <row r="152" ht="16.0" customHeight="true">
      <c r="A152" t="s" s="1">
        <v>36</v>
      </c>
    </row>
    <row r="153" ht="34.0" customHeight="true">
      <c r="A153" t="s" s="9">
        <v>38</v>
      </c>
      <c r="B153" t="s" s="9">
        <v>0</v>
      </c>
      <c r="C153" t="s" s="9">
        <v>43</v>
      </c>
      <c r="D153" t="s" s="9">
        <v>1</v>
      </c>
      <c r="E153" t="s" s="9">
        <v>2</v>
      </c>
      <c r="F153" t="s" s="9">
        <v>39</v>
      </c>
      <c r="G153" t="s" s="9">
        <v>5</v>
      </c>
      <c r="H153" t="s" s="9">
        <v>3</v>
      </c>
      <c r="I153" t="s" s="9">
        <v>4</v>
      </c>
    </row>
    <row r="154" ht="16.0" customHeight="true">
      <c r="A154" t="n" s="8">
        <v>4.4803543E7</v>
      </c>
      <c r="B154" t="s" s="8">
        <v>51</v>
      </c>
      <c r="C154" t="n" s="8">
        <f>IF(false,"005-1516", "005-1516")</f>
      </c>
      <c r="D154" t="s" s="8">
        <v>75</v>
      </c>
      <c r="E154" t="n" s="8">
        <v>1.0</v>
      </c>
      <c r="F154" t="n" s="8">
        <v>-647.0</v>
      </c>
      <c r="G154" t="s" s="8">
        <v>251</v>
      </c>
      <c r="H154" t="s" s="8">
        <v>54</v>
      </c>
      <c r="I154" t="s" s="8">
        <v>252</v>
      </c>
    </row>
    <row r="155" ht="16.0" customHeight="true">
      <c r="A155" t="n" s="8">
        <v>4.436976E7</v>
      </c>
      <c r="B155" t="s" s="8">
        <v>94</v>
      </c>
      <c r="C155" t="n" s="8">
        <f>IF(false,"120921809", "120921809")</f>
      </c>
      <c r="D155" t="s" s="8">
        <v>57</v>
      </c>
      <c r="E155" t="n" s="8">
        <v>2.0</v>
      </c>
      <c r="F155" t="n" s="8">
        <v>-3358.0</v>
      </c>
      <c r="G155" t="s" s="8">
        <v>251</v>
      </c>
      <c r="H155" t="s" s="8">
        <v>54</v>
      </c>
      <c r="I155" t="s" s="8">
        <v>253</v>
      </c>
    </row>
    <row r="156" ht="16.0" customHeight="true"/>
    <row r="157" ht="16.0" customHeight="true">
      <c r="A157" t="s" s="1">
        <v>37</v>
      </c>
      <c r="F157" t="n" s="8">
        <v>-4005.0</v>
      </c>
      <c r="G157" s="2"/>
      <c r="H157" s="0"/>
      <c r="I157" s="0"/>
    </row>
    <row r="158" ht="16.0" customHeight="true">
      <c r="A158" s="1"/>
      <c r="B158" s="1"/>
      <c r="C158" s="1"/>
      <c r="D158" s="1"/>
      <c r="E158" s="1"/>
      <c r="F158" s="1"/>
      <c r="G158" s="1"/>
      <c r="H158" s="1"/>
      <c r="I158" s="1"/>
    </row>
    <row r="159" ht="16.0" customHeight="true">
      <c r="A159" t="s" s="1">
        <v>40</v>
      </c>
    </row>
    <row r="160" ht="34.0" customHeight="true">
      <c r="A160" t="s" s="9">
        <v>47</v>
      </c>
      <c r="B160" t="s" s="9">
        <v>48</v>
      </c>
      <c r="C160" s="9"/>
      <c r="D160" s="9"/>
      <c r="E160" s="9"/>
      <c r="F160" t="s" s="9">
        <v>39</v>
      </c>
      <c r="G160" t="s" s="9">
        <v>5</v>
      </c>
      <c r="H160" t="s" s="9">
        <v>3</v>
      </c>
      <c r="I160" t="s" s="9">
        <v>4</v>
      </c>
    </row>
    <row r="161" ht="16.0" customHeight="true"/>
    <row r="162" ht="16.0" customHeight="true">
      <c r="A162" t="s" s="1">
        <v>37</v>
      </c>
      <c r="F162" t="n" s="8">
        <v>0.0</v>
      </c>
      <c r="G162" s="2"/>
      <c r="H162" s="0"/>
      <c r="I162" s="0"/>
    </row>
    <row r="163" ht="16.0" customHeight="true">
      <c r="A163" s="1"/>
      <c r="B163" s="1"/>
      <c r="C163" s="1"/>
      <c r="D163" s="1"/>
      <c r="E163" s="1"/>
      <c r="F163" s="1"/>
      <c r="G163" s="1"/>
      <c r="H163" s="1"/>
      <c r="I163" s="2"/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Отчет по одному ПП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2020-04-01T20:30:28Z</dcterms:created>
  <dc:creator>Microsoft Office User</dc:creator>
  <cp:lastModifiedBy>Microsoft Office User</cp:lastModifiedBy>
  <dcterms:modified xsi:type="dcterms:W3CDTF">2021-03-15T15:31:22Z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7ceb315a-bde6-4780-a248-44c8f94af090</vt:lpwstr>
  </property>
</Properties>
</file>