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<sst xmlns="http://schemas.openxmlformats.org/spreadsheetml/2006/main" count="2632" uniqueCount="417">
  <si>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</si>
  <si>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</si>
  <si>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</si>
  <si>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</si>
  <si>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</si>
  <si>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</si>
  <si>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</si>
  <si>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</si>
  <si>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</si>
  <si>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</si>
  <si>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</si>
  <si>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</si>
  <si>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</si>
  <si>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</si>
  <si>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</si>
  <si>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</si>
  <si>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</si>
  <si>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</si>
  <si>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</si>
  <si>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</si>
  <si>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</si>
  <si>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</si>
  <si>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</si>
  <si>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</si>
  <si>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</si>
  <si>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</si>
  <si>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</si>
  <si>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</si>
  <si>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</si>
  <si>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</si>
  <si>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</si>
  <si>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</si>
  <si>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</si>
  <si>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</si>
  <si>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</si>
  <si>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</si>
  <si>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</si>
  <si>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</si>
  <si>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</si>
  <si>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</si>
  <si>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</si>
  <si>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</si>
  <si>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</si>
  <si>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</si>
  <si>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</si>
  <si>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</si>
  <si>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</si>
  <si>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</si>
  <si>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</si>
  <si>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</si>
  <si>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24.05.2021</t>
  </si>
  <si>
    <t>17.05.2021</t>
  </si>
  <si>
    <t>Missha BB крем Perfect Cover, SPF 42, 20 мл, оттенок: 21 light beige</t>
  </si>
  <si>
    <t>Платёж за скидку по бонусам СберСпасибо</t>
  </si>
  <si>
    <t>21.05.2021</t>
  </si>
  <si>
    <t>60a28b1132da83340bbd8b96</t>
  </si>
  <si>
    <t>Гель для душа WINS Без запаха, сменный блок, 400 мл</t>
  </si>
  <si>
    <t>Платёж за скидку по баллам Яндекс.Плюса</t>
  </si>
  <si>
    <t>60a262b02fe098118fd47dd7</t>
  </si>
  <si>
    <t>Ёkitto трусики L (9-14 кг) 44 шт.</t>
  </si>
  <si>
    <t>60a1e635792ab1452b095dd9</t>
  </si>
  <si>
    <t>19.05.2021</t>
  </si>
  <si>
    <t>I'm Sorry for My Skin Успокаивающая тканевая маска с центеллой pH5.5 Jelly Mask-Soothing (Cat), 33 мл х 1 шт</t>
  </si>
  <si>
    <t>60a56339f98801d0f163a784</t>
  </si>
  <si>
    <t>Merries подгузники L (9-14 кг) 54 шт.</t>
  </si>
  <si>
    <t>60a21c9ec5311b7b9c95ea74</t>
  </si>
  <si>
    <t>Pigeon Бутылочка Перистальтик Плюс с широким горлом PP, 240 мл, с 3 месяцев, бесцветный</t>
  </si>
  <si>
    <t>60a49bbc32da8328af98bd30</t>
  </si>
  <si>
    <t>Платёж за скидку маркетплейса</t>
  </si>
  <si>
    <t>60a76b60954f6b1dcaccba71</t>
  </si>
  <si>
    <t>YokoSun подгузники Premium L (9-13 кг) 54 шт.</t>
  </si>
  <si>
    <t>60a78564c3080f10786ee61d</t>
  </si>
  <si>
    <t>Merries подгузники L (9-14 кг) 64 шт.</t>
  </si>
  <si>
    <t>60a78a9794d52795e361927c</t>
  </si>
  <si>
    <t>It'S SKIN стик Tropical Mangosteen, SPF 50, 17 г</t>
  </si>
  <si>
    <t>60a7b0927153b3917c72c542</t>
  </si>
  <si>
    <t>20.05.2021</t>
  </si>
  <si>
    <t>Nagara поглотитель запаха Aqua Beads</t>
  </si>
  <si>
    <t>60a62fa694d527b33fcc229b</t>
  </si>
  <si>
    <t>Vivienne Sabo Тушь для ресниц Adultere, 01 черная</t>
  </si>
  <si>
    <t>60a6ab26dff13b58e7a64c09</t>
  </si>
  <si>
    <t>La'dor Маска для сухих и поврежденных волос Hydro LPP Treatment, 150 мл</t>
  </si>
  <si>
    <t>60a627be2af6cd677dbd4201</t>
  </si>
  <si>
    <t>Vivienne Sabo Тушь для ресниц Cabaret, в коробке, 01 черный</t>
  </si>
  <si>
    <t>Manuoki подгузники UltraThin M (6-11 кг) 56 шт.</t>
  </si>
  <si>
    <t>60a7d0705a39516c2e57764d</t>
  </si>
  <si>
    <t>Lion Отбеливатель Bright дезинфицирующий для ежедневного использования, 720 мл</t>
  </si>
  <si>
    <t>60a56dd48927ca2f4966ab1b</t>
  </si>
  <si>
    <t>60a6a7ac739901772af6ccc0</t>
  </si>
  <si>
    <t>60a6b4b7f78dba07ac3941f1</t>
  </si>
  <si>
    <t>60a7fbf5c5311b738752f57e</t>
  </si>
  <si>
    <t>Стиральный порошок Attack Bio EX, пластиковый пакет, 0.81 кг</t>
  </si>
  <si>
    <t>60a803b47399010a9fc2cf63</t>
  </si>
  <si>
    <t>Biore увлажняющая сыворотка для умывания и снятия макияжа, 210 мл</t>
  </si>
  <si>
    <t>60a8119632da838d716e90f7</t>
  </si>
  <si>
    <t>60a81b455a39512b1857765d</t>
  </si>
  <si>
    <t>Bourjois Тушь для ресниц Twist Up the Volume Ultra Black Edition, 52 ultra black</t>
  </si>
  <si>
    <t>60a81b4b5a39512b1857765e</t>
  </si>
  <si>
    <t>Goo.N трусики XL (12-20 кг) 38 шт.</t>
  </si>
  <si>
    <t>60a515c55a3951a300a03543</t>
  </si>
  <si>
    <t>Meine Liebe Стиральный порошок для цветных тканей, 1.5 кг</t>
  </si>
  <si>
    <t>22.05.2021</t>
  </si>
  <si>
    <t>60a7625032da8356293e23ac</t>
  </si>
  <si>
    <t>60a75a9f954f6b9dd8f842af</t>
  </si>
  <si>
    <t>60a6e0b2792ab10a5b2a3cb3</t>
  </si>
  <si>
    <t>Merries подгузники XL (12-20 кг)</t>
  </si>
  <si>
    <t>60a6b450fbacea1ac47626ad</t>
  </si>
  <si>
    <t>Biore гель для снятия макияжа, 170 г</t>
  </si>
  <si>
    <t>60a68d59f4c0cb6bdfebe805</t>
  </si>
  <si>
    <t>YokoSun трусики Premium M (6-10 кг) 56 шт., 56 шт.</t>
  </si>
  <si>
    <t>60a74fa103c378555f1ae78f</t>
  </si>
  <si>
    <t>Missha Pure Source Pocket Pack Pearl ночная маска с экстрактом жемчуга, 10 мл</t>
  </si>
  <si>
    <t>60a7b55620d51d15640a7cdb</t>
  </si>
  <si>
    <t>Biore Очищающий мусс для умывания против акне, 150 мл</t>
  </si>
  <si>
    <t>60a7b58db9f8ed8ebb27ba3c</t>
  </si>
  <si>
    <t>Missha BB крем Perfect Cover, SPF 42, 20 мл, оттенок: 23 natural beige</t>
  </si>
  <si>
    <t>60a6a414954f6bbfa0f84350</t>
  </si>
  <si>
    <t>Goo.N трусики Ultra XL (12-20 кг), 50 шт.</t>
  </si>
  <si>
    <t>60a84cff6a864345f9a4cdad</t>
  </si>
  <si>
    <t>Goo.N трусики Сheerful Baby XL (11-18 кг)</t>
  </si>
  <si>
    <t>60a84d307153b3a0fa72c532</t>
  </si>
  <si>
    <t>60a84d41dbdc31ca4596957e</t>
  </si>
  <si>
    <t>Смесь Kabrita 2 GOLD для комфортного пищеварения, 6-12 месяцев, 800 г</t>
  </si>
  <si>
    <t>60a84d459066f4394dc2ba03</t>
  </si>
  <si>
    <t>60a84d47b9f8ed3ec5a0a2b9</t>
  </si>
  <si>
    <t>60a7b07b7153b3fb28fe75c8</t>
  </si>
  <si>
    <t>60a85024b9f8ed7a29a0a2c2</t>
  </si>
  <si>
    <t>60a8503e2fe0985987be8cd4</t>
  </si>
  <si>
    <t>60a7526f94d527ba5025de44</t>
  </si>
  <si>
    <t>Смесь БИБИКОЛЬ Нэнни Классика, с рождения до 1 года, 800 г</t>
  </si>
  <si>
    <t>60a65142b9f8ed35f56e22a3</t>
  </si>
  <si>
    <t>60a8521bdbdc3160d296957f</t>
  </si>
  <si>
    <t>Трубка газоотводная Windi для новорожденных, 10 шт.</t>
  </si>
  <si>
    <t>60a85240dbdc31c301969583</t>
  </si>
  <si>
    <t>60a68b012af6cd470f4ac957</t>
  </si>
  <si>
    <t>NS FaFa Japan Концентрированный кондиционер для белья Путешествие в Шотландию, 1.4 л</t>
  </si>
  <si>
    <t>60a853f23620c20253ba6ff0</t>
  </si>
  <si>
    <t>Merries трусики XXL (15-28 кг)</t>
  </si>
  <si>
    <t>60a853fc954f6bcc9dccba72</t>
  </si>
  <si>
    <t>Japan Gals натуральная маска с экстрактом алоэ, 30 шт.</t>
  </si>
  <si>
    <t>60a85405dff13b63e19fe953</t>
  </si>
  <si>
    <t>60a676ae3b31767c781e9ee6</t>
  </si>
  <si>
    <t>60a5fa437153b3674482cb5f</t>
  </si>
  <si>
    <t>Esthetic House шампунь для волос CP-1 Ginger Purifying, 500 мл</t>
  </si>
  <si>
    <t>60a55960c5311b229c99b559</t>
  </si>
  <si>
    <t>Takeshi трусики бамбуковые Kid's L (9-14 кг) 44 шт., 44 шт.</t>
  </si>
  <si>
    <t>60a6c2d8c5311b27b0373f2b</t>
  </si>
  <si>
    <t>Протеин Optimum Nutrition 100% Whey Gold Standard (819-943 г) молочный шоколад</t>
  </si>
  <si>
    <t>60a56ec103c3785120083185</t>
  </si>
  <si>
    <t>Merries подгузники M (6-11 кг)</t>
  </si>
  <si>
    <t>60a8588d7153b3258a72c52d</t>
  </si>
  <si>
    <t>60a8589203c378c1a255b73f</t>
  </si>
  <si>
    <t>60a858dbdbdc31098996958e</t>
  </si>
  <si>
    <t>60a858e7f78dba445c5e45fa</t>
  </si>
  <si>
    <t>60a858ebc3080f36c26ee60e</t>
  </si>
  <si>
    <t>18.05.2021</t>
  </si>
  <si>
    <t>Лосьон для тела FLOR de MAN Увлажняющий с кактусом Jeju Prickly Pear Body Lotion, 500 мл</t>
  </si>
  <si>
    <t>60a858ff0fe995422fadae25</t>
  </si>
  <si>
    <t>60a73fd7fbacea7f3b76266a</t>
  </si>
  <si>
    <t>60a64b9bf98801ac4756d637</t>
  </si>
  <si>
    <t>60a667a6b9f8ed04226e2236</t>
  </si>
  <si>
    <t>Merries подгузники L (9-14 кг)</t>
  </si>
  <si>
    <t>60a85b5b7153b3736872c52e</t>
  </si>
  <si>
    <t>Гель для стирки Kao Attack Bio EX, 0.77 кг, дой-пак</t>
  </si>
  <si>
    <t>60a85ba97153b3258a72c53b</t>
  </si>
  <si>
    <t>Смесь Kabrita 2 GOLD для комфортного пищеварения, 6-12 месяцев, 400 г</t>
  </si>
  <si>
    <t>60a85bb283b1f219a4da581a</t>
  </si>
  <si>
    <t>60a85bc36a86432269a4cda6</t>
  </si>
  <si>
    <t>60a85bd20fe99571d7adae2a</t>
  </si>
  <si>
    <t>60a85be6f98801516134907f</t>
  </si>
  <si>
    <t>60a650de863e4e153fcb1809</t>
  </si>
  <si>
    <t>Manuoki подгузники UltraThin M (6-11 кг) 56 шт., 56 шт.</t>
  </si>
  <si>
    <t>60a85c1203c37820f455b737</t>
  </si>
  <si>
    <t>Pigeon Бутылочка с ложечкой для кормления, 120 мл, с 4 месяцев, желтый</t>
  </si>
  <si>
    <t>60a85cca4f5c6e5bd2f34c52</t>
  </si>
  <si>
    <t>60a71e07fbacea54bf762675</t>
  </si>
  <si>
    <t>Goo.N трусики L (9-14 кг) 44 шт., 44 шт.</t>
  </si>
  <si>
    <t>60a78a26c3080f7a2ea9bd1f</t>
  </si>
  <si>
    <t>Goo.N трусики Сheerful Baby L (8-14 кг), 48 шт.</t>
  </si>
  <si>
    <t>60a7f2d294d52777fbcc2200</t>
  </si>
  <si>
    <t>60a7c09a2fe0983942ce4740</t>
  </si>
  <si>
    <t>Enough Тональный крем Rich Gold Double Wear Radiance Foundation, 100 мл, оттенок: №21</t>
  </si>
  <si>
    <t>60a7bdfd99d6ef71ee6c2d3c</t>
  </si>
  <si>
    <t>Esthetic House Formula Ampoule AC Tea Tree Сыворотка для лица, 80 мл</t>
  </si>
  <si>
    <t>60a874958927cad2effd7848</t>
  </si>
  <si>
    <t>60a87550954f6be9aaccba85</t>
  </si>
  <si>
    <t>60a87fcd94d5279b5d619285</t>
  </si>
  <si>
    <t>Missha Восстанавливающая эссенция для лица TIME REVOLUTION THE FIRST TREATMENT ESSENCE RX, 30 мл</t>
  </si>
  <si>
    <t>60a680216a8643514a54643a</t>
  </si>
  <si>
    <t>60a681f183b1f22cbbf49af5</t>
  </si>
  <si>
    <t>60a768cd03c37886241ae825</t>
  </si>
  <si>
    <t>16.05.2021</t>
  </si>
  <si>
    <t>60a8bd882af6cd491c857703</t>
  </si>
  <si>
    <t>60a8cd1a5a39513c7a57764f</t>
  </si>
  <si>
    <t>TONY MOLY пенка для умывания с экстрактом ацеролы, 180 мл</t>
  </si>
  <si>
    <t>60a7982232da832c763e2459</t>
  </si>
  <si>
    <t>60a8ead74f5c6e5f41f34c4d</t>
  </si>
  <si>
    <t>Biore мицеллярная вода, запасной блок, 290 мл</t>
  </si>
  <si>
    <t>60a3b0ecb9f8edaa20ff60f8</t>
  </si>
  <si>
    <t>Презервативы Okamoto Skinless Skin 3 in 1, 10 шт.</t>
  </si>
  <si>
    <t>60a8fb7bc5311b789f52f575</t>
  </si>
  <si>
    <t>Jigott Snail Lifting Cream Подтягивающий крем для лица с экстрактом слизи улитки, 70 мл</t>
  </si>
  <si>
    <t>60a73c326a86430c5154644c</t>
  </si>
  <si>
    <t>60a8fd21dff13b1e7e9fe960</t>
  </si>
  <si>
    <t>15.05.2021</t>
  </si>
  <si>
    <t>60a8fd2703c37851ab55b73d</t>
  </si>
  <si>
    <t>60a8fe3b20d51d57566d12b5</t>
  </si>
  <si>
    <t>60a8fe43c3080f28316ee61a</t>
  </si>
  <si>
    <t>COSRX Essence Advanced Snail 96 Mucin Power Эссенция для лица с фильтратом улитки, 100 мл</t>
  </si>
  <si>
    <t>60a8fe7494d527321461928d</t>
  </si>
  <si>
    <t>Набор Missha Missha Cho Gong Jin Miniature Set</t>
  </si>
  <si>
    <t>60a8fe8499d6ef6eb105e965</t>
  </si>
  <si>
    <t>60a64a1dc3080f270f08ffff</t>
  </si>
  <si>
    <t>Стиральный порошок FUNS Для чистоты вещей и сушки белья в помещении, картонная пачка, 0.9 кг</t>
  </si>
  <si>
    <t>60a6cad203c378b1e41ae74a</t>
  </si>
  <si>
    <t>Смесь Kabrita 4 GOLD для комфортного пищеварения, старше 18 месяцев, 800 г</t>
  </si>
  <si>
    <t>60a8ffc0c3080f039d6ee620</t>
  </si>
  <si>
    <t>60a8fff0b9f8ed6a74a0a2c7</t>
  </si>
  <si>
    <t>60a743288927ca462f87c5cf</t>
  </si>
  <si>
    <t>60a6339b99d6ef41cfc6e2eb</t>
  </si>
  <si>
    <t>60a905c48927cad6fdfd7848</t>
  </si>
  <si>
    <t>60a90d8503c378d40855b74b</t>
  </si>
  <si>
    <t>Смесь БИБИКОЛЬ Нэнни 3, от 1 года, 800 г</t>
  </si>
  <si>
    <t>60a920ed2af6cd2d7c8576fc</t>
  </si>
  <si>
    <t>60a922e48927ca1467fd784b</t>
  </si>
  <si>
    <t>Стиральный порошок NS FaFa Japan Baby floral с цветочным ароматом, картонная пачка, 0.9 кг</t>
  </si>
  <si>
    <t>60a922e98927ca38f2fd7846</t>
  </si>
  <si>
    <t>60a6a0d48927ca042066abeb</t>
  </si>
  <si>
    <t>Ёkitto трусики XL (12+ кг) 34 шт.</t>
  </si>
  <si>
    <t>60a925045a395197e8577659</t>
  </si>
  <si>
    <t>Ёkitto подгузники M (6-11 кг) 54 шт.</t>
  </si>
  <si>
    <t>60a92507954f6b4736ccba83</t>
  </si>
  <si>
    <t>YokoSun трусики Eco L (9-14 кг)</t>
  </si>
  <si>
    <t>60a925092af6cd04e38576f7</t>
  </si>
  <si>
    <t>60a54b8e99d6ef0de734d3fb</t>
  </si>
  <si>
    <t>60a9267732da8348bf6e90fb</t>
  </si>
  <si>
    <t>Moist Diane Perfect Beauty Увлажнение Бальзам-маска кератиновая, 450 мл</t>
  </si>
  <si>
    <t>60a9267e6a86436fcea4cdbc</t>
  </si>
  <si>
    <t>Pigeon Бутылочка Перистальтик Плюс с широким горлом PP, 160 мл, с рождения, бесцветный</t>
  </si>
  <si>
    <t>60a422ff954f6b350af84325</t>
  </si>
  <si>
    <t>Lion top sweet harmony жидкое средство для стирки белья со сладким цветочным ароматом, мягкая упаковка, 720 гр</t>
  </si>
  <si>
    <t>60a5f2fc9066f40b54671a9e</t>
  </si>
  <si>
    <t>Goo.N трусики XL (12-20 кг) 38 шт., 38 шт.</t>
  </si>
  <si>
    <t>60a75885bed21e3079bc8370</t>
  </si>
  <si>
    <t>ON: THE BODY пенка для умывания с маслом оливы, 120 г</t>
  </si>
  <si>
    <t>60a7eafc03c378b2fb1ae7b6</t>
  </si>
  <si>
    <t>Merries подгузники M (6-11 кг) 64 шт.</t>
  </si>
  <si>
    <t>60a94e6cbed21e3f9a9bbdc8</t>
  </si>
  <si>
    <t>YokoSun трусики Eco L (9-14 кг), 44 шт.</t>
  </si>
  <si>
    <t>60a6e76fdff13b5ac5a64bf5</t>
  </si>
  <si>
    <t>Joonies трусики Premium Soft L (9-14 кг) 44 шт.</t>
  </si>
  <si>
    <t>60a95c220fe99556e3adae24</t>
  </si>
  <si>
    <t>Takeshi трусики бамбуковые Kid's L (9-14 кг) 44 шт.</t>
  </si>
  <si>
    <t>60a96075f98801adbc34907d</t>
  </si>
  <si>
    <t>60a9607794d527ed31619281</t>
  </si>
  <si>
    <t>Valmona кондиционер Nourishing Solution Yolk-Mayo Nutrient Питание для непослушных и поврежденных волос с яичным желтком, 100 мл</t>
  </si>
  <si>
    <t>60a9608132da832f316e90f3</t>
  </si>
  <si>
    <t>Гель для стирки Kao Attack Multi‐Action, 0.77 кг, дой-пак</t>
  </si>
  <si>
    <t>60a962f832da839fd06e90ef</t>
  </si>
  <si>
    <t>60a9632104e943da77d90e8a</t>
  </si>
  <si>
    <t>60a9632604e94393d3d90e91</t>
  </si>
  <si>
    <t>60a5fe94c3080fd44d08ff24</t>
  </si>
  <si>
    <t>Хозяйственное мыло Kaneyo для удаления стойких пятен 98% 0.19 кг</t>
  </si>
  <si>
    <t>60a9655a8927ca33ddfd7844</t>
  </si>
  <si>
    <t>23.05.2021</t>
  </si>
  <si>
    <t>60a77c2799d6ef41086c2d14</t>
  </si>
  <si>
    <t>60a4d82cf988012a6663a6be</t>
  </si>
  <si>
    <t>ON: THE BODY пенка для умывания с экстрактом цитрусовых, 120 г</t>
  </si>
  <si>
    <t>60a8c2b094d5276827cc22b6</t>
  </si>
  <si>
    <t>Merries подгузники XL (12-20 кг), 44 шт.</t>
  </si>
  <si>
    <t>60a82d6c8927ca42c487c525</t>
  </si>
  <si>
    <t>60a999b494d5272d41619284</t>
  </si>
  <si>
    <t>Jigott Aloe Sun Protect BB крем SPF41 50 мл, SPF 41, 50 мл</t>
  </si>
  <si>
    <t>60a999dc863e4e2fba1cc034</t>
  </si>
  <si>
    <t>60a99a28dff13b24519fe952</t>
  </si>
  <si>
    <t>Merries подгузники L (9-14 кг), 54 шт.</t>
  </si>
  <si>
    <t>60a99a5dbed21e49b59bbdc0</t>
  </si>
  <si>
    <t>60a99b4e2fe09840dcbe8cd9</t>
  </si>
  <si>
    <t>Goo.N подгузники Ultra M (6-11 кг), 80 шт.</t>
  </si>
  <si>
    <t>60a7fbabf78dba36c6394152</t>
  </si>
  <si>
    <t>60a99d7232da838a956e90ee</t>
  </si>
  <si>
    <t>60a99daefbacea6eae1ba9c8</t>
  </si>
  <si>
    <t>Ёkitto трусики XXL (15+ кг) 34 шт., 34 шт.</t>
  </si>
  <si>
    <t>60a83f2699d6ef315c6c2d6d</t>
  </si>
  <si>
    <t>60a791f932da8346a63e2481</t>
  </si>
  <si>
    <t>60a75447fbacea78d876265e</t>
  </si>
  <si>
    <t>60a99f0ddbdc31d6ff96957c</t>
  </si>
  <si>
    <t>60a99f1999d6ef293905e962</t>
  </si>
  <si>
    <t>Goo.N подгузники Ultra NB (до 5 кг) 114 шт., 114 шт.</t>
  </si>
  <si>
    <t>60a99f4704e94362abd90e8a</t>
  </si>
  <si>
    <t>J:ON Альгинатная маска против акне и для контроля жирности кожи лица Anti-Acne &amp; Sebum Control Modeling Pack, 18 г</t>
  </si>
  <si>
    <t>60a99f5f94d5273e5f61927a</t>
  </si>
  <si>
    <t>Enough Тональный крем Collagen Whitening Moisture Foundation, 100 мл, оттенок: тон №21</t>
  </si>
  <si>
    <t>60a8831094d527bb1e25de5d</t>
  </si>
  <si>
    <t>Goo.N трусики XXL (13-25 кг) 28 шт., 28 шт.</t>
  </si>
  <si>
    <t>60a831d4b9f8ed8edd27ba15</t>
  </si>
  <si>
    <t>60a804dc8927ca1f1787c5c9</t>
  </si>
  <si>
    <t>YokoSun трусики XXL (15-23 кг) 28 шт., 28 шт.</t>
  </si>
  <si>
    <t>60a833ec8927ca3ef866aaeb</t>
  </si>
  <si>
    <t>Goo.N подгузники S (4-8 кг), 84 шт.</t>
  </si>
  <si>
    <t>60a9a2a5c5311b6ade52f572</t>
  </si>
  <si>
    <t>60a7438cdbdc31849432097a</t>
  </si>
  <si>
    <t>Moist Diane Perfect Beauty Шампунь кератиновый Увлажнение 450 мл</t>
  </si>
  <si>
    <t>60a811633b317602001e9e27</t>
  </si>
  <si>
    <t>60a9a50394d5273baa61927b</t>
  </si>
  <si>
    <t>60a9a51a2af6cd6b108576f7</t>
  </si>
  <si>
    <t>60a9a5835a3951b8bc57763a</t>
  </si>
  <si>
    <t>60a894d9792ab17b532a3c92</t>
  </si>
  <si>
    <t>60a75d340fe99540af1d8db2</t>
  </si>
  <si>
    <t>60a8a4b6954f6b3814579728</t>
  </si>
  <si>
    <t>Goo.N трусики L (9-14 кг) 44 шт.</t>
  </si>
  <si>
    <t>60a9ce2603c378355055b742</t>
  </si>
  <si>
    <t>60a6274d954f6bad31bb025c</t>
  </si>
  <si>
    <t>60a7519a5a3951138ec471ac</t>
  </si>
  <si>
    <t>60a9d4b6b9f8ed6e2aa0a2c3</t>
  </si>
  <si>
    <t>Hello Beauty Сыворотка для лица c экстрактом алоэ вера, 10 мл</t>
  </si>
  <si>
    <t>60a9db389066f41d9cc2b9ff</t>
  </si>
  <si>
    <t>60a65037dff13b5cf9eda229</t>
  </si>
  <si>
    <t>60a9ddc3dbdc31ace896957f</t>
  </si>
  <si>
    <t>60a9ddd4b9f8ed27e4a0a2c4</t>
  </si>
  <si>
    <t>60a61eb75a39519b6fa03685</t>
  </si>
  <si>
    <t>60a95d22dbdc3127273209be</t>
  </si>
  <si>
    <t>60a63f29f98801c59756d68c</t>
  </si>
  <si>
    <t>60aa04bb99d6ef61dd05e975</t>
  </si>
  <si>
    <t>60aa04bf32da8355776e90ed</t>
  </si>
  <si>
    <t>60aa076ac3080f0e276ee619</t>
  </si>
  <si>
    <t>60a6205c83b1f21e1b5599e6</t>
  </si>
  <si>
    <t>60aa09c6f78dba79985e45fe</t>
  </si>
  <si>
    <t>Joonies трусики Premium Soft XL (12-17 кг) 38 шт.</t>
  </si>
  <si>
    <t>60aa09cc7153b3b74972c535</t>
  </si>
  <si>
    <t>60aa09d09066f40825c2ba09</t>
  </si>
  <si>
    <t>60a6ac880fe9956af01d8d66</t>
  </si>
  <si>
    <t>Enough Collagen Hydro Moisture Cleansing and Massage Крем для лица массажный с коллагеном, 300 мл</t>
  </si>
  <si>
    <t>60aa0dd2c3080f382f6ee61e</t>
  </si>
  <si>
    <t>Goo.N трусики XXL (13-25 кг) 28 шт.</t>
  </si>
  <si>
    <t>60a4c83704e943100738d954</t>
  </si>
  <si>
    <t>60aa1389792ab12939ae3f98</t>
  </si>
  <si>
    <t>60a949257399016199f6cd0f</t>
  </si>
  <si>
    <t>60aa1602b9f8edaa00a0a2b9</t>
  </si>
  <si>
    <t>60aa1a7c04e943e18dd90e9b</t>
  </si>
  <si>
    <t>60aa1a85f98801027334907e</t>
  </si>
  <si>
    <t>60aa1beef4c0cb0cc49c48f4</t>
  </si>
  <si>
    <t>60aa1bf304e94356bad90e92</t>
  </si>
  <si>
    <t>60aa1bf4792ab11bbcae3f8f</t>
  </si>
  <si>
    <t>60aa2115954f6b2613ccba78</t>
  </si>
  <si>
    <t>60aa2ca2c3080f12a26ee64a</t>
  </si>
  <si>
    <t>60aa292ef9880160abb5f067</t>
  </si>
  <si>
    <t>Пустышка силиконовая анатомическая Pigeon Машинка 6+, синий</t>
  </si>
  <si>
    <t>60aa549383b1f23ae4da581c</t>
  </si>
  <si>
    <t>60aa58e8dff13b42379fe95c</t>
  </si>
  <si>
    <t>60aa5bd6c3080f16cb6ee620</t>
  </si>
  <si>
    <t>Набор Some By Mi Yuja Niacin 30 Days Brightening Starter Kit</t>
  </si>
  <si>
    <t>60aa5c07bed21e7f0c9bbdcf</t>
  </si>
  <si>
    <t>Moist Diane шампунь Extra Smooth &amp; Straight, 450 мл</t>
  </si>
  <si>
    <t>60aa5c2ef78dba23615e45f8</t>
  </si>
  <si>
    <t>60aa5c3a2af6cd71e3857706</t>
  </si>
  <si>
    <t>It's Skin Гель-крем для лица с муцином улитки для сияния кожи Snail Blanc Brightening Gel Cream, 50 мл</t>
  </si>
  <si>
    <t>60aa5c3d9066f47b49c2b9ff</t>
  </si>
  <si>
    <t>60a8aa88954f6bb5bc579636</t>
  </si>
  <si>
    <t>60a81a07b9f8edb6f927ba8e</t>
  </si>
  <si>
    <t>Joydivision тампоны Freedom normal, 3 капли, 10 шт.</t>
  </si>
  <si>
    <t>60aa67862fe0983a44be8cdf</t>
  </si>
  <si>
    <t>60aa86067399012f52c2cf62</t>
  </si>
  <si>
    <t>BOSNIC Эссенция для вьющихся волос Curl-Up Bento Wave Essence, 100 мл</t>
  </si>
  <si>
    <t>60aaa07804e943199fd90e9e</t>
  </si>
  <si>
    <t>Bosnic, Эссенция для волос Watery Healing Essence, 200 мл</t>
  </si>
  <si>
    <t>Merries подгузники M (6-11 кг), 64 шт.</t>
  </si>
  <si>
    <t>60aab63794d527889061928b</t>
  </si>
  <si>
    <t>60aab6382af6cd40648576fc</t>
  </si>
  <si>
    <t>60a75b8803c3786e731ae729</t>
  </si>
  <si>
    <t>Missha Тональный крем Magic Cushion Cover Lasting SPF50+/PA+++ Special Package, 15 г, оттенок: 23</t>
  </si>
  <si>
    <t>60aabb92dbdc318c18969610</t>
  </si>
  <si>
    <t>Goo.N подгузники Ultra NB (до 5 кг) 114 шт.</t>
  </si>
  <si>
    <t>60aabe892af6cd2d8185776a</t>
  </si>
  <si>
    <t>Holika Holika успокаивающая тканевая маска Pure essence mask sheet cucumber, огурец, 20 мл</t>
  </si>
  <si>
    <t>60aa47b5dbdc318de03209fb</t>
  </si>
  <si>
    <t>Joonies трусики Premium Soft L (9-14 кг)</t>
  </si>
  <si>
    <t>60a6a8c094d527b9f5cc2246</t>
  </si>
  <si>
    <t>Lion Очарование гель (апельсин) для посудомоечной машины, 0.84 кг</t>
  </si>
  <si>
    <t>60a9767a5a39514480c471cf</t>
  </si>
  <si>
    <t>60a9e6298927ca0b6087c5c8</t>
  </si>
  <si>
    <t>05.05.2021</t>
  </si>
  <si>
    <t>60aaeb0a792ab14ad8ae3f8c</t>
  </si>
  <si>
    <t>60a80bbd73990129baf6ccc4</t>
  </si>
  <si>
    <t>60aa2947dff13b6923a64bf1</t>
  </si>
  <si>
    <t>60ab02a5c3080f4b456ee60c</t>
  </si>
  <si>
    <t>Ёkitto трусики L (9-14 кг) 44 шт., 44 шт.</t>
  </si>
  <si>
    <t>60a8408803c37886c61ae74a</t>
  </si>
  <si>
    <t>60ab09263620c24283ba6fe4</t>
  </si>
  <si>
    <t>60a886eb6a86436a36546479</t>
  </si>
  <si>
    <t>Протеин QNT Prime Whey 908гр, кофе латте</t>
  </si>
  <si>
    <t>60a7e26b4f5c6e4858618f11</t>
  </si>
  <si>
    <t>60ab0def954f6b0ceeccba80</t>
  </si>
  <si>
    <t>Lion Top Shiny Rose Жидкое средство для стирки аромат цветущих роз 1160 гр в мягкой упаковке</t>
  </si>
  <si>
    <t>60ab0e02dbdc314f3496957f</t>
  </si>
  <si>
    <t>Goo.N трусики L (9-14 кг) 44 шт.,</t>
  </si>
  <si>
    <t>60aa7826c5311b6e2d373f3b</t>
  </si>
  <si>
    <t>Губка для плит Vileda Пур Актив 2 шт, желтый/зеленый</t>
  </si>
  <si>
    <t>60ab125cf98801c08034907d</t>
  </si>
  <si>
    <t>60a8aa7404e9431485b820b6</t>
  </si>
  <si>
    <t>60a6c1347153b37e410eae4c</t>
  </si>
  <si>
    <t>Презервативы Sagami Original 0.01, 1 шт.</t>
  </si>
  <si>
    <t>60ab16c294d5274f80619285</t>
  </si>
  <si>
    <t>06.05.2021</t>
  </si>
  <si>
    <t>Возврат платежа за скидку по баллам Яндекс.Плюса</t>
  </si>
  <si>
    <t>60a753e9dff13b1a30a64c19</t>
  </si>
  <si>
    <t>Возврат платежа за скидку маркетплейса</t>
  </si>
  <si>
    <t>60a753ea8927cab8c8fd783d</t>
  </si>
  <si>
    <t>60a92d5420d51d1e2e6d12af</t>
  </si>
  <si>
    <t>60a99ef34f5c6e1624618f62</t>
  </si>
  <si>
    <t>13.05.2021</t>
  </si>
  <si>
    <t>Etude House Очищающее масло-бальзам Real Art Cleansing Oil Balm, 100 мл</t>
  </si>
  <si>
    <t>Возврат платежа за скидку по бонусам СберСпасибо</t>
  </si>
  <si>
    <t>60aa144e94d5277ac125ddfd</t>
  </si>
  <si>
    <t>Joonies трусики Comfort XL (12-17 кг) 38 шт.</t>
  </si>
  <si>
    <t>60aaa8bd32da8377683e23be</t>
  </si>
  <si>
    <t>60ab227a3b31764e6c1e9eb7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</si>
</sst>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959478.0</v>
      </c>
    </row>
    <row r="4" spans="1:9" s="3" customFormat="1" x14ac:dyDescent="0.2" ht="16.0" customHeight="true">
      <c r="A4" s="3" t="s">
        <v>34</v>
      </c>
      <c r="B4" s="10" t="n">
        <v>70046.0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4.7102945E7</v>
      </c>
      <c r="B8" s="8" t="s">
        <v>51</v>
      </c>
      <c r="C8" s="8" t="n">
        <f>IF(false,"120921439", "120921439")</f>
      </c>
      <c r="D8" s="8" t="s">
        <v>52</v>
      </c>
      <c r="E8" s="8" t="n">
        <v>1.0</v>
      </c>
      <c r="F8" s="8" t="n">
        <v>282.0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4.7081929E7</v>
      </c>
      <c r="B9" t="s" s="8">
        <v>51</v>
      </c>
      <c r="C9" t="n" s="8">
        <f>IF(false,"120923063", "120923063")</f>
      </c>
      <c r="D9" t="s" s="8">
        <v>56</v>
      </c>
      <c r="E9" t="n" s="8">
        <v>1.0</v>
      </c>
      <c r="F9" t="n" s="8">
        <v>84.0</v>
      </c>
      <c r="G9" t="s" s="8">
        <v>57</v>
      </c>
      <c r="H9" t="s" s="8">
        <v>54</v>
      </c>
      <c r="I9" t="s" s="8">
        <v>58</v>
      </c>
    </row>
    <row r="10" spans="1:9" x14ac:dyDescent="0.2" ht="16.0" customHeight="true">
      <c r="A10" s="7" t="n">
        <v>4.7021014E7</v>
      </c>
      <c r="B10" s="8" t="s">
        <v>51</v>
      </c>
      <c r="C10" s="8" t="n">
        <f>IF(false,"120921544", "120921544")</f>
      </c>
      <c r="D10" s="8" t="s">
        <v>59</v>
      </c>
      <c r="E10" s="8" t="n">
        <v>1.0</v>
      </c>
      <c r="F10" s="8" t="n">
        <v>556.0</v>
      </c>
      <c r="G10" s="8" t="s">
        <v>53</v>
      </c>
      <c r="H10" t="s" s="8">
        <v>54</v>
      </c>
      <c r="I10" t="s" s="8">
        <v>60</v>
      </c>
    </row>
    <row r="11" ht="16.0" customHeight="true">
      <c r="A11" t="n" s="7">
        <v>4.737812E7</v>
      </c>
      <c r="B11" t="s" s="8">
        <v>61</v>
      </c>
      <c r="C11" t="n" s="8">
        <f>IF(false,"120922907", "120922907")</f>
      </c>
      <c r="D11" t="s" s="8">
        <v>62</v>
      </c>
      <c r="E11" t="n" s="8">
        <v>1.0</v>
      </c>
      <c r="F11" t="n" s="8">
        <v>143.0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4.7040541E7</v>
      </c>
      <c r="B12" t="s" s="8">
        <v>51</v>
      </c>
      <c r="C12" t="n" s="8">
        <f>IF(false,"003-315", "003-315")</f>
      </c>
      <c r="D12" t="s" s="8">
        <v>64</v>
      </c>
      <c r="E12" t="n" s="8">
        <v>5.0</v>
      </c>
      <c r="F12" t="n" s="8">
        <v>2177.0</v>
      </c>
      <c r="G12" t="s" s="8">
        <v>57</v>
      </c>
      <c r="H12" t="s" s="8">
        <v>54</v>
      </c>
      <c r="I12" t="s" s="8">
        <v>65</v>
      </c>
    </row>
    <row r="13" spans="1:9" s="8" customFormat="1" ht="16.0" x14ac:dyDescent="0.2" customHeight="true">
      <c r="A13" s="7" t="n">
        <v>4.7277041E7</v>
      </c>
      <c r="B13" s="8" t="s">
        <v>61</v>
      </c>
      <c r="C13" s="8" t="n">
        <f>IF(false,"005-1254", "005-1254")</f>
      </c>
      <c r="D13" s="8" t="s">
        <v>66</v>
      </c>
      <c r="E13" s="8" t="n">
        <v>1.0</v>
      </c>
      <c r="F13" s="8" t="n">
        <v>769.0</v>
      </c>
      <c r="G13" s="8" t="s">
        <v>53</v>
      </c>
      <c r="H13" s="8" t="s">
        <v>54</v>
      </c>
      <c r="I13" s="8" t="s">
        <v>67</v>
      </c>
    </row>
    <row r="14" spans="1:9" x14ac:dyDescent="0.2" ht="16.0" customHeight="true">
      <c r="A14" s="7" t="n">
        <v>4.7022508E7</v>
      </c>
      <c r="B14" s="8" t="s">
        <v>51</v>
      </c>
      <c r="C14" s="8" t="n">
        <f>IF(false,"003-315", "003-315")</f>
      </c>
      <c r="D14" s="8" t="s">
        <v>64</v>
      </c>
      <c r="E14" s="8" t="n">
        <v>2.0</v>
      </c>
      <c r="F14" s="8" t="n">
        <v>174.0</v>
      </c>
      <c r="G14" s="8" t="s">
        <v>68</v>
      </c>
      <c r="H14" s="8" t="s">
        <v>54</v>
      </c>
      <c r="I14" s="8" t="s">
        <v>69</v>
      </c>
    </row>
    <row r="15" ht="16.0" customHeight="true">
      <c r="A15" t="n" s="7">
        <v>4.7344309E7</v>
      </c>
      <c r="B15" t="s" s="8">
        <v>61</v>
      </c>
      <c r="C15" t="n" s="8">
        <f>IF(false,"120921899", "120921899")</f>
      </c>
      <c r="D15" t="s" s="8">
        <v>70</v>
      </c>
      <c r="E15" t="n" s="8">
        <v>2.0</v>
      </c>
      <c r="F15" t="n" s="8">
        <v>458.0</v>
      </c>
      <c r="G15" t="s" s="8">
        <v>68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4.7029545E7</v>
      </c>
      <c r="B16" t="s" s="8">
        <v>51</v>
      </c>
      <c r="C16" t="n" s="8">
        <f>IF(false,"005-1250", "005-1250")</f>
      </c>
      <c r="D16" t="s" s="8">
        <v>72</v>
      </c>
      <c r="E16" t="n" s="8">
        <v>2.0</v>
      </c>
      <c r="F16" s="8" t="n">
        <v>200.0</v>
      </c>
      <c r="G16" s="8" t="s">
        <v>68</v>
      </c>
      <c r="H16" s="8" t="s">
        <v>54</v>
      </c>
      <c r="I16" s="8" t="s">
        <v>73</v>
      </c>
    </row>
    <row r="17" spans="1:9" x14ac:dyDescent="0.2" ht="16.0" customHeight="true">
      <c r="A17" s="7" t="n">
        <v>4.7139875E7</v>
      </c>
      <c r="B17" s="8" t="s">
        <v>51</v>
      </c>
      <c r="C17" s="8" t="n">
        <f>IF(false,"120922826", "120922826")</f>
      </c>
      <c r="D17" s="8" t="s">
        <v>74</v>
      </c>
      <c r="E17" s="8" t="n">
        <v>1.0</v>
      </c>
      <c r="F17" s="8" t="n">
        <v>46.0</v>
      </c>
      <c r="G17" s="8" t="s">
        <v>68</v>
      </c>
      <c r="H17" s="8" t="s">
        <v>54</v>
      </c>
      <c r="I17" s="8" t="s">
        <v>75</v>
      </c>
    </row>
    <row r="18" spans="1:9" x14ac:dyDescent="0.2" ht="16.0" customHeight="true">
      <c r="A18" s="7" t="n">
        <v>4.7441521E7</v>
      </c>
      <c r="B18" t="s" s="8">
        <v>76</v>
      </c>
      <c r="C18" t="n" s="8">
        <f>IF(false,"120922641", "120922641")</f>
      </c>
      <c r="D18" t="s" s="8">
        <v>77</v>
      </c>
      <c r="E18" t="n" s="8">
        <v>1.0</v>
      </c>
      <c r="F18" t="n" s="8">
        <v>48.0</v>
      </c>
      <c r="G18" t="s" s="8">
        <v>57</v>
      </c>
      <c r="H18" t="s" s="8">
        <v>54</v>
      </c>
      <c r="I18" t="s" s="8">
        <v>78</v>
      </c>
    </row>
    <row r="19" spans="1:9" ht="16.0" x14ac:dyDescent="0.2" customHeight="true">
      <c r="A19" s="7" t="n">
        <v>4.7509441E7</v>
      </c>
      <c r="B19" s="8" t="s">
        <v>76</v>
      </c>
      <c r="C19" s="8" t="n">
        <f>IF(false,"120922395", "120922395")</f>
      </c>
      <c r="D19" s="8" t="s">
        <v>79</v>
      </c>
      <c r="E19" s="8" t="n">
        <v>1.0</v>
      </c>
      <c r="F19" s="8" t="n">
        <v>50.0</v>
      </c>
      <c r="G19" s="8" t="s">
        <v>53</v>
      </c>
      <c r="H19" s="8" t="s">
        <v>54</v>
      </c>
      <c r="I19" s="8" t="s">
        <v>80</v>
      </c>
    </row>
    <row r="20" spans="1:9" x14ac:dyDescent="0.2" ht="16.0" customHeight="true">
      <c r="A20" s="7" t="n">
        <v>4.7436642E7</v>
      </c>
      <c r="B20" s="8" t="s">
        <v>76</v>
      </c>
      <c r="C20" s="8" t="n">
        <f>IF(false,"120921409", "120921409")</f>
      </c>
      <c r="D20" s="8" t="s">
        <v>81</v>
      </c>
      <c r="E20" s="8" t="n">
        <v>1.0</v>
      </c>
      <c r="F20" s="8" t="n">
        <v>26.0</v>
      </c>
      <c r="G20" s="8" t="s">
        <v>57</v>
      </c>
      <c r="H20" s="8" t="s">
        <v>54</v>
      </c>
      <c r="I20" s="8" t="s">
        <v>82</v>
      </c>
    </row>
    <row r="21" ht="16.0" customHeight="true">
      <c r="A21" t="n" s="7">
        <v>4.7436642E7</v>
      </c>
      <c r="B21" t="s" s="8">
        <v>76</v>
      </c>
      <c r="C21" t="n" s="8">
        <f>IF(false,"120922387", "120922387")</f>
      </c>
      <c r="D21" t="s" s="8">
        <v>83</v>
      </c>
      <c r="E21" t="n" s="8">
        <v>1.0</v>
      </c>
      <c r="F21" t="n" s="8">
        <v>21.0</v>
      </c>
      <c r="G21" t="s" s="8">
        <v>57</v>
      </c>
      <c r="H21" t="s" s="8">
        <v>54</v>
      </c>
      <c r="I21" t="s" s="8">
        <v>82</v>
      </c>
    </row>
    <row r="22" spans="1:9" s="1" customFormat="1" x14ac:dyDescent="0.2" ht="16.0" customHeight="true">
      <c r="A22" s="7" t="n">
        <v>4.7368229E7</v>
      </c>
      <c r="B22" t="s" s="8">
        <v>61</v>
      </c>
      <c r="C22" t="n" s="8">
        <f>IF(false,"005-1080", "005-1080")</f>
      </c>
      <c r="D22" t="s" s="8">
        <v>84</v>
      </c>
      <c r="E22" t="n" s="8">
        <v>1.0</v>
      </c>
      <c r="F22" s="8" t="n">
        <v>265.0</v>
      </c>
      <c r="G22" s="8" t="s">
        <v>68</v>
      </c>
      <c r="H22" s="8" t="s">
        <v>54</v>
      </c>
      <c r="I22" s="8" t="s">
        <v>85</v>
      </c>
    </row>
    <row r="23" spans="1:9" x14ac:dyDescent="0.2" ht="16.0" customHeight="true">
      <c r="A23" s="7" t="n">
        <v>4.7384436E7</v>
      </c>
      <c r="B23" s="8" t="s">
        <v>61</v>
      </c>
      <c r="C23" s="8" t="n">
        <f>IF(false,"120923060", "120923060")</f>
      </c>
      <c r="D23" s="8" t="s">
        <v>86</v>
      </c>
      <c r="E23" s="8" t="n">
        <v>1.0</v>
      </c>
      <c r="F23" s="8" t="n">
        <v>12.0</v>
      </c>
      <c r="G23" s="8" t="s">
        <v>57</v>
      </c>
      <c r="H23" s="8" t="s">
        <v>54</v>
      </c>
      <c r="I23" s="8" t="s">
        <v>87</v>
      </c>
    </row>
    <row r="24" ht="16.0" customHeight="true">
      <c r="A24" t="n" s="7">
        <v>4.7507402E7</v>
      </c>
      <c r="B24" t="s" s="8">
        <v>76</v>
      </c>
      <c r="C24" t="n" s="8">
        <f>IF(false,"120921899", "120921899")</f>
      </c>
      <c r="D24" t="s" s="8">
        <v>70</v>
      </c>
      <c r="E24" t="n" s="8">
        <v>1.0</v>
      </c>
      <c r="F24" t="n" s="8">
        <v>247.0</v>
      </c>
      <c r="G24" t="s" s="8">
        <v>53</v>
      </c>
      <c r="H24" t="s" s="8">
        <v>54</v>
      </c>
      <c r="I24" t="s" s="8">
        <v>88</v>
      </c>
    </row>
    <row r="25" spans="1:9" s="1" customFormat="1" x14ac:dyDescent="0.2" ht="16.0" customHeight="true">
      <c r="A25" t="n" s="7">
        <v>4.7514727E7</v>
      </c>
      <c r="B25" t="s" s="8">
        <v>76</v>
      </c>
      <c r="C25" t="n" s="8">
        <f>IF(false,"120921544", "120921544")</f>
      </c>
      <c r="D25" t="s" s="8">
        <v>59</v>
      </c>
      <c r="E25" t="n" s="8">
        <v>1.0</v>
      </c>
      <c r="F25" t="n" s="8">
        <v>288.0</v>
      </c>
      <c r="G25" t="s" s="8">
        <v>53</v>
      </c>
      <c r="H25" t="s" s="8">
        <v>54</v>
      </c>
      <c r="I25" t="s" s="8">
        <v>89</v>
      </c>
    </row>
    <row r="26" ht="16.0" customHeight="true">
      <c r="A26" t="n" s="7">
        <v>4.7349519E7</v>
      </c>
      <c r="B26" t="s" s="8">
        <v>61</v>
      </c>
      <c r="C26" t="n" s="8">
        <f>IF(false,"120921544", "120921544")</f>
      </c>
      <c r="D26" t="s" s="8">
        <v>59</v>
      </c>
      <c r="E26" t="n" s="8">
        <v>1.0</v>
      </c>
      <c r="F26" t="n" s="8">
        <v>133.0</v>
      </c>
      <c r="G26" t="s" s="8">
        <v>68</v>
      </c>
      <c r="H26" t="s" s="8">
        <v>54</v>
      </c>
      <c r="I26" t="s" s="8">
        <v>90</v>
      </c>
    </row>
    <row r="27" ht="16.0" customHeight="true">
      <c r="A27" t="n" s="7">
        <v>4.7121848E7</v>
      </c>
      <c r="B27" t="s" s="8">
        <v>51</v>
      </c>
      <c r="C27" t="n" s="8">
        <f>IF(false,"120921429", "120921429")</f>
      </c>
      <c r="D27" t="s" s="8">
        <v>91</v>
      </c>
      <c r="E27" t="n" s="8">
        <v>1.0</v>
      </c>
      <c r="F27" t="n" s="8">
        <v>30.0</v>
      </c>
      <c r="G27" t="s" s="8">
        <v>68</v>
      </c>
      <c r="H27" t="s" s="8">
        <v>54</v>
      </c>
      <c r="I27" t="s" s="8">
        <v>92</v>
      </c>
    </row>
    <row r="28" ht="16.0" customHeight="true">
      <c r="A28" t="n" s="7">
        <v>4.7316651E7</v>
      </c>
      <c r="B28" t="s" s="8">
        <v>61</v>
      </c>
      <c r="C28" t="n" s="8">
        <f>IF(false,"120921818", "120921818")</f>
      </c>
      <c r="D28" t="s" s="8">
        <v>93</v>
      </c>
      <c r="E28" t="n" s="8">
        <v>1.0</v>
      </c>
      <c r="F28" t="n" s="8">
        <v>59.0</v>
      </c>
      <c r="G28" t="s" s="8">
        <v>68</v>
      </c>
      <c r="H28" t="s" s="8">
        <v>54</v>
      </c>
      <c r="I28" t="s" s="8">
        <v>94</v>
      </c>
    </row>
    <row r="29" spans="1:9" s="1" customFormat="1" x14ac:dyDescent="0.2" ht="16.0" customHeight="true">
      <c r="A29" t="n" s="7">
        <v>4.7324789E7</v>
      </c>
      <c r="B29" t="s" s="8">
        <v>61</v>
      </c>
      <c r="C29" t="n" s="8">
        <f>IF(false,"005-1080", "005-1080")</f>
      </c>
      <c r="D29" t="s" s="8">
        <v>84</v>
      </c>
      <c r="E29" t="n" s="8">
        <v>1.0</v>
      </c>
      <c r="F29" t="n" s="8">
        <v>141.0</v>
      </c>
      <c r="G29" s="8" t="s">
        <v>68</v>
      </c>
      <c r="H29" t="s" s="8">
        <v>54</v>
      </c>
      <c r="I29" s="8" t="s">
        <v>95</v>
      </c>
    </row>
    <row r="30" ht="16.0" customHeight="true">
      <c r="A30" t="n" s="7">
        <v>4.7096219E7</v>
      </c>
      <c r="B30" t="s" s="8">
        <v>51</v>
      </c>
      <c r="C30" t="n" s="8">
        <f>IF(false,"120922586", "120922586")</f>
      </c>
      <c r="D30" t="s" s="8">
        <v>96</v>
      </c>
      <c r="E30" t="n" s="8">
        <v>1.0</v>
      </c>
      <c r="F30" t="n" s="8">
        <v>54.0</v>
      </c>
      <c r="G30" t="s" s="8">
        <v>68</v>
      </c>
      <c r="H30" t="s" s="8">
        <v>54</v>
      </c>
      <c r="I30" t="s" s="8">
        <v>97</v>
      </c>
    </row>
    <row r="31" ht="16.0" customHeight="true">
      <c r="A31" t="n" s="7">
        <v>4.7339821E7</v>
      </c>
      <c r="B31" t="s" s="8">
        <v>61</v>
      </c>
      <c r="C31" t="n" s="8">
        <f>IF(false,"005-1519", "005-1519")</f>
      </c>
      <c r="D31" t="s" s="8">
        <v>98</v>
      </c>
      <c r="E31" t="n" s="8">
        <v>2.0</v>
      </c>
      <c r="F31" t="n" s="8">
        <v>2937.0</v>
      </c>
      <c r="G31" t="s" s="8">
        <v>53</v>
      </c>
      <c r="H31" t="s" s="8">
        <v>54</v>
      </c>
      <c r="I31" t="s" s="8">
        <v>99</v>
      </c>
    </row>
    <row r="32" ht="16.0" customHeight="true">
      <c r="A32" t="n" s="7">
        <v>4.7551144E7</v>
      </c>
      <c r="B32" t="s" s="8">
        <v>54</v>
      </c>
      <c r="C32" t="n" s="8">
        <f>IF(false,"120922836", "120922836")</f>
      </c>
      <c r="D32" t="s" s="8">
        <v>100</v>
      </c>
      <c r="E32" t="n" s="8">
        <v>1.0</v>
      </c>
      <c r="F32" t="n" s="8">
        <v>192.0</v>
      </c>
      <c r="G32" t="s" s="8">
        <v>53</v>
      </c>
      <c r="H32" t="s" s="8">
        <v>101</v>
      </c>
      <c r="I32" t="s" s="8">
        <v>102</v>
      </c>
    </row>
    <row r="33" ht="16.0" customHeight="true">
      <c r="A33" t="n" s="7">
        <v>4.7547786E7</v>
      </c>
      <c r="B33" t="s" s="8">
        <v>54</v>
      </c>
      <c r="C33" t="n" s="8">
        <f>IF(false,"120921439", "120921439")</f>
      </c>
      <c r="D33" t="s" s="8">
        <v>52</v>
      </c>
      <c r="E33" t="n" s="8">
        <v>1.0</v>
      </c>
      <c r="F33" t="n" s="8">
        <v>278.0</v>
      </c>
      <c r="G33" t="s" s="8">
        <v>53</v>
      </c>
      <c r="H33" t="s" s="8">
        <v>101</v>
      </c>
      <c r="I33" t="s" s="8">
        <v>103</v>
      </c>
    </row>
    <row r="34" ht="16.0" customHeight="true">
      <c r="A34" t="n" s="7">
        <v>4.7530492E7</v>
      </c>
      <c r="B34" t="s" s="8">
        <v>54</v>
      </c>
      <c r="C34" t="n" s="8">
        <f>IF(false,"120921818", "120921818")</f>
      </c>
      <c r="D34" t="s" s="8">
        <v>93</v>
      </c>
      <c r="E34" t="n" s="8">
        <v>1.0</v>
      </c>
      <c r="F34" t="n" s="8">
        <v>432.0</v>
      </c>
      <c r="G34" t="s" s="8">
        <v>53</v>
      </c>
      <c r="H34" t="s" s="8">
        <v>101</v>
      </c>
      <c r="I34" t="s" s="8">
        <v>104</v>
      </c>
    </row>
    <row r="35" ht="16.0" customHeight="true">
      <c r="A35" t="n" s="7">
        <v>4.7514573E7</v>
      </c>
      <c r="B35" t="s" s="8">
        <v>76</v>
      </c>
      <c r="C35" t="n" s="8">
        <f>IF(false,"003-318", "003-318")</f>
      </c>
      <c r="D35" t="s" s="8">
        <v>105</v>
      </c>
      <c r="E35" t="n" s="8">
        <v>1.0</v>
      </c>
      <c r="F35" t="n" s="8">
        <v>219.0</v>
      </c>
      <c r="G35" t="s" s="8">
        <v>57</v>
      </c>
      <c r="H35" t="s" s="8">
        <v>101</v>
      </c>
      <c r="I35" t="s" s="8">
        <v>106</v>
      </c>
    </row>
    <row r="36" ht="16.0" customHeight="true">
      <c r="A36" t="n" s="7">
        <v>4.7493059E7</v>
      </c>
      <c r="B36" t="s" s="8">
        <v>76</v>
      </c>
      <c r="C36" t="n" s="8">
        <f>IF(false,"005-1381", "005-1381")</f>
      </c>
      <c r="D36" t="s" s="8">
        <v>107</v>
      </c>
      <c r="E36" t="n" s="8">
        <v>1.0</v>
      </c>
      <c r="F36" t="n" s="8">
        <v>38.0</v>
      </c>
      <c r="G36" t="s" s="8">
        <v>57</v>
      </c>
      <c r="H36" t="s" s="8">
        <v>101</v>
      </c>
      <c r="I36" t="s" s="8">
        <v>108</v>
      </c>
    </row>
    <row r="37" ht="16.0" customHeight="true">
      <c r="A37" t="n" s="7">
        <v>4.7543426E7</v>
      </c>
      <c r="B37" t="s" s="8">
        <v>54</v>
      </c>
      <c r="C37" t="n" s="8">
        <f>IF(false,"120921900", "120921900")</f>
      </c>
      <c r="D37" t="s" s="8">
        <v>109</v>
      </c>
      <c r="E37" t="n" s="8">
        <v>1.0</v>
      </c>
      <c r="F37" t="n" s="8">
        <v>327.0</v>
      </c>
      <c r="G37" t="s" s="8">
        <v>57</v>
      </c>
      <c r="H37" t="s" s="8">
        <v>101</v>
      </c>
      <c r="I37" t="s" s="8">
        <v>110</v>
      </c>
    </row>
    <row r="38" ht="16.0" customHeight="true">
      <c r="A38" t="n" s="7">
        <v>4.7594858E7</v>
      </c>
      <c r="B38" t="s" s="8">
        <v>54</v>
      </c>
      <c r="C38" t="n" s="8">
        <f>IF(false,"120921949", "120921949")</f>
      </c>
      <c r="D38" t="s" s="8">
        <v>111</v>
      </c>
      <c r="E38" t="n" s="8">
        <v>1.0</v>
      </c>
      <c r="F38" t="n" s="8">
        <v>63.0</v>
      </c>
      <c r="G38" t="s" s="8">
        <v>57</v>
      </c>
      <c r="H38" t="s" s="8">
        <v>101</v>
      </c>
      <c r="I38" t="s" s="8">
        <v>112</v>
      </c>
    </row>
    <row r="39" ht="16.0" customHeight="true">
      <c r="A39" t="n" s="7">
        <v>4.7594983E7</v>
      </c>
      <c r="B39" t="s" s="8">
        <v>54</v>
      </c>
      <c r="C39" t="n" s="8">
        <f>IF(false,"005-1376", "005-1376")</f>
      </c>
      <c r="D39" t="s" s="8">
        <v>113</v>
      </c>
      <c r="E39" t="n" s="8">
        <v>1.0</v>
      </c>
      <c r="F39" t="n" s="8">
        <v>71.0</v>
      </c>
      <c r="G39" t="s" s="8">
        <v>57</v>
      </c>
      <c r="H39" t="s" s="8">
        <v>101</v>
      </c>
      <c r="I39" t="s" s="8">
        <v>114</v>
      </c>
    </row>
    <row r="40" ht="16.0" customHeight="true">
      <c r="A40" t="n" s="7">
        <v>4.750538E7</v>
      </c>
      <c r="B40" t="s" s="8">
        <v>76</v>
      </c>
      <c r="C40" t="n" s="8">
        <f>IF(false,"120921947", "120921947")</f>
      </c>
      <c r="D40" t="s" s="8">
        <v>115</v>
      </c>
      <c r="E40" t="n" s="8">
        <v>1.0</v>
      </c>
      <c r="F40" t="n" s="8">
        <v>254.0</v>
      </c>
      <c r="G40" t="s" s="8">
        <v>57</v>
      </c>
      <c r="H40" t="s" s="8">
        <v>101</v>
      </c>
      <c r="I40" t="s" s="8">
        <v>116</v>
      </c>
    </row>
    <row r="41" ht="16.0" customHeight="true">
      <c r="A41" t="n" s="7">
        <v>4.7523564E7</v>
      </c>
      <c r="B41" t="s" s="8">
        <v>76</v>
      </c>
      <c r="C41" t="n" s="8">
        <f>IF(false,"120921791", "120921791")</f>
      </c>
      <c r="D41" t="s" s="8">
        <v>117</v>
      </c>
      <c r="E41" t="n" s="8">
        <v>1.0</v>
      </c>
      <c r="F41" t="n" s="8">
        <v>254.0</v>
      </c>
      <c r="G41" t="s" s="8">
        <v>68</v>
      </c>
      <c r="H41" t="s" s="8">
        <v>101</v>
      </c>
      <c r="I41" t="s" s="8">
        <v>118</v>
      </c>
    </row>
    <row r="42" ht="16.0" customHeight="true">
      <c r="A42" t="n" s="7">
        <v>4.7523564E7</v>
      </c>
      <c r="B42" t="s" s="8">
        <v>76</v>
      </c>
      <c r="C42" t="n" s="8">
        <f>IF(false,"005-1359", "005-1359")</f>
      </c>
      <c r="D42" t="s" s="8">
        <v>119</v>
      </c>
      <c r="E42" t="n" s="8">
        <v>1.0</v>
      </c>
      <c r="F42" t="n" s="8">
        <v>146.0</v>
      </c>
      <c r="G42" t="s" s="8">
        <v>68</v>
      </c>
      <c r="H42" t="s" s="8">
        <v>101</v>
      </c>
      <c r="I42" t="s" s="8">
        <v>118</v>
      </c>
    </row>
    <row r="43" ht="16.0" customHeight="true">
      <c r="A43" t="n" s="7">
        <v>4.7102672E7</v>
      </c>
      <c r="B43" t="s" s="8">
        <v>51</v>
      </c>
      <c r="C43" t="n" s="8">
        <f>IF(false,"120922641", "120922641")</f>
      </c>
      <c r="D43" t="s" s="8">
        <v>77</v>
      </c>
      <c r="E43" t="n" s="8">
        <v>4.0</v>
      </c>
      <c r="F43" t="n" s="8">
        <v>204.0</v>
      </c>
      <c r="G43" t="s" s="8">
        <v>68</v>
      </c>
      <c r="H43" t="s" s="8">
        <v>101</v>
      </c>
      <c r="I43" t="s" s="8">
        <v>120</v>
      </c>
    </row>
    <row r="44" ht="16.0" customHeight="true">
      <c r="A44" t="n" s="7">
        <v>4.7543426E7</v>
      </c>
      <c r="B44" t="s" s="8">
        <v>54</v>
      </c>
      <c r="C44" t="n" s="8">
        <f>IF(false,"120921900", "120921900")</f>
      </c>
      <c r="D44" t="s" s="8">
        <v>109</v>
      </c>
      <c r="E44" t="n" s="8">
        <v>1.0</v>
      </c>
      <c r="F44" t="n" s="8">
        <v>149.0</v>
      </c>
      <c r="G44" t="s" s="8">
        <v>68</v>
      </c>
      <c r="H44" t="s" s="8">
        <v>101</v>
      </c>
      <c r="I44" t="s" s="8">
        <v>121</v>
      </c>
    </row>
    <row r="45" ht="16.0" customHeight="true">
      <c r="A45" t="n" s="7">
        <v>4.7521638E7</v>
      </c>
      <c r="B45" t="s" s="8">
        <v>76</v>
      </c>
      <c r="C45" t="n" s="8">
        <f>IF(false,"120921201", "120921201")</f>
      </c>
      <c r="D45" t="s" s="8">
        <v>122</v>
      </c>
      <c r="E45" t="n" s="8">
        <v>1.0</v>
      </c>
      <c r="F45" t="n" s="8">
        <v>206.0</v>
      </c>
      <c r="G45" t="s" s="8">
        <v>68</v>
      </c>
      <c r="H45" t="s" s="8">
        <v>101</v>
      </c>
      <c r="I45" t="s" s="8">
        <v>123</v>
      </c>
    </row>
    <row r="46" ht="16.0" customHeight="true">
      <c r="A46" t="n" s="7">
        <v>4.7493533E7</v>
      </c>
      <c r="B46" t="s" s="8">
        <v>76</v>
      </c>
      <c r="C46" t="n" s="8">
        <f>IF(false,"003-318", "003-318")</f>
      </c>
      <c r="D46" t="s" s="8">
        <v>105</v>
      </c>
      <c r="E46" t="n" s="8">
        <v>1.0</v>
      </c>
      <c r="F46" t="n" s="8">
        <v>46.0</v>
      </c>
      <c r="G46" t="s" s="8">
        <v>68</v>
      </c>
      <c r="H46" t="s" s="8">
        <v>101</v>
      </c>
      <c r="I46" t="s" s="8">
        <v>124</v>
      </c>
    </row>
    <row r="47" ht="16.0" customHeight="true">
      <c r="A47" t="n" s="7">
        <v>4.7592535E7</v>
      </c>
      <c r="B47" t="s" s="8">
        <v>54</v>
      </c>
      <c r="C47" t="n" s="8">
        <f>IF(false,"120921439", "120921439")</f>
      </c>
      <c r="D47" t="s" s="8">
        <v>52</v>
      </c>
      <c r="E47" t="n" s="8">
        <v>1.0</v>
      </c>
      <c r="F47" t="n" s="8">
        <v>598.0</v>
      </c>
      <c r="G47" t="s" s="8">
        <v>53</v>
      </c>
      <c r="H47" t="s" s="8">
        <v>101</v>
      </c>
      <c r="I47" t="s" s="8">
        <v>125</v>
      </c>
    </row>
    <row r="48" ht="16.0" customHeight="true">
      <c r="A48" t="n" s="7">
        <v>4.7534372E7</v>
      </c>
      <c r="B48" t="s" s="8">
        <v>54</v>
      </c>
      <c r="C48" t="n" s="8">
        <f>IF(false,"120921818", "120921818")</f>
      </c>
      <c r="D48" t="s" s="8">
        <v>93</v>
      </c>
      <c r="E48" t="n" s="8">
        <v>1.0</v>
      </c>
      <c r="F48" t="n" s="8">
        <v>81.0</v>
      </c>
      <c r="G48" t="s" s="8">
        <v>68</v>
      </c>
      <c r="H48" t="s" s="8">
        <v>101</v>
      </c>
      <c r="I48" t="s" s="8">
        <v>126</v>
      </c>
    </row>
    <row r="49" ht="16.0" customHeight="true">
      <c r="A49" t="n" s="7">
        <v>4.7509441E7</v>
      </c>
      <c r="B49" t="s" s="8">
        <v>76</v>
      </c>
      <c r="C49" t="n" s="8">
        <f>IF(false,"120922395", "120922395")</f>
      </c>
      <c r="D49" t="s" s="8">
        <v>79</v>
      </c>
      <c r="E49" t="n" s="8">
        <v>1.0</v>
      </c>
      <c r="F49" t="n" s="8">
        <v>96.0</v>
      </c>
      <c r="G49" t="s" s="8">
        <v>68</v>
      </c>
      <c r="H49" t="s" s="8">
        <v>101</v>
      </c>
      <c r="I49" t="s" s="8">
        <v>127</v>
      </c>
    </row>
    <row r="50" ht="16.0" customHeight="true">
      <c r="A50" t="n" s="7">
        <v>4.7544385E7</v>
      </c>
      <c r="B50" t="s" s="8">
        <v>54</v>
      </c>
      <c r="C50" t="n" s="8">
        <f>IF(false,"120921947", "120921947")</f>
      </c>
      <c r="D50" t="s" s="8">
        <v>115</v>
      </c>
      <c r="E50" t="n" s="8">
        <v>1.0</v>
      </c>
      <c r="F50" t="n" s="8">
        <v>160.0</v>
      </c>
      <c r="G50" t="s" s="8">
        <v>57</v>
      </c>
      <c r="H50" t="s" s="8">
        <v>101</v>
      </c>
      <c r="I50" t="s" s="8">
        <v>128</v>
      </c>
    </row>
    <row r="51" ht="16.0" customHeight="true">
      <c r="A51" t="n" s="7">
        <v>4.7544385E7</v>
      </c>
      <c r="B51" t="s" s="8">
        <v>54</v>
      </c>
      <c r="C51" t="n" s="8">
        <f>IF(false,"120921949", "120921949")</f>
      </c>
      <c r="D51" t="s" s="8">
        <v>111</v>
      </c>
      <c r="E51" t="n" s="8">
        <v>1.0</v>
      </c>
      <c r="F51" t="n" s="8">
        <v>73.0</v>
      </c>
      <c r="G51" t="s" s="8">
        <v>57</v>
      </c>
      <c r="H51" t="s" s="8">
        <v>101</v>
      </c>
      <c r="I51" t="s" s="8">
        <v>128</v>
      </c>
    </row>
    <row r="52" ht="16.0" customHeight="true">
      <c r="A52" t="n" s="7">
        <v>4.7462078E7</v>
      </c>
      <c r="B52" t="s" s="8">
        <v>76</v>
      </c>
      <c r="C52" t="n" s="8">
        <f>IF(false,"01-004218", "01-004218")</f>
      </c>
      <c r="D52" t="s" s="8">
        <v>129</v>
      </c>
      <c r="E52" t="n" s="8">
        <v>2.0</v>
      </c>
      <c r="F52" t="n" s="8">
        <v>1.0</v>
      </c>
      <c r="G52" t="s" s="8">
        <v>53</v>
      </c>
      <c r="H52" t="s" s="8">
        <v>101</v>
      </c>
      <c r="I52" t="s" s="8">
        <v>130</v>
      </c>
    </row>
    <row r="53" ht="16.0" customHeight="true">
      <c r="A53" t="n" s="7">
        <v>4.7491579E7</v>
      </c>
      <c r="B53" t="s" s="8">
        <v>76</v>
      </c>
      <c r="C53" t="n" s="8">
        <f>IF(false,"120921818", "120921818")</f>
      </c>
      <c r="D53" t="s" s="8">
        <v>93</v>
      </c>
      <c r="E53" t="n" s="8">
        <v>1.0</v>
      </c>
      <c r="F53" t="n" s="8">
        <v>81.0</v>
      </c>
      <c r="G53" t="s" s="8">
        <v>68</v>
      </c>
      <c r="H53" t="s" s="8">
        <v>101</v>
      </c>
      <c r="I53" t="s" s="8">
        <v>131</v>
      </c>
    </row>
    <row r="54" ht="16.0" customHeight="true">
      <c r="A54" t="n" s="7">
        <v>4.7509699E7</v>
      </c>
      <c r="B54" t="s" s="8">
        <v>76</v>
      </c>
      <c r="C54" t="n" s="8">
        <f>IF(false,"005-1181", "005-1181")</f>
      </c>
      <c r="D54" t="s" s="8">
        <v>132</v>
      </c>
      <c r="E54" t="n" s="8">
        <v>1.0</v>
      </c>
      <c r="F54" t="n" s="8">
        <v>221.0</v>
      </c>
      <c r="G54" t="s" s="8">
        <v>68</v>
      </c>
      <c r="H54" t="s" s="8">
        <v>101</v>
      </c>
      <c r="I54" t="s" s="8">
        <v>133</v>
      </c>
    </row>
    <row r="55" ht="16.0" customHeight="true">
      <c r="A55" t="n" s="7">
        <v>4.7491579E7</v>
      </c>
      <c r="B55" t="s" s="8">
        <v>76</v>
      </c>
      <c r="C55" t="n" s="8">
        <f>IF(false,"120921818", "120921818")</f>
      </c>
      <c r="D55" t="s" s="8">
        <v>93</v>
      </c>
      <c r="E55" t="n" s="8">
        <v>1.0</v>
      </c>
      <c r="F55" t="n" s="8">
        <v>320.0</v>
      </c>
      <c r="G55" t="s" s="8">
        <v>57</v>
      </c>
      <c r="H55" t="s" s="8">
        <v>101</v>
      </c>
      <c r="I55" t="s" s="8">
        <v>134</v>
      </c>
    </row>
    <row r="56" ht="16.0" customHeight="true">
      <c r="A56" t="n" s="7">
        <v>4.7330138E7</v>
      </c>
      <c r="B56" t="s" s="8">
        <v>61</v>
      </c>
      <c r="C56" t="n" s="8">
        <f>IF(false,"005-1170", "005-1170")</f>
      </c>
      <c r="D56" t="s" s="8">
        <v>135</v>
      </c>
      <c r="E56" t="n" s="8">
        <v>1.0</v>
      </c>
      <c r="F56" t="n" s="8">
        <v>86.0</v>
      </c>
      <c r="G56" t="s" s="8">
        <v>68</v>
      </c>
      <c r="H56" t="s" s="8">
        <v>101</v>
      </c>
      <c r="I56" t="s" s="8">
        <v>136</v>
      </c>
    </row>
    <row r="57" ht="16.0" customHeight="true">
      <c r="A57" t="n" s="7">
        <v>4.7481684E7</v>
      </c>
      <c r="B57" t="s" s="8">
        <v>76</v>
      </c>
      <c r="C57" t="n" s="8">
        <f>IF(false,"120921370", "120921370")</f>
      </c>
      <c r="D57" t="s" s="8">
        <v>137</v>
      </c>
      <c r="E57" t="n" s="8">
        <v>1.0</v>
      </c>
      <c r="F57" t="n" s="8">
        <v>198.0</v>
      </c>
      <c r="G57" t="s" s="8">
        <v>68</v>
      </c>
      <c r="H57" t="s" s="8">
        <v>101</v>
      </c>
      <c r="I57" t="s" s="8">
        <v>138</v>
      </c>
    </row>
    <row r="58" ht="16.0" customHeight="true">
      <c r="A58" t="n" s="7">
        <v>4.739638E7</v>
      </c>
      <c r="B58" t="s" s="8">
        <v>76</v>
      </c>
      <c r="C58" t="n" s="8">
        <f>IF(false,"120922598", "120922598")</f>
      </c>
      <c r="D58" t="s" s="8">
        <v>139</v>
      </c>
      <c r="E58" t="n" s="8">
        <v>1.0</v>
      </c>
      <c r="F58" t="n" s="8">
        <v>165.0</v>
      </c>
      <c r="G58" t="s" s="8">
        <v>68</v>
      </c>
      <c r="H58" t="s" s="8">
        <v>101</v>
      </c>
      <c r="I58" t="s" s="8">
        <v>140</v>
      </c>
    </row>
    <row r="59" ht="16.0" customHeight="true">
      <c r="A59" t="n" s="7">
        <v>4.7481684E7</v>
      </c>
      <c r="B59" t="s" s="8">
        <v>76</v>
      </c>
      <c r="C59" t="n" s="8">
        <f>IF(false,"120921370", "120921370")</f>
      </c>
      <c r="D59" t="s" s="8">
        <v>137</v>
      </c>
      <c r="E59" t="n" s="8">
        <v>1.0</v>
      </c>
      <c r="F59" t="n" s="8">
        <v>124.0</v>
      </c>
      <c r="G59" t="s" s="8">
        <v>53</v>
      </c>
      <c r="H59" t="s" s="8">
        <v>101</v>
      </c>
      <c r="I59" t="s" s="8">
        <v>141</v>
      </c>
    </row>
    <row r="60" ht="16.0" customHeight="true">
      <c r="A60" t="n" s="7">
        <v>4.7410474E7</v>
      </c>
      <c r="B60" t="s" s="8">
        <v>76</v>
      </c>
      <c r="C60" t="n" s="8">
        <f>IF(false,"120921439", "120921439")</f>
      </c>
      <c r="D60" t="s" s="8">
        <v>52</v>
      </c>
      <c r="E60" t="n" s="8">
        <v>1.0</v>
      </c>
      <c r="F60" t="n" s="8">
        <v>82.0</v>
      </c>
      <c r="G60" t="s" s="8">
        <v>53</v>
      </c>
      <c r="H60" t="s" s="8">
        <v>101</v>
      </c>
      <c r="I60" t="s" s="8">
        <v>142</v>
      </c>
    </row>
    <row r="61" ht="16.0" customHeight="true">
      <c r="A61" t="n" s="7">
        <v>4.7371848E7</v>
      </c>
      <c r="B61" t="s" s="8">
        <v>61</v>
      </c>
      <c r="C61" t="n" s="8">
        <f>IF(false,"120922164", "120922164")</f>
      </c>
      <c r="D61" t="s" s="8">
        <v>143</v>
      </c>
      <c r="E61" t="n" s="8">
        <v>1.0</v>
      </c>
      <c r="F61" t="n" s="8">
        <v>974.0</v>
      </c>
      <c r="G61" t="s" s="8">
        <v>53</v>
      </c>
      <c r="H61" t="s" s="8">
        <v>101</v>
      </c>
      <c r="I61" t="s" s="8">
        <v>144</v>
      </c>
    </row>
    <row r="62" ht="16.0" customHeight="true">
      <c r="A62" t="n" s="7">
        <v>4.752235E7</v>
      </c>
      <c r="B62" t="s" s="8">
        <v>76</v>
      </c>
      <c r="C62" t="n" s="8">
        <f>IF(false,"120921743", "120921743")</f>
      </c>
      <c r="D62" t="s" s="8">
        <v>145</v>
      </c>
      <c r="E62" t="n" s="8">
        <v>2.0</v>
      </c>
      <c r="F62" t="n" s="8">
        <v>1797.0</v>
      </c>
      <c r="G62" t="s" s="8">
        <v>53</v>
      </c>
      <c r="H62" t="s" s="8">
        <v>101</v>
      </c>
      <c r="I62" t="s" s="8">
        <v>146</v>
      </c>
    </row>
    <row r="63" ht="16.0" customHeight="true">
      <c r="A63" t="n" s="7">
        <v>4.7384877E7</v>
      </c>
      <c r="B63" t="s" s="8">
        <v>61</v>
      </c>
      <c r="C63" t="n" s="8">
        <f>IF(false,"120922874", "120922874")</f>
      </c>
      <c r="D63" t="s" s="8">
        <v>147</v>
      </c>
      <c r="E63" t="n" s="8">
        <v>1.0</v>
      </c>
      <c r="F63" t="n" s="8">
        <v>1902.0</v>
      </c>
      <c r="G63" t="s" s="8">
        <v>53</v>
      </c>
      <c r="H63" t="s" s="8">
        <v>101</v>
      </c>
      <c r="I63" t="s" s="8">
        <v>148</v>
      </c>
    </row>
    <row r="64" ht="16.0" customHeight="true">
      <c r="A64" t="n" s="7">
        <v>4.7387735E7</v>
      </c>
      <c r="B64" t="s" s="8">
        <v>61</v>
      </c>
      <c r="C64" t="n" s="8">
        <f>IF(false,"003-319", "003-319")</f>
      </c>
      <c r="D64" t="s" s="8">
        <v>149</v>
      </c>
      <c r="E64" t="n" s="8">
        <v>2.0</v>
      </c>
      <c r="F64" t="n" s="8">
        <v>400.0</v>
      </c>
      <c r="G64" t="s" s="8">
        <v>68</v>
      </c>
      <c r="H64" t="s" s="8">
        <v>101</v>
      </c>
      <c r="I64" t="s" s="8">
        <v>150</v>
      </c>
    </row>
    <row r="65" ht="16.0" customHeight="true">
      <c r="A65" t="n" s="7">
        <v>4.7458711E7</v>
      </c>
      <c r="B65" t="s" s="8">
        <v>76</v>
      </c>
      <c r="C65" t="n" s="8">
        <f>IF(false,"005-1519", "005-1519")</f>
      </c>
      <c r="D65" t="s" s="8">
        <v>98</v>
      </c>
      <c r="E65" t="n" s="8">
        <v>3.0</v>
      </c>
      <c r="F65" t="n" s="8">
        <v>1212.0</v>
      </c>
      <c r="G65" t="s" s="8">
        <v>68</v>
      </c>
      <c r="H65" t="s" s="8">
        <v>101</v>
      </c>
      <c r="I65" t="s" s="8">
        <v>151</v>
      </c>
    </row>
    <row r="66" ht="16.0" customHeight="true">
      <c r="A66" t="n" s="7">
        <v>4.7538397E7</v>
      </c>
      <c r="B66" t="s" s="8">
        <v>54</v>
      </c>
      <c r="C66" t="n" s="8">
        <f>IF(false,"120921900", "120921900")</f>
      </c>
      <c r="D66" t="s" s="8">
        <v>109</v>
      </c>
      <c r="E66" t="n" s="8">
        <v>1.0</v>
      </c>
      <c r="F66" t="n" s="8">
        <v>149.0</v>
      </c>
      <c r="G66" t="s" s="8">
        <v>68</v>
      </c>
      <c r="H66" t="s" s="8">
        <v>101</v>
      </c>
      <c r="I66" t="s" s="8">
        <v>152</v>
      </c>
    </row>
    <row r="67" ht="16.0" customHeight="true">
      <c r="A67" t="n" s="7">
        <v>4.7478591E7</v>
      </c>
      <c r="B67" t="s" s="8">
        <v>76</v>
      </c>
      <c r="C67" t="n" s="8">
        <f>IF(false,"003-319", "003-319")</f>
      </c>
      <c r="D67" t="s" s="8">
        <v>149</v>
      </c>
      <c r="E67" t="n" s="8">
        <v>2.0</v>
      </c>
      <c r="F67" t="n" s="8">
        <v>316.0</v>
      </c>
      <c r="G67" t="s" s="8">
        <v>68</v>
      </c>
      <c r="H67" t="s" s="8">
        <v>101</v>
      </c>
      <c r="I67" t="s" s="8">
        <v>153</v>
      </c>
    </row>
    <row r="68" ht="16.0" customHeight="true">
      <c r="A68" t="n" s="7">
        <v>4.74742E7</v>
      </c>
      <c r="B68" t="s" s="8">
        <v>76</v>
      </c>
      <c r="C68" t="n" s="8">
        <f>IF(false,"005-1519", "005-1519")</f>
      </c>
      <c r="D68" t="s" s="8">
        <v>98</v>
      </c>
      <c r="E68" t="n" s="8">
        <v>3.0</v>
      </c>
      <c r="F68" t="n" s="8">
        <v>1413.0</v>
      </c>
      <c r="G68" t="s" s="8">
        <v>68</v>
      </c>
      <c r="H68" t="s" s="8">
        <v>101</v>
      </c>
      <c r="I68" t="s" s="8">
        <v>154</v>
      </c>
    </row>
    <row r="69" ht="16.0" customHeight="true">
      <c r="A69" t="n" s="7">
        <v>4.7262214E7</v>
      </c>
      <c r="B69" t="s" s="8">
        <v>155</v>
      </c>
      <c r="C69" t="n" s="8">
        <f>IF(false,"120922642", "120922642")</f>
      </c>
      <c r="D69" t="s" s="8">
        <v>156</v>
      </c>
      <c r="E69" t="n" s="8">
        <v>1.0</v>
      </c>
      <c r="F69" t="n" s="8">
        <v>54.0</v>
      </c>
      <c r="G69" t="s" s="8">
        <v>68</v>
      </c>
      <c r="H69" t="s" s="8">
        <v>101</v>
      </c>
      <c r="I69" t="s" s="8">
        <v>157</v>
      </c>
    </row>
    <row r="70" ht="16.0" customHeight="true">
      <c r="A70" t="n" s="7">
        <v>4.7538397E7</v>
      </c>
      <c r="B70" t="s" s="8">
        <v>54</v>
      </c>
      <c r="C70" t="n" s="8">
        <f>IF(false,"120921900", "120921900")</f>
      </c>
      <c r="D70" t="s" s="8">
        <v>109</v>
      </c>
      <c r="E70" t="n" s="8">
        <v>1.0</v>
      </c>
      <c r="F70" t="n" s="8">
        <v>211.0</v>
      </c>
      <c r="G70" t="s" s="8">
        <v>57</v>
      </c>
      <c r="H70" t="s" s="8">
        <v>101</v>
      </c>
      <c r="I70" t="s" s="8">
        <v>158</v>
      </c>
    </row>
    <row r="71" ht="16.0" customHeight="true">
      <c r="A71" t="n" s="7">
        <v>4.7458711E7</v>
      </c>
      <c r="B71" t="s" s="8">
        <v>76</v>
      </c>
      <c r="C71" t="n" s="8">
        <f>IF(false,"005-1519", "005-1519")</f>
      </c>
      <c r="D71" t="s" s="8">
        <v>98</v>
      </c>
      <c r="E71" t="n" s="8">
        <v>3.0</v>
      </c>
      <c r="F71" t="n" s="8">
        <v>3194.0</v>
      </c>
      <c r="G71" t="s" s="8">
        <v>53</v>
      </c>
      <c r="H71" t="s" s="8">
        <v>101</v>
      </c>
      <c r="I71" t="s" s="8">
        <v>159</v>
      </c>
    </row>
    <row r="72" ht="16.0" customHeight="true">
      <c r="A72" t="n" s="7">
        <v>4.74742E7</v>
      </c>
      <c r="B72" t="s" s="8">
        <v>76</v>
      </c>
      <c r="C72" t="n" s="8">
        <f>IF(false,"005-1519", "005-1519")</f>
      </c>
      <c r="D72" t="s" s="8">
        <v>98</v>
      </c>
      <c r="E72" t="n" s="8">
        <v>3.0</v>
      </c>
      <c r="F72" t="n" s="8">
        <v>33.0</v>
      </c>
      <c r="G72" t="s" s="8">
        <v>57</v>
      </c>
      <c r="H72" t="s" s="8">
        <v>101</v>
      </c>
      <c r="I72" t="s" s="8">
        <v>160</v>
      </c>
    </row>
    <row r="73" ht="16.0" customHeight="true">
      <c r="A73" t="n" s="7">
        <v>4.7461645E7</v>
      </c>
      <c r="B73" t="s" s="8">
        <v>76</v>
      </c>
      <c r="C73" t="n" s="8">
        <f>IF(false,"005-1250", "005-1250")</f>
      </c>
      <c r="D73" t="s" s="8">
        <v>161</v>
      </c>
      <c r="E73" t="n" s="8">
        <v>2.0</v>
      </c>
      <c r="F73" t="n" s="8">
        <v>400.0</v>
      </c>
      <c r="G73" t="s" s="8">
        <v>68</v>
      </c>
      <c r="H73" t="s" s="8">
        <v>101</v>
      </c>
      <c r="I73" t="s" s="8">
        <v>162</v>
      </c>
    </row>
    <row r="74" ht="16.0" customHeight="true">
      <c r="A74" t="n" s="7">
        <v>4.7022792E7</v>
      </c>
      <c r="B74" t="s" s="8">
        <v>51</v>
      </c>
      <c r="C74" t="n" s="8">
        <f>IF(false,"000-631", "000-631")</f>
      </c>
      <c r="D74" t="s" s="8">
        <v>163</v>
      </c>
      <c r="E74" t="n" s="8">
        <v>1.0</v>
      </c>
      <c r="F74" t="n" s="8">
        <v>43.0</v>
      </c>
      <c r="G74" t="s" s="8">
        <v>68</v>
      </c>
      <c r="H74" t="s" s="8">
        <v>101</v>
      </c>
      <c r="I74" t="s" s="8">
        <v>164</v>
      </c>
    </row>
    <row r="75" ht="16.0" customHeight="true">
      <c r="A75" t="n" s="7">
        <v>4.7480458E7</v>
      </c>
      <c r="B75" t="s" s="8">
        <v>76</v>
      </c>
      <c r="C75" t="n" s="8">
        <f>IF(false,"120906022", "120906022")</f>
      </c>
      <c r="D75" t="s" s="8">
        <v>165</v>
      </c>
      <c r="E75" t="n" s="8">
        <v>4.0</v>
      </c>
      <c r="F75" t="n" s="8">
        <v>500.0</v>
      </c>
      <c r="G75" t="s" s="8">
        <v>68</v>
      </c>
      <c r="H75" t="s" s="8">
        <v>101</v>
      </c>
      <c r="I75" t="s" s="8">
        <v>166</v>
      </c>
    </row>
    <row r="76" ht="16.0" customHeight="true">
      <c r="A76" t="n" s="7">
        <v>4.7493779E7</v>
      </c>
      <c r="B76" t="s" s="8">
        <v>76</v>
      </c>
      <c r="C76" t="n" s="8">
        <f>IF(false,"003-318", "003-318")</f>
      </c>
      <c r="D76" t="s" s="8">
        <v>105</v>
      </c>
      <c r="E76" t="n" s="8">
        <v>1.0</v>
      </c>
      <c r="F76" t="n" s="8">
        <v>183.0</v>
      </c>
      <c r="G76" t="s" s="8">
        <v>68</v>
      </c>
      <c r="H76" t="s" s="8">
        <v>101</v>
      </c>
      <c r="I76" t="s" s="8">
        <v>167</v>
      </c>
    </row>
    <row r="77" ht="16.0" customHeight="true">
      <c r="A77" t="n" s="7">
        <v>4.7490211E7</v>
      </c>
      <c r="B77" t="s" s="8">
        <v>76</v>
      </c>
      <c r="C77" t="n" s="8">
        <f>IF(false,"120921899", "120921899")</f>
      </c>
      <c r="D77" t="s" s="8">
        <v>70</v>
      </c>
      <c r="E77" t="n" s="8">
        <v>2.0</v>
      </c>
      <c r="F77" t="n" s="8">
        <v>696.0</v>
      </c>
      <c r="G77" t="s" s="8">
        <v>68</v>
      </c>
      <c r="H77" t="s" s="8">
        <v>101</v>
      </c>
      <c r="I77" t="s" s="8">
        <v>168</v>
      </c>
    </row>
    <row r="78" ht="16.0" customHeight="true">
      <c r="A78" t="n" s="7">
        <v>4.749157E7</v>
      </c>
      <c r="B78" t="s" s="8">
        <v>76</v>
      </c>
      <c r="C78" t="n" s="8">
        <f>IF(false,"005-1250", "005-1250")</f>
      </c>
      <c r="D78" t="s" s="8">
        <v>161</v>
      </c>
      <c r="E78" t="n" s="8">
        <v>1.0</v>
      </c>
      <c r="F78" t="n" s="8">
        <v>200.0</v>
      </c>
      <c r="G78" t="s" s="8">
        <v>68</v>
      </c>
      <c r="H78" t="s" s="8">
        <v>101</v>
      </c>
      <c r="I78" t="s" s="8">
        <v>169</v>
      </c>
    </row>
    <row r="79" ht="16.0" customHeight="true">
      <c r="A79" t="n" s="7">
        <v>4.7461645E7</v>
      </c>
      <c r="B79" t="s" s="8">
        <v>76</v>
      </c>
      <c r="C79" t="n" s="8">
        <f>IF(false,"005-1250", "005-1250")</f>
      </c>
      <c r="D79" t="s" s="8">
        <v>161</v>
      </c>
      <c r="E79" t="n" s="8">
        <v>2.0</v>
      </c>
      <c r="F79" t="n" s="8">
        <v>382.0</v>
      </c>
      <c r="G79" t="s" s="8">
        <v>57</v>
      </c>
      <c r="H79" t="s" s="8">
        <v>101</v>
      </c>
      <c r="I79" t="s" s="8">
        <v>170</v>
      </c>
    </row>
    <row r="80" ht="16.0" customHeight="true">
      <c r="A80" t="n" s="7">
        <v>4.753359E7</v>
      </c>
      <c r="B80" t="s" s="8">
        <v>54</v>
      </c>
      <c r="C80" t="n" s="8">
        <f>IF(false,"005-1080", "005-1080")</f>
      </c>
      <c r="D80" t="s" s="8">
        <v>171</v>
      </c>
      <c r="E80" t="n" s="8">
        <v>1.0</v>
      </c>
      <c r="F80" t="n" s="8">
        <v>281.0</v>
      </c>
      <c r="G80" t="s" s="8">
        <v>68</v>
      </c>
      <c r="H80" t="s" s="8">
        <v>101</v>
      </c>
      <c r="I80" t="s" s="8">
        <v>172</v>
      </c>
    </row>
    <row r="81" ht="16.0" customHeight="true">
      <c r="A81" t="n" s="7">
        <v>4.753359E7</v>
      </c>
      <c r="B81" t="s" s="8">
        <v>54</v>
      </c>
      <c r="C81" t="n" s="8">
        <f>IF(false,"005-1261", "005-1261")</f>
      </c>
      <c r="D81" t="s" s="8">
        <v>173</v>
      </c>
      <c r="E81" t="n" s="8">
        <v>1.0</v>
      </c>
      <c r="F81" t="n" s="8">
        <v>251.0</v>
      </c>
      <c r="G81" t="s" s="8">
        <v>68</v>
      </c>
      <c r="H81" t="s" s="8">
        <v>101</v>
      </c>
      <c r="I81" t="s" s="8">
        <v>172</v>
      </c>
    </row>
    <row r="82" ht="16.0" customHeight="true">
      <c r="A82" t="n" s="7">
        <v>4.7541862E7</v>
      </c>
      <c r="B82" t="s" s="8">
        <v>54</v>
      </c>
      <c r="C82" t="n" s="8">
        <f>IF(false,"120921900", "120921900")</f>
      </c>
      <c r="D82" t="s" s="8">
        <v>109</v>
      </c>
      <c r="E82" t="n" s="8">
        <v>1.0</v>
      </c>
      <c r="F82" t="n" s="8">
        <v>149.0</v>
      </c>
      <c r="G82" t="s" s="8">
        <v>68</v>
      </c>
      <c r="H82" t="s" s="8">
        <v>101</v>
      </c>
      <c r="I82" t="s" s="8">
        <v>174</v>
      </c>
    </row>
    <row r="83" ht="16.0" customHeight="true">
      <c r="A83" t="n" s="7">
        <v>4.753359E7</v>
      </c>
      <c r="B83" t="s" s="8">
        <v>54</v>
      </c>
      <c r="C83" t="n" s="8">
        <f>IF(false,"005-1080", "005-1080")</f>
      </c>
      <c r="D83" t="s" s="8">
        <v>171</v>
      </c>
      <c r="E83" t="n" s="8">
        <v>1.0</v>
      </c>
      <c r="F83" t="n" s="8">
        <v>152.0</v>
      </c>
      <c r="G83" t="s" s="8">
        <v>57</v>
      </c>
      <c r="H83" t="s" s="8">
        <v>101</v>
      </c>
      <c r="I83" t="s" s="8">
        <v>175</v>
      </c>
    </row>
    <row r="84" ht="16.0" customHeight="true">
      <c r="A84" t="n" s="7">
        <v>4.753359E7</v>
      </c>
      <c r="B84" t="s" s="8">
        <v>54</v>
      </c>
      <c r="C84" t="n" s="8">
        <f>IF(false,"005-1261", "005-1261")</f>
      </c>
      <c r="D84" t="s" s="8">
        <v>173</v>
      </c>
      <c r="E84" t="n" s="8">
        <v>1.0</v>
      </c>
      <c r="F84" t="n" s="8">
        <v>67.0</v>
      </c>
      <c r="G84" t="s" s="8">
        <v>57</v>
      </c>
      <c r="H84" t="s" s="8">
        <v>101</v>
      </c>
      <c r="I84" t="s" s="8">
        <v>175</v>
      </c>
    </row>
    <row r="85" ht="16.0" customHeight="true">
      <c r="A85" t="n" s="7">
        <v>4.7572032E7</v>
      </c>
      <c r="B85" t="s" s="8">
        <v>54</v>
      </c>
      <c r="C85" t="n" s="8">
        <f>IF(false,"005-1518", "005-1518")</f>
      </c>
      <c r="D85" t="s" s="8">
        <v>176</v>
      </c>
      <c r="E85" t="n" s="8">
        <v>1.0</v>
      </c>
      <c r="F85" t="n" s="8">
        <v>1278.0</v>
      </c>
      <c r="G85" t="s" s="8">
        <v>53</v>
      </c>
      <c r="H85" t="s" s="8">
        <v>101</v>
      </c>
      <c r="I85" t="s" s="8">
        <v>177</v>
      </c>
    </row>
    <row r="86" ht="16.0" customHeight="true">
      <c r="A86" t="n" s="7">
        <v>4.762238E7</v>
      </c>
      <c r="B86" t="s" s="8">
        <v>54</v>
      </c>
      <c r="C86" t="n" s="8">
        <f>IF(false,"005-1358", "005-1358")</f>
      </c>
      <c r="D86" t="s" s="8">
        <v>178</v>
      </c>
      <c r="E86" t="n" s="8">
        <v>1.0</v>
      </c>
      <c r="F86" t="n" s="8">
        <v>236.0</v>
      </c>
      <c r="G86" t="s" s="8">
        <v>53</v>
      </c>
      <c r="H86" t="s" s="8">
        <v>101</v>
      </c>
      <c r="I86" t="s" s="8">
        <v>179</v>
      </c>
    </row>
    <row r="87" ht="16.0" customHeight="true">
      <c r="A87" t="n" s="7">
        <v>4.7600529E7</v>
      </c>
      <c r="B87" t="s" s="8">
        <v>54</v>
      </c>
      <c r="C87" t="n" s="8">
        <f>IF(false,"120921900", "120921900")</f>
      </c>
      <c r="D87" t="s" s="8">
        <v>109</v>
      </c>
      <c r="E87" t="n" s="8">
        <v>1.0</v>
      </c>
      <c r="F87" t="n" s="8">
        <v>23.0</v>
      </c>
      <c r="G87" t="s" s="8">
        <v>57</v>
      </c>
      <c r="H87" t="s" s="8">
        <v>101</v>
      </c>
      <c r="I87" t="s" s="8">
        <v>180</v>
      </c>
    </row>
    <row r="88" ht="16.0" customHeight="true">
      <c r="A88" t="n" s="7">
        <v>4.7599225E7</v>
      </c>
      <c r="B88" t="s" s="8">
        <v>54</v>
      </c>
      <c r="C88" t="n" s="8">
        <f>IF(false,"120922864", "120922864")</f>
      </c>
      <c r="D88" t="s" s="8">
        <v>181</v>
      </c>
      <c r="E88" t="n" s="8">
        <v>1.0</v>
      </c>
      <c r="F88" t="n" s="8">
        <v>1.0</v>
      </c>
      <c r="G88" t="s" s="8">
        <v>53</v>
      </c>
      <c r="H88" t="s" s="8">
        <v>101</v>
      </c>
      <c r="I88" t="s" s="8">
        <v>182</v>
      </c>
    </row>
    <row r="89" ht="16.0" customHeight="true">
      <c r="A89" t="n" s="7">
        <v>4.7265735E7</v>
      </c>
      <c r="B89" t="s" s="8">
        <v>61</v>
      </c>
      <c r="C89" t="n" s="8">
        <f>IF(false,"005-1560", "005-1560")</f>
      </c>
      <c r="D89" t="s" s="8">
        <v>183</v>
      </c>
      <c r="E89" t="n" s="8">
        <v>1.0</v>
      </c>
      <c r="F89" t="n" s="8">
        <v>82.0</v>
      </c>
      <c r="G89" t="s" s="8">
        <v>68</v>
      </c>
      <c r="H89" t="s" s="8">
        <v>101</v>
      </c>
      <c r="I89" t="s" s="8">
        <v>184</v>
      </c>
    </row>
    <row r="90" ht="16.0" customHeight="true">
      <c r="A90" t="n" s="7">
        <v>4.7091236E7</v>
      </c>
      <c r="B90" t="s" s="8">
        <v>51</v>
      </c>
      <c r="C90" t="n" s="8">
        <f>IF(false,"005-1261", "005-1261")</f>
      </c>
      <c r="D90" t="s" s="8">
        <v>173</v>
      </c>
      <c r="E90" t="n" s="8">
        <v>1.0</v>
      </c>
      <c r="F90" t="n" s="8">
        <v>184.0</v>
      </c>
      <c r="G90" t="s" s="8">
        <v>68</v>
      </c>
      <c r="H90" t="s" s="8">
        <v>101</v>
      </c>
      <c r="I90" t="s" s="8">
        <v>185</v>
      </c>
    </row>
    <row r="91" ht="16.0" customHeight="true">
      <c r="A91" t="n" s="7">
        <v>4.7021014E7</v>
      </c>
      <c r="B91" t="s" s="8">
        <v>51</v>
      </c>
      <c r="C91" t="n" s="8">
        <f>IF(false,"120921544", "120921544")</f>
      </c>
      <c r="D91" t="s" s="8">
        <v>59</v>
      </c>
      <c r="E91" t="n" s="8">
        <v>1.0</v>
      </c>
      <c r="F91" t="n" s="8">
        <v>84.0</v>
      </c>
      <c r="G91" t="s" s="8">
        <v>68</v>
      </c>
      <c r="H91" t="s" s="8">
        <v>101</v>
      </c>
      <c r="I91" t="s" s="8">
        <v>186</v>
      </c>
    </row>
    <row r="92" ht="16.0" customHeight="true">
      <c r="A92" t="n" s="7">
        <v>4.7486161E7</v>
      </c>
      <c r="B92" t="s" s="8">
        <v>76</v>
      </c>
      <c r="C92" t="n" s="8">
        <f>IF(false,"120922019", "120922019")</f>
      </c>
      <c r="D92" t="s" s="8">
        <v>187</v>
      </c>
      <c r="E92" t="n" s="8">
        <v>1.0</v>
      </c>
      <c r="F92" t="n" s="8">
        <v>205.0</v>
      </c>
      <c r="G92" t="s" s="8">
        <v>53</v>
      </c>
      <c r="H92" t="s" s="8">
        <v>101</v>
      </c>
      <c r="I92" t="s" s="8">
        <v>188</v>
      </c>
    </row>
    <row r="93" ht="16.0" customHeight="true">
      <c r="A93" t="n" s="7">
        <v>4.748583E7</v>
      </c>
      <c r="B93" t="s" s="8">
        <v>76</v>
      </c>
      <c r="C93" t="n" s="8">
        <f>IF(false,"003-315", "003-315")</f>
      </c>
      <c r="D93" t="s" s="8">
        <v>161</v>
      </c>
      <c r="E93" t="n" s="8">
        <v>1.0</v>
      </c>
      <c r="F93" t="n" s="8">
        <v>282.0</v>
      </c>
      <c r="G93" t="s" s="8">
        <v>53</v>
      </c>
      <c r="H93" t="s" s="8">
        <v>101</v>
      </c>
      <c r="I93" t="s" s="8">
        <v>189</v>
      </c>
    </row>
    <row r="94" ht="16.0" customHeight="true">
      <c r="A94" t="n" s="7">
        <v>4.7554921E7</v>
      </c>
      <c r="B94" t="s" s="8">
        <v>54</v>
      </c>
      <c r="C94" t="n" s="8">
        <f>IF(false,"120921791", "120921791")</f>
      </c>
      <c r="D94" t="s" s="8">
        <v>117</v>
      </c>
      <c r="E94" t="n" s="8">
        <v>1.0</v>
      </c>
      <c r="F94" t="n" s="8">
        <v>48.0</v>
      </c>
      <c r="G94" t="s" s="8">
        <v>53</v>
      </c>
      <c r="H94" t="s" s="8">
        <v>101</v>
      </c>
      <c r="I94" t="s" s="8">
        <v>190</v>
      </c>
    </row>
    <row r="95" ht="16.0" customHeight="true">
      <c r="A95" t="n" s="7">
        <v>4.6995801E7</v>
      </c>
      <c r="B95" t="s" s="8">
        <v>191</v>
      </c>
      <c r="C95" t="n" s="8">
        <f>IF(false,"005-1376", "005-1376")</f>
      </c>
      <c r="D95" t="s" s="8">
        <v>113</v>
      </c>
      <c r="E95" t="n" s="8">
        <v>1.0</v>
      </c>
      <c r="F95" t="n" s="8">
        <v>245.0</v>
      </c>
      <c r="G95" t="s" s="8">
        <v>68</v>
      </c>
      <c r="H95" t="s" s="8">
        <v>101</v>
      </c>
      <c r="I95" t="s" s="8">
        <v>192</v>
      </c>
    </row>
    <row r="96" ht="16.0" customHeight="true">
      <c r="A96" t="n" s="7">
        <v>4.6995801E7</v>
      </c>
      <c r="B96" t="s" s="8">
        <v>191</v>
      </c>
      <c r="C96" t="n" s="8">
        <f>IF(false,"005-1170", "005-1170")</f>
      </c>
      <c r="D96" t="s" s="8">
        <v>135</v>
      </c>
      <c r="E96" t="n" s="8">
        <v>1.0</v>
      </c>
      <c r="F96" t="n" s="8">
        <v>131.0</v>
      </c>
      <c r="G96" t="s" s="8">
        <v>68</v>
      </c>
      <c r="H96" t="s" s="8">
        <v>101</v>
      </c>
      <c r="I96" t="s" s="8">
        <v>192</v>
      </c>
    </row>
    <row r="97" ht="16.0" customHeight="true">
      <c r="A97" t="n" s="7">
        <v>4.6995801E7</v>
      </c>
      <c r="B97" t="s" s="8">
        <v>191</v>
      </c>
      <c r="C97" t="n" s="8">
        <f>IF(false,"120923060", "120923060")</f>
      </c>
      <c r="D97" t="s" s="8">
        <v>86</v>
      </c>
      <c r="E97" t="n" s="8">
        <v>1.0</v>
      </c>
      <c r="F97" t="n" s="8">
        <v>51.0</v>
      </c>
      <c r="G97" t="s" s="8">
        <v>68</v>
      </c>
      <c r="H97" t="s" s="8">
        <v>101</v>
      </c>
      <c r="I97" t="s" s="8">
        <v>192</v>
      </c>
    </row>
    <row r="98" ht="16.0" customHeight="true">
      <c r="A98" t="n" s="7">
        <v>4.7127457E7</v>
      </c>
      <c r="B98" t="s" s="8">
        <v>51</v>
      </c>
      <c r="C98" t="n" s="8">
        <f>IF(false,"003-315", "003-315")</f>
      </c>
      <c r="D98" t="s" s="8">
        <v>64</v>
      </c>
      <c r="E98" t="n" s="8">
        <v>1.0</v>
      </c>
      <c r="F98" t="n" s="8">
        <v>159.0</v>
      </c>
      <c r="G98" t="s" s="8">
        <v>68</v>
      </c>
      <c r="H98" t="s" s="8">
        <v>101</v>
      </c>
      <c r="I98" t="s" s="8">
        <v>193</v>
      </c>
    </row>
    <row r="99" ht="16.0" customHeight="true">
      <c r="A99" t="n" s="7">
        <v>4.7579557E7</v>
      </c>
      <c r="B99" t="s" s="8">
        <v>54</v>
      </c>
      <c r="C99" t="n" s="8">
        <f>IF(false,"120921469", "120921469")</f>
      </c>
      <c r="D99" t="s" s="8">
        <v>194</v>
      </c>
      <c r="E99" t="n" s="8">
        <v>1.0</v>
      </c>
      <c r="F99" t="n" s="8">
        <v>273.0</v>
      </c>
      <c r="G99" t="s" s="8">
        <v>53</v>
      </c>
      <c r="H99" t="s" s="8">
        <v>101</v>
      </c>
      <c r="I99" t="s" s="8">
        <v>195</v>
      </c>
    </row>
    <row r="100" ht="16.0" customHeight="true">
      <c r="A100" t="n" s="7">
        <v>4.7411219E7</v>
      </c>
      <c r="B100" t="s" s="8">
        <v>76</v>
      </c>
      <c r="C100" t="n" s="8">
        <f>IF(false,"120921818", "120921818")</f>
      </c>
      <c r="D100" t="s" s="8">
        <v>93</v>
      </c>
      <c r="E100" t="n" s="8">
        <v>1.0</v>
      </c>
      <c r="F100" t="n" s="8">
        <v>81.0</v>
      </c>
      <c r="G100" t="s" s="8">
        <v>68</v>
      </c>
      <c r="H100" t="s" s="8">
        <v>101</v>
      </c>
      <c r="I100" t="s" s="8">
        <v>196</v>
      </c>
    </row>
    <row r="101" ht="16.0" customHeight="true">
      <c r="A101" t="n" s="7">
        <v>4.7204065E7</v>
      </c>
      <c r="B101" t="s" s="8">
        <v>155</v>
      </c>
      <c r="C101" t="n" s="8">
        <f>IF(false,"005-1380", "005-1380")</f>
      </c>
      <c r="D101" t="s" s="8">
        <v>197</v>
      </c>
      <c r="E101" t="n" s="8">
        <v>1.0</v>
      </c>
      <c r="F101" t="n" s="8">
        <v>225.0</v>
      </c>
      <c r="G101" t="s" s="8">
        <v>53</v>
      </c>
      <c r="H101" t="s" s="8">
        <v>101</v>
      </c>
      <c r="I101" t="s" s="8">
        <v>198</v>
      </c>
    </row>
    <row r="102" ht="16.0" customHeight="true">
      <c r="A102" t="n" s="7">
        <v>4.7527554E7</v>
      </c>
      <c r="B102" t="s" s="8">
        <v>54</v>
      </c>
      <c r="C102" t="n" s="8">
        <f>IF(false,"01-003973", "01-003973")</f>
      </c>
      <c r="D102" t="s" s="8">
        <v>199</v>
      </c>
      <c r="E102" t="n" s="8">
        <v>1.0</v>
      </c>
      <c r="F102" t="n" s="8">
        <v>101.0</v>
      </c>
      <c r="G102" t="s" s="8">
        <v>68</v>
      </c>
      <c r="H102" t="s" s="8">
        <v>101</v>
      </c>
      <c r="I102" t="s" s="8">
        <v>200</v>
      </c>
    </row>
    <row r="103" ht="16.0" customHeight="true">
      <c r="A103" t="n" s="7">
        <v>4.7537619E7</v>
      </c>
      <c r="B103" t="s" s="8">
        <v>54</v>
      </c>
      <c r="C103" t="n" s="8">
        <f>IF(false,"01-003956", "01-003956")</f>
      </c>
      <c r="D103" t="s" s="8">
        <v>201</v>
      </c>
      <c r="E103" t="n" s="8">
        <v>1.0</v>
      </c>
      <c r="F103" t="n" s="8">
        <v>9.0</v>
      </c>
      <c r="G103" t="s" s="8">
        <v>53</v>
      </c>
      <c r="H103" t="s" s="8">
        <v>101</v>
      </c>
      <c r="I103" t="s" s="8">
        <v>202</v>
      </c>
    </row>
    <row r="104" ht="16.0" customHeight="true">
      <c r="A104" t="n" s="7">
        <v>4.7364859E7</v>
      </c>
      <c r="B104" t="s" s="8">
        <v>61</v>
      </c>
      <c r="C104" t="n" s="8">
        <f>IF(false,"120921818", "120921818")</f>
      </c>
      <c r="D104" t="s" s="8">
        <v>93</v>
      </c>
      <c r="E104" t="n" s="8">
        <v>1.0</v>
      </c>
      <c r="F104" t="n" s="8">
        <v>71.0</v>
      </c>
      <c r="G104" t="s" s="8">
        <v>68</v>
      </c>
      <c r="H104" t="s" s="8">
        <v>101</v>
      </c>
      <c r="I104" t="s" s="8">
        <v>203</v>
      </c>
    </row>
    <row r="105" ht="16.0" customHeight="true">
      <c r="A105" t="n" s="7">
        <v>4.6849144E7</v>
      </c>
      <c r="B105" t="s" s="8">
        <v>204</v>
      </c>
      <c r="C105" t="n" s="8">
        <f>IF(false,"120922641", "120922641")</f>
      </c>
      <c r="D105" t="s" s="8">
        <v>77</v>
      </c>
      <c r="E105" t="n" s="8">
        <v>2.0</v>
      </c>
      <c r="F105" t="n" s="8">
        <v>102.0</v>
      </c>
      <c r="G105" t="s" s="8">
        <v>68</v>
      </c>
      <c r="H105" t="s" s="8">
        <v>101</v>
      </c>
      <c r="I105" t="s" s="8">
        <v>205</v>
      </c>
    </row>
    <row r="106" ht="16.0" customHeight="true">
      <c r="A106" t="n" s="7">
        <v>4.7428005E7</v>
      </c>
      <c r="B106" t="s" s="8">
        <v>76</v>
      </c>
      <c r="C106" t="n" s="8">
        <f>IF(false,"003-319", "003-319")</f>
      </c>
      <c r="D106" t="s" s="8">
        <v>149</v>
      </c>
      <c r="E106" t="n" s="8">
        <v>2.0</v>
      </c>
      <c r="F106" t="n" s="8">
        <v>400.0</v>
      </c>
      <c r="G106" t="s" s="8">
        <v>68</v>
      </c>
      <c r="H106" t="s" s="8">
        <v>101</v>
      </c>
      <c r="I106" t="s" s="8">
        <v>206</v>
      </c>
    </row>
    <row r="107" ht="16.0" customHeight="true">
      <c r="A107" t="n" s="7">
        <v>4.7283054E7</v>
      </c>
      <c r="B107" t="s" s="8">
        <v>61</v>
      </c>
      <c r="C107" t="n" s="8">
        <f>IF(false,"120922826", "120922826")</f>
      </c>
      <c r="D107" t="s" s="8">
        <v>74</v>
      </c>
      <c r="E107" t="n" s="8">
        <v>1.0</v>
      </c>
      <c r="F107" t="n" s="8">
        <v>81.0</v>
      </c>
      <c r="G107" t="s" s="8">
        <v>68</v>
      </c>
      <c r="H107" t="s" s="8">
        <v>101</v>
      </c>
      <c r="I107" t="s" s="8">
        <v>207</v>
      </c>
    </row>
    <row r="108" ht="16.0" customHeight="true">
      <c r="A108" t="n" s="7">
        <v>4.6901455E7</v>
      </c>
      <c r="B108" t="s" s="8">
        <v>191</v>
      </c>
      <c r="C108" t="n" s="8">
        <f>IF(false,"120922675", "120922675")</f>
      </c>
      <c r="D108" t="s" s="8">
        <v>208</v>
      </c>
      <c r="E108" t="n" s="8">
        <v>1.0</v>
      </c>
      <c r="F108" t="n" s="8">
        <v>220.0</v>
      </c>
      <c r="G108" t="s" s="8">
        <v>68</v>
      </c>
      <c r="H108" t="s" s="8">
        <v>101</v>
      </c>
      <c r="I108" t="s" s="8">
        <v>209</v>
      </c>
    </row>
    <row r="109" ht="16.0" customHeight="true">
      <c r="A109" t="n" s="7">
        <v>4.7432661E7</v>
      </c>
      <c r="B109" t="s" s="8">
        <v>76</v>
      </c>
      <c r="C109" t="n" s="8">
        <f>IF(false,"120922827", "120922827")</f>
      </c>
      <c r="D109" t="s" s="8">
        <v>210</v>
      </c>
      <c r="E109" t="n" s="8">
        <v>1.0</v>
      </c>
      <c r="F109" t="n" s="8">
        <v>141.0</v>
      </c>
      <c r="G109" t="s" s="8">
        <v>68</v>
      </c>
      <c r="H109" t="s" s="8">
        <v>101</v>
      </c>
      <c r="I109" t="s" s="8">
        <v>211</v>
      </c>
    </row>
    <row r="110" ht="16.0" customHeight="true">
      <c r="A110" t="n" s="7">
        <v>4.7432661E7</v>
      </c>
      <c r="B110" t="s" s="8">
        <v>76</v>
      </c>
      <c r="C110" t="n" s="8">
        <f>IF(false,"120921439", "120921439")</f>
      </c>
      <c r="D110" t="s" s="8">
        <v>52</v>
      </c>
      <c r="E110" t="n" s="8">
        <v>1.0</v>
      </c>
      <c r="F110" t="n" s="8">
        <v>59.0</v>
      </c>
      <c r="G110" t="s" s="8">
        <v>68</v>
      </c>
      <c r="H110" t="s" s="8">
        <v>101</v>
      </c>
      <c r="I110" t="s" s="8">
        <v>211</v>
      </c>
    </row>
    <row r="111" ht="16.0" customHeight="true">
      <c r="A111" t="n" s="7">
        <v>4.7457545E7</v>
      </c>
      <c r="B111" t="s" s="8">
        <v>76</v>
      </c>
      <c r="C111" t="n" s="8">
        <f>IF(false,"120921439", "120921439")</f>
      </c>
      <c r="D111" t="s" s="8">
        <v>52</v>
      </c>
      <c r="E111" t="n" s="8">
        <v>1.0</v>
      </c>
      <c r="F111" t="n" s="8">
        <v>262.0</v>
      </c>
      <c r="G111" t="s" s="8">
        <v>53</v>
      </c>
      <c r="H111" t="s" s="8">
        <v>101</v>
      </c>
      <c r="I111" t="s" s="8">
        <v>212</v>
      </c>
    </row>
    <row r="112" ht="16.0" customHeight="true">
      <c r="A112" t="n" s="7">
        <v>4.7457545E7</v>
      </c>
      <c r="B112" t="s" s="8">
        <v>76</v>
      </c>
      <c r="C112" t="n" s="8">
        <f>IF(false,"120921947", "120921947")</f>
      </c>
      <c r="D112" t="s" s="8">
        <v>115</v>
      </c>
      <c r="E112" t="n" s="8">
        <v>1.0</v>
      </c>
      <c r="F112" t="n" s="8">
        <v>262.0</v>
      </c>
      <c r="G112" t="s" s="8">
        <v>53</v>
      </c>
      <c r="H112" t="s" s="8">
        <v>101</v>
      </c>
      <c r="I112" t="s" s="8">
        <v>212</v>
      </c>
    </row>
    <row r="113" ht="16.0" customHeight="true">
      <c r="A113" t="n" s="7">
        <v>4.7525992E7</v>
      </c>
      <c r="B113" t="s" s="8">
        <v>76</v>
      </c>
      <c r="C113" t="n" s="8">
        <f>IF(false,"120922782", "120922782")</f>
      </c>
      <c r="D113" t="s" s="8">
        <v>213</v>
      </c>
      <c r="E113" t="n" s="8">
        <v>1.0</v>
      </c>
      <c r="F113" t="n" s="8">
        <v>77.0</v>
      </c>
      <c r="G113" t="s" s="8">
        <v>53</v>
      </c>
      <c r="H113" t="s" s="8">
        <v>101</v>
      </c>
      <c r="I113" t="s" s="8">
        <v>214</v>
      </c>
    </row>
    <row r="114" ht="16.0" customHeight="true">
      <c r="A114" t="n" s="7">
        <v>4.7539329E7</v>
      </c>
      <c r="B114" t="s" s="8">
        <v>54</v>
      </c>
      <c r="C114" t="n" s="8">
        <f>IF(false,"120922895", "120922895")</f>
      </c>
      <c r="D114" t="s" s="8">
        <v>215</v>
      </c>
      <c r="E114" t="n" s="8">
        <v>1.0</v>
      </c>
      <c r="F114" t="n" s="8">
        <v>148.0</v>
      </c>
      <c r="G114" t="s" s="8">
        <v>68</v>
      </c>
      <c r="H114" t="s" s="8">
        <v>101</v>
      </c>
      <c r="I114" t="s" s="8">
        <v>216</v>
      </c>
    </row>
    <row r="115" ht="16.0" customHeight="true">
      <c r="A115" t="n" s="7">
        <v>4.7423402E7</v>
      </c>
      <c r="B115" t="s" s="8">
        <v>76</v>
      </c>
      <c r="C115" t="n" s="8">
        <f>IF(false,"120922641", "120922641")</f>
      </c>
      <c r="D115" t="s" s="8">
        <v>77</v>
      </c>
      <c r="E115" t="n" s="8">
        <v>1.0</v>
      </c>
      <c r="F115" t="n" s="8">
        <v>51.0</v>
      </c>
      <c r="G115" t="s" s="8">
        <v>68</v>
      </c>
      <c r="H115" t="s" s="8">
        <v>101</v>
      </c>
      <c r="I115" t="s" s="8">
        <v>217</v>
      </c>
    </row>
    <row r="116" ht="16.0" customHeight="true">
      <c r="A116" t="n" s="7">
        <v>4.7539329E7</v>
      </c>
      <c r="B116" t="s" s="8">
        <v>54</v>
      </c>
      <c r="C116" t="n" s="8">
        <f>IF(false,"120922895", "120922895")</f>
      </c>
      <c r="D116" t="s" s="8">
        <v>215</v>
      </c>
      <c r="E116" t="n" s="8">
        <v>1.0</v>
      </c>
      <c r="F116" t="n" s="8">
        <v>332.0</v>
      </c>
      <c r="G116" t="s" s="8">
        <v>57</v>
      </c>
      <c r="H116" t="s" s="8">
        <v>101</v>
      </c>
      <c r="I116" t="s" s="8">
        <v>218</v>
      </c>
    </row>
    <row r="117" ht="16.0" customHeight="true">
      <c r="A117" t="n" s="7">
        <v>4.7443806E7</v>
      </c>
      <c r="B117" t="s" s="8">
        <v>76</v>
      </c>
      <c r="C117" t="n" s="8">
        <f>IF(false,"120921947", "120921947")</f>
      </c>
      <c r="D117" t="s" s="8">
        <v>115</v>
      </c>
      <c r="E117" t="n" s="8">
        <v>1.0</v>
      </c>
      <c r="F117" t="n" s="8">
        <v>12.0</v>
      </c>
      <c r="G117" t="s" s="8">
        <v>53</v>
      </c>
      <c r="H117" t="s" s="8">
        <v>101</v>
      </c>
      <c r="I117" t="s" s="8">
        <v>219</v>
      </c>
    </row>
    <row r="118" ht="16.0" customHeight="true">
      <c r="A118" t="n" s="7">
        <v>4.709971E7</v>
      </c>
      <c r="B118" t="s" s="8">
        <v>51</v>
      </c>
      <c r="C118" t="n" s="8">
        <f>IF(false,"120923060", "120923060")</f>
      </c>
      <c r="D118" t="s" s="8">
        <v>86</v>
      </c>
      <c r="E118" t="n" s="8">
        <v>2.0</v>
      </c>
      <c r="F118" t="n" s="8">
        <v>64.0</v>
      </c>
      <c r="G118" t="s" s="8">
        <v>68</v>
      </c>
      <c r="H118" t="s" s="8">
        <v>101</v>
      </c>
      <c r="I118" t="s" s="8">
        <v>220</v>
      </c>
    </row>
    <row r="119" ht="16.0" customHeight="true">
      <c r="A119" t="n" s="7">
        <v>4.7460567E7</v>
      </c>
      <c r="B119" t="s" s="8">
        <v>76</v>
      </c>
      <c r="C119" t="n" s="8">
        <f>IF(false,"003-315", "003-315")</f>
      </c>
      <c r="D119" t="s" s="8">
        <v>161</v>
      </c>
      <c r="E119" t="n" s="8">
        <v>1.0</v>
      </c>
      <c r="F119" t="n" s="8">
        <v>180.0</v>
      </c>
      <c r="G119" t="s" s="8">
        <v>68</v>
      </c>
      <c r="H119" t="s" s="8">
        <v>101</v>
      </c>
      <c r="I119" t="s" s="8">
        <v>221</v>
      </c>
    </row>
    <row r="120" ht="16.0" customHeight="true">
      <c r="A120" t="n" s="7">
        <v>4.7464836E7</v>
      </c>
      <c r="B120" t="s" s="8">
        <v>76</v>
      </c>
      <c r="C120" t="n" s="8">
        <f>IF(false,"01-004217", "01-004217")</f>
      </c>
      <c r="D120" t="s" s="8">
        <v>222</v>
      </c>
      <c r="E120" t="n" s="8">
        <v>1.0</v>
      </c>
      <c r="F120" t="n" s="8">
        <v>536.0</v>
      </c>
      <c r="G120" t="s" s="8">
        <v>68</v>
      </c>
      <c r="H120" t="s" s="8">
        <v>101</v>
      </c>
      <c r="I120" t="s" s="8">
        <v>223</v>
      </c>
    </row>
    <row r="121" ht="16.0" customHeight="true">
      <c r="A121" t="n" s="7">
        <v>4.7502781E7</v>
      </c>
      <c r="B121" t="s" s="8">
        <v>76</v>
      </c>
      <c r="C121" t="n" s="8">
        <f>IF(false,"005-1519", "005-1519")</f>
      </c>
      <c r="D121" t="s" s="8">
        <v>98</v>
      </c>
      <c r="E121" t="n" s="8">
        <v>2.0</v>
      </c>
      <c r="F121" t="n" s="8">
        <v>920.0</v>
      </c>
      <c r="G121" t="s" s="8">
        <v>68</v>
      </c>
      <c r="H121" t="s" s="8">
        <v>101</v>
      </c>
      <c r="I121" t="s" s="8">
        <v>224</v>
      </c>
    </row>
    <row r="122" ht="16.0" customHeight="true">
      <c r="A122" t="n" s="7">
        <v>4.7509988E7</v>
      </c>
      <c r="B122" t="s" s="8">
        <v>76</v>
      </c>
      <c r="C122" t="n" s="8">
        <f>IF(false,"003-464", "003-464")</f>
      </c>
      <c r="D122" t="s" s="8">
        <v>225</v>
      </c>
      <c r="E122" t="n" s="8">
        <v>2.0</v>
      </c>
      <c r="F122" t="n" s="8">
        <v>114.0</v>
      </c>
      <c r="G122" t="s" s="8">
        <v>68</v>
      </c>
      <c r="H122" t="s" s="8">
        <v>101</v>
      </c>
      <c r="I122" t="s" s="8">
        <v>226</v>
      </c>
    </row>
    <row r="123" ht="16.0" customHeight="true">
      <c r="A123" t="n" s="7">
        <v>4.7502781E7</v>
      </c>
      <c r="B123" t="s" s="8">
        <v>76</v>
      </c>
      <c r="C123" t="n" s="8">
        <f>IF(false,"005-1519", "005-1519")</f>
      </c>
      <c r="D123" t="s" s="8">
        <v>98</v>
      </c>
      <c r="E123" t="n" s="8">
        <v>2.0</v>
      </c>
      <c r="F123" t="n" s="8">
        <v>609.0</v>
      </c>
      <c r="G123" t="s" s="8">
        <v>57</v>
      </c>
      <c r="H123" t="s" s="8">
        <v>101</v>
      </c>
      <c r="I123" t="s" s="8">
        <v>227</v>
      </c>
    </row>
    <row r="124" ht="16.0" customHeight="true">
      <c r="A124" t="n" s="7">
        <v>4.7306437E7</v>
      </c>
      <c r="B124" t="s" s="8">
        <v>61</v>
      </c>
      <c r="C124" t="n" s="8">
        <f>IF(false,"120921545", "120921545")</f>
      </c>
      <c r="D124" t="s" s="8">
        <v>228</v>
      </c>
      <c r="E124" t="n" s="8">
        <v>4.0</v>
      </c>
      <c r="F124" t="n" s="8">
        <v>288.0</v>
      </c>
      <c r="G124" t="s" s="8">
        <v>68</v>
      </c>
      <c r="H124" t="s" s="8">
        <v>101</v>
      </c>
      <c r="I124" t="s" s="8">
        <v>229</v>
      </c>
    </row>
    <row r="125" ht="16.0" customHeight="true">
      <c r="A125" t="n" s="7">
        <v>4.7306437E7</v>
      </c>
      <c r="B125" t="s" s="8">
        <v>61</v>
      </c>
      <c r="C125" t="n" s="8">
        <f>IF(false,"120921547", "120921547")</f>
      </c>
      <c r="D125" t="s" s="8">
        <v>230</v>
      </c>
      <c r="E125" t="n" s="8">
        <v>3.0</v>
      </c>
      <c r="F125" t="n" s="8">
        <v>213.0</v>
      </c>
      <c r="G125" t="s" s="8">
        <v>68</v>
      </c>
      <c r="H125" t="s" s="8">
        <v>101</v>
      </c>
      <c r="I125" t="s" s="8">
        <v>229</v>
      </c>
    </row>
    <row r="126" ht="16.0" customHeight="true">
      <c r="A126" t="n" s="7">
        <v>4.7376268E7</v>
      </c>
      <c r="B126" t="s" s="8">
        <v>61</v>
      </c>
      <c r="C126" t="n" s="8">
        <f>IF(false,"005-1380", "005-1380")</f>
      </c>
      <c r="D126" t="s" s="8">
        <v>197</v>
      </c>
      <c r="E126" t="n" s="8">
        <v>1.0</v>
      </c>
      <c r="F126" t="n" s="8">
        <v>96.0</v>
      </c>
      <c r="G126" t="s" s="8">
        <v>68</v>
      </c>
      <c r="H126" t="s" s="8">
        <v>101</v>
      </c>
      <c r="I126" t="s" s="8">
        <v>231</v>
      </c>
    </row>
    <row r="127" ht="16.0" customHeight="true">
      <c r="A127" t="n" s="7">
        <v>4.7364472E7</v>
      </c>
      <c r="B127" t="s" s="8">
        <v>61</v>
      </c>
      <c r="C127" t="n" s="8">
        <f>IF(false,"120922769", "120922769")</f>
      </c>
      <c r="D127" t="s" s="8">
        <v>232</v>
      </c>
      <c r="E127" t="n" s="8">
        <v>2.0</v>
      </c>
      <c r="F127" t="n" s="8">
        <v>200.0</v>
      </c>
      <c r="G127" t="s" s="8">
        <v>68</v>
      </c>
      <c r="H127" t="s" s="8">
        <v>101</v>
      </c>
      <c r="I127" t="s" s="8">
        <v>233</v>
      </c>
    </row>
    <row r="128" ht="16.0" customHeight="true">
      <c r="A128" t="n" s="7">
        <v>4.7364472E7</v>
      </c>
      <c r="B128" t="s" s="8">
        <v>61</v>
      </c>
      <c r="C128" t="n" s="8">
        <f>IF(false,"120922769", "120922769")</f>
      </c>
      <c r="D128" t="s" s="8">
        <v>232</v>
      </c>
      <c r="E128" t="n" s="8">
        <v>2.0</v>
      </c>
      <c r="F128" t="n" s="8">
        <v>122.0</v>
      </c>
      <c r="G128" t="s" s="8">
        <v>57</v>
      </c>
      <c r="H128" t="s" s="8">
        <v>101</v>
      </c>
      <c r="I128" t="s" s="8">
        <v>234</v>
      </c>
    </row>
    <row r="129" ht="16.0" customHeight="true">
      <c r="A129" t="n" s="7">
        <v>4.7328658E7</v>
      </c>
      <c r="B129" t="s" s="8">
        <v>61</v>
      </c>
      <c r="C129" t="n" s="8">
        <f>IF(false,"005-1080", "005-1080")</f>
      </c>
      <c r="D129" t="s" s="8">
        <v>84</v>
      </c>
      <c r="E129" t="n" s="8">
        <v>1.0</v>
      </c>
      <c r="F129" t="n" s="8">
        <v>141.0</v>
      </c>
      <c r="G129" t="s" s="8">
        <v>68</v>
      </c>
      <c r="H129" t="s" s="8">
        <v>101</v>
      </c>
      <c r="I129" t="s" s="8">
        <v>235</v>
      </c>
    </row>
    <row r="130" ht="16.0" customHeight="true">
      <c r="A130" t="n" s="7">
        <v>4.7289098E7</v>
      </c>
      <c r="B130" t="s" s="8">
        <v>61</v>
      </c>
      <c r="C130" t="n" s="8">
        <f>IF(false,"120922778", "120922778")</f>
      </c>
      <c r="D130" t="s" s="8">
        <v>236</v>
      </c>
      <c r="E130" t="n" s="8">
        <v>1.0</v>
      </c>
      <c r="F130" t="n" s="8">
        <v>64.0</v>
      </c>
      <c r="G130" t="s" s="8">
        <v>68</v>
      </c>
      <c r="H130" t="s" s="8">
        <v>101</v>
      </c>
      <c r="I130" t="s" s="8">
        <v>237</v>
      </c>
    </row>
    <row r="131" ht="16.0" customHeight="true">
      <c r="A131" t="n" s="7">
        <v>4.7261367E7</v>
      </c>
      <c r="B131" t="s" s="8">
        <v>155</v>
      </c>
      <c r="C131" t="n" s="8">
        <f>IF(false,"005-1255", "005-1255")</f>
      </c>
      <c r="D131" t="s" s="8">
        <v>238</v>
      </c>
      <c r="E131" t="n" s="8">
        <v>1.0</v>
      </c>
      <c r="F131" t="n" s="8">
        <v>330.0</v>
      </c>
      <c r="G131" t="s" s="8">
        <v>53</v>
      </c>
      <c r="H131" t="s" s="8">
        <v>101</v>
      </c>
      <c r="I131" t="s" s="8">
        <v>239</v>
      </c>
    </row>
    <row r="132" ht="16.0" customHeight="true">
      <c r="A132" t="n" s="7">
        <v>4.7407399E7</v>
      </c>
      <c r="B132" t="s" s="8">
        <v>76</v>
      </c>
      <c r="C132" t="n" s="8">
        <f>IF(false,"120923053", "120923053")</f>
      </c>
      <c r="D132" t="s" s="8">
        <v>240</v>
      </c>
      <c r="E132" t="n" s="8">
        <v>1.0</v>
      </c>
      <c r="F132" t="n" s="8">
        <v>1.0</v>
      </c>
      <c r="G132" t="s" s="8">
        <v>53</v>
      </c>
      <c r="H132" t="s" s="8">
        <v>101</v>
      </c>
      <c r="I132" t="s" s="8">
        <v>241</v>
      </c>
    </row>
    <row r="133" ht="16.0" customHeight="true">
      <c r="A133" t="n" s="7">
        <v>4.7547016E7</v>
      </c>
      <c r="B133" t="s" s="8">
        <v>54</v>
      </c>
      <c r="C133" t="n" s="8">
        <f>IF(false,"005-1519", "005-1519")</f>
      </c>
      <c r="D133" t="s" s="8">
        <v>242</v>
      </c>
      <c r="E133" t="n" s="8">
        <v>1.0</v>
      </c>
      <c r="F133" t="n" s="8">
        <v>30.0</v>
      </c>
      <c r="G133" t="s" s="8">
        <v>57</v>
      </c>
      <c r="H133" t="s" s="8">
        <v>101</v>
      </c>
      <c r="I133" t="s" s="8">
        <v>243</v>
      </c>
    </row>
    <row r="134" ht="16.0" customHeight="true">
      <c r="A134" t="n" s="7">
        <v>4.7619192E7</v>
      </c>
      <c r="B134" t="s" s="8">
        <v>54</v>
      </c>
      <c r="C134" t="n" s="8">
        <f>IF(false,"120922479", "120922479")</f>
      </c>
      <c r="D134" t="s" s="8">
        <v>244</v>
      </c>
      <c r="E134" t="n" s="8">
        <v>1.0</v>
      </c>
      <c r="F134" t="n" s="8">
        <v>223.0</v>
      </c>
      <c r="G134" t="s" s="8">
        <v>57</v>
      </c>
      <c r="H134" t="s" s="8">
        <v>101</v>
      </c>
      <c r="I134" t="s" s="8">
        <v>245</v>
      </c>
    </row>
    <row r="135" ht="16.0" customHeight="true">
      <c r="A135" t="n" s="7">
        <v>4.691701E7</v>
      </c>
      <c r="B135" t="s" s="8">
        <v>191</v>
      </c>
      <c r="C135" t="n" s="8">
        <f>IF(false,"003-319", "003-319")</f>
      </c>
      <c r="D135" t="s" s="8">
        <v>246</v>
      </c>
      <c r="E135" t="n" s="8">
        <v>1.0</v>
      </c>
      <c r="F135" t="n" s="8">
        <v>23.0</v>
      </c>
      <c r="G135" t="s" s="8">
        <v>68</v>
      </c>
      <c r="H135" t="s" s="8">
        <v>101</v>
      </c>
      <c r="I135" t="s" s="8">
        <v>247</v>
      </c>
    </row>
    <row r="136" ht="16.0" customHeight="true">
      <c r="A136" t="n" s="7">
        <v>4.7531096E7</v>
      </c>
      <c r="B136" t="s" s="8">
        <v>54</v>
      </c>
      <c r="C136" t="n" s="8">
        <f>IF(false,"120922769", "120922769")</f>
      </c>
      <c r="D136" t="s" s="8">
        <v>248</v>
      </c>
      <c r="E136" t="n" s="8">
        <v>1.0</v>
      </c>
      <c r="F136" t="n" s="8">
        <v>185.0</v>
      </c>
      <c r="G136" t="s" s="8">
        <v>53</v>
      </c>
      <c r="H136" t="s" s="8">
        <v>101</v>
      </c>
      <c r="I136" t="s" s="8">
        <v>249</v>
      </c>
    </row>
    <row r="137" ht="16.0" customHeight="true">
      <c r="A137" t="n" s="7">
        <v>4.7064158E7</v>
      </c>
      <c r="B137" t="s" s="8">
        <v>51</v>
      </c>
      <c r="C137" t="n" s="8">
        <f>IF(false,"01-003884", "01-003884")</f>
      </c>
      <c r="D137" t="s" s="8">
        <v>250</v>
      </c>
      <c r="E137" t="n" s="8">
        <v>1.0</v>
      </c>
      <c r="F137" t="n" s="8">
        <v>104.0</v>
      </c>
      <c r="G137" t="s" s="8">
        <v>68</v>
      </c>
      <c r="H137" t="s" s="8">
        <v>101</v>
      </c>
      <c r="I137" t="s" s="8">
        <v>251</v>
      </c>
    </row>
    <row r="138" ht="16.0" customHeight="true">
      <c r="A138" t="n" s="7">
        <v>4.7064158E7</v>
      </c>
      <c r="B138" t="s" s="8">
        <v>51</v>
      </c>
      <c r="C138" t="n" s="8">
        <f>IF(false,"120921743", "120921743")</f>
      </c>
      <c r="D138" t="s" s="8">
        <v>252</v>
      </c>
      <c r="E138" t="n" s="8">
        <v>1.0</v>
      </c>
      <c r="F138" t="n" s="8">
        <v>96.0</v>
      </c>
      <c r="G138" t="s" s="8">
        <v>68</v>
      </c>
      <c r="H138" t="s" s="8">
        <v>101</v>
      </c>
      <c r="I138" t="s" s="8">
        <v>251</v>
      </c>
    </row>
    <row r="139" ht="16.0" customHeight="true">
      <c r="A139" t="n" s="7">
        <v>4.7413483E7</v>
      </c>
      <c r="B139" t="s" s="8">
        <v>76</v>
      </c>
      <c r="C139" t="n" s="8">
        <f>IF(false,"120921439", "120921439")</f>
      </c>
      <c r="D139" t="s" s="8">
        <v>52</v>
      </c>
      <c r="E139" t="n" s="8">
        <v>1.0</v>
      </c>
      <c r="F139" t="n" s="8">
        <v>77.0</v>
      </c>
      <c r="G139" t="s" s="8">
        <v>68</v>
      </c>
      <c r="H139" t="s" s="8">
        <v>101</v>
      </c>
      <c r="I139" t="s" s="8">
        <v>253</v>
      </c>
    </row>
    <row r="140" ht="16.0" customHeight="true">
      <c r="A140" t="n" s="7">
        <v>4.7308081E7</v>
      </c>
      <c r="B140" t="s" s="8">
        <v>61</v>
      </c>
      <c r="C140" t="n" s="8">
        <f>IF(false,"000-631", "000-631")</f>
      </c>
      <c r="D140" t="s" s="8">
        <v>163</v>
      </c>
      <c r="E140" t="n" s="8">
        <v>2.0</v>
      </c>
      <c r="F140" t="n" s="8">
        <v>108.0</v>
      </c>
      <c r="G140" t="s" s="8">
        <v>68</v>
      </c>
      <c r="H140" t="s" s="8">
        <v>101</v>
      </c>
      <c r="I140" t="s" s="8">
        <v>254</v>
      </c>
    </row>
    <row r="141" ht="16.0" customHeight="true">
      <c r="A141" t="n" s="7">
        <v>4.697616E7</v>
      </c>
      <c r="B141" t="s" s="8">
        <v>191</v>
      </c>
      <c r="C141" t="n" s="8">
        <f>IF(false,"005-1717", "005-1717")</f>
      </c>
      <c r="D141" t="s" s="8">
        <v>255</v>
      </c>
      <c r="E141" t="n" s="8">
        <v>1.0</v>
      </c>
      <c r="F141" t="n" s="8">
        <v>99.0</v>
      </c>
      <c r="G141" t="s" s="8">
        <v>68</v>
      </c>
      <c r="H141" t="s" s="8">
        <v>101</v>
      </c>
      <c r="I141" t="s" s="8">
        <v>256</v>
      </c>
    </row>
    <row r="142" ht="16.0" customHeight="true">
      <c r="A142" t="n" s="7">
        <v>4.6858384E7</v>
      </c>
      <c r="B142" t="s" s="8">
        <v>204</v>
      </c>
      <c r="C142" t="n" s="8">
        <f>IF(false,"01-003810", "01-003810")</f>
      </c>
      <c r="D142" t="s" s="8">
        <v>257</v>
      </c>
      <c r="E142" t="n" s="8">
        <v>2.0</v>
      </c>
      <c r="F142" t="n" s="8">
        <v>154.0</v>
      </c>
      <c r="G142" t="s" s="8">
        <v>68</v>
      </c>
      <c r="H142" t="s" s="8">
        <v>101</v>
      </c>
      <c r="I142" t="s" s="8">
        <v>258</v>
      </c>
    </row>
    <row r="143" ht="16.0" customHeight="true">
      <c r="A143" t="n" s="7">
        <v>4.7355799E7</v>
      </c>
      <c r="B143" t="s" s="8">
        <v>61</v>
      </c>
      <c r="C143" t="n" s="8">
        <f>IF(false,"120921818", "120921818")</f>
      </c>
      <c r="D143" t="s" s="8">
        <v>93</v>
      </c>
      <c r="E143" t="n" s="8">
        <v>1.0</v>
      </c>
      <c r="F143" t="n" s="8">
        <v>81.0</v>
      </c>
      <c r="G143" t="s" s="8">
        <v>68</v>
      </c>
      <c r="H143" t="s" s="8">
        <v>101</v>
      </c>
      <c r="I143" t="s" s="8">
        <v>259</v>
      </c>
    </row>
    <row r="144" ht="16.0" customHeight="true">
      <c r="A144" t="n" s="7">
        <v>4.7340631E7</v>
      </c>
      <c r="B144" t="s" s="8">
        <v>61</v>
      </c>
      <c r="C144" t="n" s="8">
        <f>IF(false,"120921947", "120921947")</f>
      </c>
      <c r="D144" t="s" s="8">
        <v>115</v>
      </c>
      <c r="E144" t="n" s="8">
        <v>1.0</v>
      </c>
      <c r="F144" t="n" s="8">
        <v>73.0</v>
      </c>
      <c r="G144" t="s" s="8">
        <v>68</v>
      </c>
      <c r="H144" t="s" s="8">
        <v>101</v>
      </c>
      <c r="I144" t="s" s="8">
        <v>260</v>
      </c>
    </row>
    <row r="145" ht="16.0" customHeight="true">
      <c r="A145" t="n" s="7">
        <v>4.7412575E7</v>
      </c>
      <c r="B145" t="s" s="8">
        <v>76</v>
      </c>
      <c r="C145" t="n" s="8">
        <f>IF(false,"120921439", "120921439")</f>
      </c>
      <c r="D145" t="s" s="8">
        <v>52</v>
      </c>
      <c r="E145" t="n" s="8">
        <v>1.0</v>
      </c>
      <c r="F145" t="n" s="8">
        <v>313.0</v>
      </c>
      <c r="G145" t="s" s="8">
        <v>57</v>
      </c>
      <c r="H145" t="s" s="8">
        <v>101</v>
      </c>
      <c r="I145" t="s" s="8">
        <v>261</v>
      </c>
    </row>
    <row r="146" ht="16.0" customHeight="true">
      <c r="A146" t="n" s="7">
        <v>4.7234383E7</v>
      </c>
      <c r="B146" t="s" s="8">
        <v>155</v>
      </c>
      <c r="C146" t="n" s="8">
        <f>IF(false,"120923044", "120923044")</f>
      </c>
      <c r="D146" t="s" s="8">
        <v>262</v>
      </c>
      <c r="E146" t="n" s="8">
        <v>1.0</v>
      </c>
      <c r="F146" t="n" s="8">
        <v>15.0</v>
      </c>
      <c r="G146" t="s" s="8">
        <v>68</v>
      </c>
      <c r="H146" t="s" s="8">
        <v>101</v>
      </c>
      <c r="I146" t="s" s="8">
        <v>263</v>
      </c>
    </row>
    <row r="147" ht="16.0" customHeight="true">
      <c r="A147" t="n" s="7">
        <v>4.756479E7</v>
      </c>
      <c r="B147" t="s" s="8">
        <v>54</v>
      </c>
      <c r="C147" t="n" s="8">
        <f>IF(false,"120921439", "120921439")</f>
      </c>
      <c r="D147" t="s" s="8">
        <v>52</v>
      </c>
      <c r="E147" t="n" s="8">
        <v>1.0</v>
      </c>
      <c r="F147" t="n" s="8">
        <v>11.0</v>
      </c>
      <c r="G147" t="s" s="8">
        <v>53</v>
      </c>
      <c r="H147" t="s" s="8">
        <v>264</v>
      </c>
      <c r="I147" t="s" s="8">
        <v>265</v>
      </c>
    </row>
    <row r="148" ht="16.0" customHeight="true">
      <c r="A148" t="n" s="7">
        <v>4.7306148E7</v>
      </c>
      <c r="B148" t="s" s="8">
        <v>61</v>
      </c>
      <c r="C148" t="n" s="8">
        <f>IF(false,"005-1255", "005-1255")</f>
      </c>
      <c r="D148" t="s" s="8">
        <v>238</v>
      </c>
      <c r="E148" t="n" s="8">
        <v>1.0</v>
      </c>
      <c r="F148" t="n" s="8">
        <v>688.0</v>
      </c>
      <c r="G148" t="s" s="8">
        <v>53</v>
      </c>
      <c r="H148" t="s" s="8">
        <v>264</v>
      </c>
      <c r="I148" t="s" s="8">
        <v>266</v>
      </c>
    </row>
    <row r="149" ht="16.0" customHeight="true">
      <c r="A149" t="n" s="7">
        <v>4.7668605E7</v>
      </c>
      <c r="B149" t="s" s="8">
        <v>101</v>
      </c>
      <c r="C149" t="n" s="8">
        <f>IF(false,"120922480", "120922480")</f>
      </c>
      <c r="D149" t="s" s="8">
        <v>267</v>
      </c>
      <c r="E149" t="n" s="8">
        <v>1.0</v>
      </c>
      <c r="F149" t="n" s="8">
        <v>191.0</v>
      </c>
      <c r="G149" t="s" s="8">
        <v>57</v>
      </c>
      <c r="H149" t="s" s="8">
        <v>264</v>
      </c>
      <c r="I149" t="s" s="8">
        <v>268</v>
      </c>
    </row>
    <row r="150" ht="16.0" customHeight="true">
      <c r="A150" t="n" s="7">
        <v>4.7642654E7</v>
      </c>
      <c r="B150" t="s" s="8">
        <v>101</v>
      </c>
      <c r="C150" t="n" s="8">
        <f>IF(false,"003-318", "003-318")</f>
      </c>
      <c r="D150" t="s" s="8">
        <v>269</v>
      </c>
      <c r="E150" t="n" s="8">
        <v>1.0</v>
      </c>
      <c r="F150" t="n" s="8">
        <v>76.0</v>
      </c>
      <c r="G150" t="s" s="8">
        <v>53</v>
      </c>
      <c r="H150" t="s" s="8">
        <v>264</v>
      </c>
      <c r="I150" t="s" s="8">
        <v>270</v>
      </c>
    </row>
    <row r="151" ht="16.0" customHeight="true">
      <c r="A151" t="n" s="7">
        <v>4.7628276E7</v>
      </c>
      <c r="B151" t="s" s="8">
        <v>54</v>
      </c>
      <c r="C151" t="n" s="8">
        <f>IF(false,"005-1255", "005-1255")</f>
      </c>
      <c r="D151" t="s" s="8">
        <v>238</v>
      </c>
      <c r="E151" t="n" s="8">
        <v>1.0</v>
      </c>
      <c r="F151" t="n" s="8">
        <v>79.0</v>
      </c>
      <c r="G151" t="s" s="8">
        <v>68</v>
      </c>
      <c r="H151" t="s" s="8">
        <v>264</v>
      </c>
      <c r="I151" t="s" s="8">
        <v>271</v>
      </c>
    </row>
    <row r="152" ht="16.0" customHeight="true">
      <c r="A152" t="n" s="7">
        <v>4.7495905E7</v>
      </c>
      <c r="B152" t="s" s="8">
        <v>76</v>
      </c>
      <c r="C152" t="n" s="8">
        <f>IF(false,"120922550", "120922550")</f>
      </c>
      <c r="D152" t="s" s="8">
        <v>272</v>
      </c>
      <c r="E152" t="n" s="8">
        <v>1.0</v>
      </c>
      <c r="F152" t="n" s="8">
        <v>51.0</v>
      </c>
      <c r="G152" t="s" s="8">
        <v>68</v>
      </c>
      <c r="H152" t="s" s="8">
        <v>264</v>
      </c>
      <c r="I152" t="s" s="8">
        <v>273</v>
      </c>
    </row>
    <row r="153" ht="16.0" customHeight="true">
      <c r="A153" t="n" s="7">
        <v>4.7572032E7</v>
      </c>
      <c r="B153" t="s" s="8">
        <v>54</v>
      </c>
      <c r="C153" t="n" s="8">
        <f>IF(false,"005-1518", "005-1518")</f>
      </c>
      <c r="D153" t="s" s="8">
        <v>176</v>
      </c>
      <c r="E153" t="n" s="8">
        <v>1.0</v>
      </c>
      <c r="F153" t="n" s="8">
        <v>190.0</v>
      </c>
      <c r="G153" t="s" s="8">
        <v>68</v>
      </c>
      <c r="H153" t="s" s="8">
        <v>264</v>
      </c>
      <c r="I153" t="s" s="8">
        <v>274</v>
      </c>
    </row>
    <row r="154" ht="16.0" customHeight="true">
      <c r="A154" t="n" s="7">
        <v>4.7624953E7</v>
      </c>
      <c r="B154" t="s" s="8">
        <v>54</v>
      </c>
      <c r="C154" t="n" s="8">
        <f>IF(false,"003-315", "003-315")</f>
      </c>
      <c r="D154" t="s" s="8">
        <v>275</v>
      </c>
      <c r="E154" t="n" s="8">
        <v>1.0</v>
      </c>
      <c r="F154" t="n" s="8">
        <v>400.0</v>
      </c>
      <c r="G154" t="s" s="8">
        <v>68</v>
      </c>
      <c r="H154" t="s" s="8">
        <v>264</v>
      </c>
      <c r="I154" t="s" s="8">
        <v>276</v>
      </c>
    </row>
    <row r="155" ht="16.0" customHeight="true">
      <c r="A155" t="n" s="7">
        <v>4.7466415E7</v>
      </c>
      <c r="B155" t="s" s="8">
        <v>76</v>
      </c>
      <c r="C155" t="n" s="8">
        <f>IF(false,"003-319", "003-319")</f>
      </c>
      <c r="D155" t="s" s="8">
        <v>149</v>
      </c>
      <c r="E155" t="n" s="8">
        <v>2.0</v>
      </c>
      <c r="F155" t="n" s="8">
        <v>130.0</v>
      </c>
      <c r="G155" t="s" s="8">
        <v>68</v>
      </c>
      <c r="H155" t="s" s="8">
        <v>264</v>
      </c>
      <c r="I155" t="s" s="8">
        <v>277</v>
      </c>
    </row>
    <row r="156" ht="16.0" customHeight="true">
      <c r="A156" t="n" s="7">
        <v>4.7626042E7</v>
      </c>
      <c r="B156" t="s" s="8">
        <v>54</v>
      </c>
      <c r="C156" t="n" s="8">
        <f>IF(false,"005-1111", "005-1111")</f>
      </c>
      <c r="D156" t="s" s="8">
        <v>278</v>
      </c>
      <c r="E156" t="n" s="8">
        <v>1.0</v>
      </c>
      <c r="F156" t="n" s="8">
        <v>1698.0</v>
      </c>
      <c r="G156" t="s" s="8">
        <v>57</v>
      </c>
      <c r="H156" t="s" s="8">
        <v>264</v>
      </c>
      <c r="I156" t="s" s="8">
        <v>279</v>
      </c>
    </row>
    <row r="157" ht="16.0" customHeight="true">
      <c r="A157" t="n" s="7">
        <v>4.7384436E7</v>
      </c>
      <c r="B157" t="s" s="8">
        <v>61</v>
      </c>
      <c r="C157" t="n" s="8">
        <f>IF(false,"120923060", "120923060")</f>
      </c>
      <c r="D157" t="s" s="8">
        <v>86</v>
      </c>
      <c r="E157" t="n" s="8">
        <v>1.0</v>
      </c>
      <c r="F157" t="n" s="8">
        <v>55.0</v>
      </c>
      <c r="G157" t="s" s="8">
        <v>68</v>
      </c>
      <c r="H157" t="s" s="8">
        <v>264</v>
      </c>
      <c r="I157" t="s" s="8">
        <v>280</v>
      </c>
    </row>
    <row r="158" ht="16.0" customHeight="true">
      <c r="A158" t="n" s="7">
        <v>4.764206E7</v>
      </c>
      <c r="B158" t="s" s="8">
        <v>101</v>
      </c>
      <c r="C158" t="n" s="8">
        <f>IF(false,"005-1255", "005-1255")</f>
      </c>
      <c r="D158" t="s" s="8">
        <v>238</v>
      </c>
      <c r="E158" t="n" s="8">
        <v>1.0</v>
      </c>
      <c r="F158" t="n" s="8">
        <v>58.0</v>
      </c>
      <c r="G158" t="s" s="8">
        <v>68</v>
      </c>
      <c r="H158" t="s" s="8">
        <v>264</v>
      </c>
      <c r="I158" t="s" s="8">
        <v>281</v>
      </c>
    </row>
    <row r="159" ht="16.0" customHeight="true">
      <c r="A159" t="n" s="7">
        <v>4.7644701E7</v>
      </c>
      <c r="B159" t="s" s="8">
        <v>101</v>
      </c>
      <c r="C159" t="n" s="8">
        <f>IF(false,"120922090", "120922090")</f>
      </c>
      <c r="D159" t="s" s="8">
        <v>282</v>
      </c>
      <c r="E159" t="n" s="8">
        <v>1.0</v>
      </c>
      <c r="F159" t="n" s="8">
        <v>129.0</v>
      </c>
      <c r="G159" t="s" s="8">
        <v>53</v>
      </c>
      <c r="H159" t="s" s="8">
        <v>264</v>
      </c>
      <c r="I159" t="s" s="8">
        <v>283</v>
      </c>
    </row>
    <row r="160" ht="16.0" customHeight="true">
      <c r="A160" t="n" s="7">
        <v>4.7576287E7</v>
      </c>
      <c r="B160" t="s" s="8">
        <v>54</v>
      </c>
      <c r="C160" t="n" s="8">
        <f>IF(false,"000-631", "000-631")</f>
      </c>
      <c r="D160" t="s" s="8">
        <v>163</v>
      </c>
      <c r="E160" t="n" s="8">
        <v>2.0</v>
      </c>
      <c r="F160" t="n" s="8">
        <v>1009.0</v>
      </c>
      <c r="G160" t="s" s="8">
        <v>53</v>
      </c>
      <c r="H160" t="s" s="8">
        <v>264</v>
      </c>
      <c r="I160" t="s" s="8">
        <v>284</v>
      </c>
    </row>
    <row r="161" ht="16.0" customHeight="true">
      <c r="A161" t="n" s="7">
        <v>4.7544991E7</v>
      </c>
      <c r="B161" t="s" s="8">
        <v>54</v>
      </c>
      <c r="C161" t="n" s="8">
        <f>IF(false,"120922864", "120922864")</f>
      </c>
      <c r="D161" t="s" s="8">
        <v>181</v>
      </c>
      <c r="E161" t="n" s="8">
        <v>1.0</v>
      </c>
      <c r="F161" t="n" s="8">
        <v>634.0</v>
      </c>
      <c r="G161" t="s" s="8">
        <v>53</v>
      </c>
      <c r="H161" t="s" s="8">
        <v>264</v>
      </c>
      <c r="I161" t="s" s="8">
        <v>285</v>
      </c>
    </row>
    <row r="162" ht="16.0" customHeight="true">
      <c r="A162" t="n" s="7">
        <v>4.7469754E7</v>
      </c>
      <c r="B162" t="s" s="8">
        <v>76</v>
      </c>
      <c r="C162" t="n" s="8">
        <f>IF(false,"005-1080", "005-1080")</f>
      </c>
      <c r="D162" t="s" s="8">
        <v>84</v>
      </c>
      <c r="E162" t="n" s="8">
        <v>1.0</v>
      </c>
      <c r="F162" t="n" s="8">
        <v>141.0</v>
      </c>
      <c r="G162" t="s" s="8">
        <v>68</v>
      </c>
      <c r="H162" t="s" s="8">
        <v>264</v>
      </c>
      <c r="I162" t="s" s="8">
        <v>286</v>
      </c>
    </row>
    <row r="163" ht="16.0" customHeight="true">
      <c r="A163" t="n" s="7">
        <v>4.7551144E7</v>
      </c>
      <c r="B163" t="s" s="8">
        <v>54</v>
      </c>
      <c r="C163" t="n" s="8">
        <f>IF(false,"120922836", "120922836")</f>
      </c>
      <c r="D163" t="s" s="8">
        <v>100</v>
      </c>
      <c r="E163" t="n" s="8">
        <v>1.0</v>
      </c>
      <c r="F163" t="n" s="8">
        <v>58.0</v>
      </c>
      <c r="G163" t="s" s="8">
        <v>68</v>
      </c>
      <c r="H163" t="s" s="8">
        <v>264</v>
      </c>
      <c r="I163" t="s" s="8">
        <v>287</v>
      </c>
    </row>
    <row r="164" ht="16.0" customHeight="true">
      <c r="A164" t="n" s="7">
        <v>4.7629978E7</v>
      </c>
      <c r="B164" t="s" s="8">
        <v>54</v>
      </c>
      <c r="C164" t="n" s="8">
        <f>IF(false,"005-1112", "005-1112")</f>
      </c>
      <c r="D164" t="s" s="8">
        <v>288</v>
      </c>
      <c r="E164" t="n" s="8">
        <v>1.0</v>
      </c>
      <c r="F164" t="n" s="8">
        <v>200.0</v>
      </c>
      <c r="G164" t="s" s="8">
        <v>68</v>
      </c>
      <c r="H164" t="s" s="8">
        <v>264</v>
      </c>
      <c r="I164" t="s" s="8">
        <v>289</v>
      </c>
    </row>
    <row r="165" ht="16.0" customHeight="true">
      <c r="A165" t="n" s="7">
        <v>4.7571492E7</v>
      </c>
      <c r="B165" t="s" s="8">
        <v>54</v>
      </c>
      <c r="C165" t="n" s="8">
        <f>IF(false,"005-1564", "005-1564")</f>
      </c>
      <c r="D165" t="s" s="8">
        <v>290</v>
      </c>
      <c r="E165" t="n" s="8">
        <v>1.0</v>
      </c>
      <c r="F165" t="n" s="8">
        <v>27.0</v>
      </c>
      <c r="G165" t="s" s="8">
        <v>68</v>
      </c>
      <c r="H165" t="s" s="8">
        <v>264</v>
      </c>
      <c r="I165" t="s" s="8">
        <v>291</v>
      </c>
    </row>
    <row r="166" ht="16.0" customHeight="true">
      <c r="A166" t="n" s="7">
        <v>4.7648353E7</v>
      </c>
      <c r="B166" t="s" s="8">
        <v>101</v>
      </c>
      <c r="C166" t="n" s="8">
        <f>IF(false,"120921581", "120921581")</f>
      </c>
      <c r="D166" t="s" s="8">
        <v>292</v>
      </c>
      <c r="E166" t="n" s="8">
        <v>1.0</v>
      </c>
      <c r="F166" t="n" s="8">
        <v>400.0</v>
      </c>
      <c r="G166" t="s" s="8">
        <v>53</v>
      </c>
      <c r="H166" t="s" s="8">
        <v>264</v>
      </c>
      <c r="I166" t="s" s="8">
        <v>293</v>
      </c>
    </row>
    <row r="167" ht="16.0" customHeight="true">
      <c r="A167" t="n" s="7">
        <v>4.7643351E7</v>
      </c>
      <c r="B167" t="s" s="8">
        <v>101</v>
      </c>
      <c r="C167" t="n" s="8">
        <f>IF(false,"005-1520", "005-1520")</f>
      </c>
      <c r="D167" t="s" s="8">
        <v>294</v>
      </c>
      <c r="E167" t="n" s="8">
        <v>1.0</v>
      </c>
      <c r="F167" t="n" s="8">
        <v>1388.0</v>
      </c>
      <c r="G167" t="s" s="8">
        <v>53</v>
      </c>
      <c r="H167" t="s" s="8">
        <v>264</v>
      </c>
      <c r="I167" t="s" s="8">
        <v>295</v>
      </c>
    </row>
    <row r="168" ht="16.0" customHeight="true">
      <c r="A168" t="n" s="7">
        <v>4.7629978E7</v>
      </c>
      <c r="B168" t="s" s="8">
        <v>54</v>
      </c>
      <c r="C168" t="n" s="8">
        <f>IF(false,"005-1112", "005-1112")</f>
      </c>
      <c r="D168" t="s" s="8">
        <v>288</v>
      </c>
      <c r="E168" t="n" s="8">
        <v>1.0</v>
      </c>
      <c r="F168" t="n" s="8">
        <v>137.0</v>
      </c>
      <c r="G168" t="s" s="8">
        <v>57</v>
      </c>
      <c r="H168" t="s" s="8">
        <v>264</v>
      </c>
      <c r="I168" t="s" s="8">
        <v>296</v>
      </c>
    </row>
    <row r="169" ht="16.0" customHeight="true">
      <c r="A169" t="n" s="7">
        <v>4.7643656E7</v>
      </c>
      <c r="B169" t="s" s="8">
        <v>101</v>
      </c>
      <c r="C169" t="n" s="8">
        <f>IF(false,"005-1517", "005-1517")</f>
      </c>
      <c r="D169" t="s" s="8">
        <v>297</v>
      </c>
      <c r="E169" t="n" s="8">
        <v>1.0</v>
      </c>
      <c r="F169" t="n" s="8">
        <v>86.0</v>
      </c>
      <c r="G169" t="s" s="8">
        <v>57</v>
      </c>
      <c r="H169" t="s" s="8">
        <v>264</v>
      </c>
      <c r="I169" t="s" s="8">
        <v>298</v>
      </c>
    </row>
    <row r="170" ht="16.0" customHeight="true">
      <c r="A170" t="n" s="7">
        <v>4.7659195E7</v>
      </c>
      <c r="B170" t="s" s="8">
        <v>101</v>
      </c>
      <c r="C170" t="n" s="8">
        <f>IF(false,"002-101", "002-101")</f>
      </c>
      <c r="D170" t="s" s="8">
        <v>299</v>
      </c>
      <c r="E170" t="n" s="8">
        <v>1.0</v>
      </c>
      <c r="F170" t="n" s="8">
        <v>111.0</v>
      </c>
      <c r="G170" t="s" s="8">
        <v>68</v>
      </c>
      <c r="H170" t="s" s="8">
        <v>264</v>
      </c>
      <c r="I170" t="s" s="8">
        <v>300</v>
      </c>
    </row>
    <row r="171" ht="16.0" customHeight="true">
      <c r="A171" t="n" s="7">
        <v>4.7539408E7</v>
      </c>
      <c r="B171" t="s" s="8">
        <v>54</v>
      </c>
      <c r="C171" t="n" s="8">
        <f>IF(false,"002-101", "002-101")</f>
      </c>
      <c r="D171" t="s" s="8">
        <v>299</v>
      </c>
      <c r="E171" t="n" s="8">
        <v>2.0</v>
      </c>
      <c r="F171" t="n" s="8">
        <v>223.0</v>
      </c>
      <c r="G171" t="s" s="8">
        <v>53</v>
      </c>
      <c r="H171" t="s" s="8">
        <v>264</v>
      </c>
      <c r="I171" t="s" s="8">
        <v>301</v>
      </c>
    </row>
    <row r="172" ht="16.0" customHeight="true">
      <c r="A172" t="n" s="7">
        <v>4.7634738E7</v>
      </c>
      <c r="B172" t="s" s="8">
        <v>54</v>
      </c>
      <c r="C172" t="n" s="8">
        <f>IF(false,"120922777", "120922777")</f>
      </c>
      <c r="D172" t="s" s="8">
        <v>302</v>
      </c>
      <c r="E172" t="n" s="8">
        <v>1.0</v>
      </c>
      <c r="F172" t="n" s="8">
        <v>51.0</v>
      </c>
      <c r="G172" t="s" s="8">
        <v>57</v>
      </c>
      <c r="H172" t="s" s="8">
        <v>264</v>
      </c>
      <c r="I172" t="s" s="8">
        <v>303</v>
      </c>
    </row>
    <row r="173" ht="16.0" customHeight="true">
      <c r="A173" t="n" s="7">
        <v>4.7594983E7</v>
      </c>
      <c r="B173" t="s" s="8">
        <v>54</v>
      </c>
      <c r="C173" t="n" s="8">
        <f>IF(false,"005-1376", "005-1376")</f>
      </c>
      <c r="D173" t="s" s="8">
        <v>113</v>
      </c>
      <c r="E173" t="n" s="8">
        <v>1.0</v>
      </c>
      <c r="F173" t="n" s="8">
        <v>103.0</v>
      </c>
      <c r="G173" t="s" s="8">
        <v>68</v>
      </c>
      <c r="H173" t="s" s="8">
        <v>264</v>
      </c>
      <c r="I173" t="s" s="8">
        <v>304</v>
      </c>
    </row>
    <row r="174" ht="16.0" customHeight="true">
      <c r="A174" t="n" s="7">
        <v>4.7617275E7</v>
      </c>
      <c r="B174" t="s" s="8">
        <v>54</v>
      </c>
      <c r="C174" t="n" s="8">
        <f>IF(false,"120922641", "120922641")</f>
      </c>
      <c r="D174" t="s" s="8">
        <v>77</v>
      </c>
      <c r="E174" t="n" s="8">
        <v>1.0</v>
      </c>
      <c r="F174" t="n" s="8">
        <v>137.0</v>
      </c>
      <c r="G174" t="s" s="8">
        <v>68</v>
      </c>
      <c r="H174" t="s" s="8">
        <v>264</v>
      </c>
      <c r="I174" t="s" s="8">
        <v>305</v>
      </c>
    </row>
    <row r="175" ht="16.0" customHeight="true">
      <c r="A175" t="n" s="7">
        <v>4.7651195E7</v>
      </c>
      <c r="B175" t="s" s="8">
        <v>101</v>
      </c>
      <c r="C175" t="n" s="8">
        <f>IF(false,"005-1254", "005-1254")</f>
      </c>
      <c r="D175" t="s" s="8">
        <v>66</v>
      </c>
      <c r="E175" t="n" s="8">
        <v>1.0</v>
      </c>
      <c r="F175" t="n" s="8">
        <v>86.0</v>
      </c>
      <c r="G175" t="s" s="8">
        <v>68</v>
      </c>
      <c r="H175" t="s" s="8">
        <v>264</v>
      </c>
      <c r="I175" t="s" s="8">
        <v>306</v>
      </c>
    </row>
    <row r="176" ht="16.0" customHeight="true">
      <c r="A176" t="n" s="7">
        <v>4.7651195E7</v>
      </c>
      <c r="B176" t="s" s="8">
        <v>101</v>
      </c>
      <c r="C176" t="n" s="8">
        <f>IF(false,"005-1254", "005-1254")</f>
      </c>
      <c r="D176" t="s" s="8">
        <v>66</v>
      </c>
      <c r="E176" t="n" s="8">
        <v>1.0</v>
      </c>
      <c r="F176" t="n" s="8">
        <v>428.0</v>
      </c>
      <c r="G176" t="s" s="8">
        <v>53</v>
      </c>
      <c r="H176" t="s" s="8">
        <v>264</v>
      </c>
      <c r="I176" t="s" s="8">
        <v>307</v>
      </c>
    </row>
    <row r="177" ht="16.0" customHeight="true">
      <c r="A177" t="n" s="7">
        <v>4.7548959E7</v>
      </c>
      <c r="B177" t="s" s="8">
        <v>54</v>
      </c>
      <c r="C177" t="n" s="8">
        <f>IF(false,"005-1080", "005-1080")</f>
      </c>
      <c r="D177" t="s" s="8">
        <v>171</v>
      </c>
      <c r="E177" t="n" s="8">
        <v>1.0</v>
      </c>
      <c r="F177" t="n" s="8">
        <v>797.0</v>
      </c>
      <c r="G177" t="s" s="8">
        <v>53</v>
      </c>
      <c r="H177" t="s" s="8">
        <v>264</v>
      </c>
      <c r="I177" t="s" s="8">
        <v>308</v>
      </c>
    </row>
    <row r="178" ht="16.0" customHeight="true">
      <c r="A178" t="n" s="7">
        <v>4.7656025E7</v>
      </c>
      <c r="B178" t="s" s="8">
        <v>101</v>
      </c>
      <c r="C178" t="n" s="8">
        <f>IF(false,"120922641", "120922641")</f>
      </c>
      <c r="D178" t="s" s="8">
        <v>77</v>
      </c>
      <c r="E178" t="n" s="8">
        <v>1.0</v>
      </c>
      <c r="F178" t="n" s="8">
        <v>16.0</v>
      </c>
      <c r="G178" t="s" s="8">
        <v>57</v>
      </c>
      <c r="H178" t="s" s="8">
        <v>264</v>
      </c>
      <c r="I178" t="s" s="8">
        <v>309</v>
      </c>
    </row>
    <row r="179" ht="16.0" customHeight="true">
      <c r="A179" t="n" s="7">
        <v>4.7436038E7</v>
      </c>
      <c r="B179" t="s" s="8">
        <v>76</v>
      </c>
      <c r="C179" t="n" s="8">
        <f>IF(false,"005-1518", "005-1518")</f>
      </c>
      <c r="D179" t="s" s="8">
        <v>310</v>
      </c>
      <c r="E179" t="n" s="8">
        <v>1.0</v>
      </c>
      <c r="F179" t="n" s="8">
        <v>190.0</v>
      </c>
      <c r="G179" t="s" s="8">
        <v>68</v>
      </c>
      <c r="H179" t="s" s="8">
        <v>264</v>
      </c>
      <c r="I179" t="s" s="8">
        <v>311</v>
      </c>
    </row>
    <row r="180" ht="16.0" customHeight="true">
      <c r="A180" t="n" s="7">
        <v>4.7436038E7</v>
      </c>
      <c r="B180" t="s" s="8">
        <v>76</v>
      </c>
      <c r="C180" t="n" s="8">
        <f>IF(false,"005-1518", "005-1518")</f>
      </c>
      <c r="D180" t="s" s="8">
        <v>310</v>
      </c>
      <c r="E180" t="n" s="8">
        <v>1.0</v>
      </c>
      <c r="F180" t="n" s="8">
        <v>722.0</v>
      </c>
      <c r="G180" t="s" s="8">
        <v>53</v>
      </c>
      <c r="H180" t="s" s="8">
        <v>264</v>
      </c>
      <c r="I180" t="s" s="8">
        <v>312</v>
      </c>
    </row>
    <row r="181" ht="16.0" customHeight="true">
      <c r="A181" t="n" s="7">
        <v>4.7544117E7</v>
      </c>
      <c r="B181" t="s" s="8">
        <v>54</v>
      </c>
      <c r="C181" t="n" s="8">
        <f>IF(false,"005-1080", "005-1080")</f>
      </c>
      <c r="D181" t="s" s="8">
        <v>171</v>
      </c>
      <c r="E181" t="n" s="8">
        <v>1.0</v>
      </c>
      <c r="F181" t="n" s="8">
        <v>797.0</v>
      </c>
      <c r="G181" t="s" s="8">
        <v>53</v>
      </c>
      <c r="H181" t="s" s="8">
        <v>264</v>
      </c>
      <c r="I181" t="s" s="8">
        <v>313</v>
      </c>
    </row>
    <row r="182" ht="16.0" customHeight="true">
      <c r="A182" t="n" s="7">
        <v>4.7040541E7</v>
      </c>
      <c r="B182" t="s" s="8">
        <v>51</v>
      </c>
      <c r="C182" t="n" s="8">
        <f>IF(false,"003-315", "003-315")</f>
      </c>
      <c r="D182" t="s" s="8">
        <v>64</v>
      </c>
      <c r="E182" t="n" s="8">
        <v>5.0</v>
      </c>
      <c r="F182" t="n" s="8">
        <v>200.0</v>
      </c>
      <c r="G182" t="s" s="8">
        <v>68</v>
      </c>
      <c r="H182" t="s" s="8">
        <v>264</v>
      </c>
      <c r="I182" t="s" s="8">
        <v>314</v>
      </c>
    </row>
    <row r="183" ht="16.0" customHeight="true">
      <c r="A183" t="n" s="7">
        <v>4.7058958E7</v>
      </c>
      <c r="B183" t="s" s="8">
        <v>51</v>
      </c>
      <c r="C183" t="n" s="8">
        <f>IF(false,"120921488", "120921488")</f>
      </c>
      <c r="D183" t="s" s="8">
        <v>315</v>
      </c>
      <c r="E183" t="n" s="8">
        <v>1.0</v>
      </c>
      <c r="F183" t="n" s="8">
        <v>23.0</v>
      </c>
      <c r="G183" t="s" s="8">
        <v>68</v>
      </c>
      <c r="H183" t="s" s="8">
        <v>264</v>
      </c>
      <c r="I183" t="s" s="8">
        <v>316</v>
      </c>
    </row>
    <row r="184" ht="16.0" customHeight="true">
      <c r="A184" t="n" s="7">
        <v>4.7461423E7</v>
      </c>
      <c r="B184" t="s" s="8">
        <v>76</v>
      </c>
      <c r="C184" t="n" s="8">
        <f>IF(false,"003-318", "003-318")</f>
      </c>
      <c r="D184" t="s" s="8">
        <v>105</v>
      </c>
      <c r="E184" t="n" s="8">
        <v>1.0</v>
      </c>
      <c r="F184" t="n" s="8">
        <v>1488.0</v>
      </c>
      <c r="G184" t="s" s="8">
        <v>53</v>
      </c>
      <c r="H184" t="s" s="8">
        <v>264</v>
      </c>
      <c r="I184" t="s" s="8">
        <v>317</v>
      </c>
    </row>
    <row r="185" ht="16.0" customHeight="true">
      <c r="A185" t="n" s="7">
        <v>4.7550733E7</v>
      </c>
      <c r="B185" t="s" s="8">
        <v>54</v>
      </c>
      <c r="C185" t="n" s="8">
        <f>IF(false,"005-1080", "005-1080")</f>
      </c>
      <c r="D185" t="s" s="8">
        <v>171</v>
      </c>
      <c r="E185" t="n" s="8">
        <v>2.0</v>
      </c>
      <c r="F185" t="n" s="8">
        <v>160.0</v>
      </c>
      <c r="G185" t="s" s="8">
        <v>68</v>
      </c>
      <c r="H185" t="s" s="8">
        <v>264</v>
      </c>
      <c r="I185" t="s" s="8">
        <v>318</v>
      </c>
    </row>
    <row r="186" ht="16.0" customHeight="true">
      <c r="A186" t="n" s="7">
        <v>4.7430728E7</v>
      </c>
      <c r="B186" t="s" s="8">
        <v>76</v>
      </c>
      <c r="C186" t="n" s="8">
        <f>IF(false,"005-1518", "005-1518")</f>
      </c>
      <c r="D186" t="s" s="8">
        <v>310</v>
      </c>
      <c r="E186" t="n" s="8">
        <v>1.0</v>
      </c>
      <c r="F186" t="n" s="8">
        <v>190.0</v>
      </c>
      <c r="G186" t="s" s="8">
        <v>68</v>
      </c>
      <c r="H186" t="s" s="8">
        <v>264</v>
      </c>
      <c r="I186" t="s" s="8">
        <v>319</v>
      </c>
    </row>
    <row r="187" ht="16.0" customHeight="true">
      <c r="A187" t="n" s="7">
        <v>4.7430728E7</v>
      </c>
      <c r="B187" t="s" s="8">
        <v>76</v>
      </c>
      <c r="C187" t="n" s="8">
        <f>IF(false,"005-1518", "005-1518")</f>
      </c>
      <c r="D187" t="s" s="8">
        <v>310</v>
      </c>
      <c r="E187" t="n" s="8">
        <v>1.0</v>
      </c>
      <c r="F187" t="n" s="8">
        <v>78.0</v>
      </c>
      <c r="G187" t="s" s="8">
        <v>53</v>
      </c>
      <c r="H187" t="s" s="8">
        <v>264</v>
      </c>
      <c r="I187" t="s" s="8">
        <v>320</v>
      </c>
    </row>
    <row r="188" ht="16.0" customHeight="true">
      <c r="A188" t="n" s="7">
        <v>4.7734131E7</v>
      </c>
      <c r="B188" t="s" s="8">
        <v>101</v>
      </c>
      <c r="C188" t="n" s="8">
        <f>IF(false,"005-1255", "005-1255")</f>
      </c>
      <c r="D188" t="s" s="8">
        <v>238</v>
      </c>
      <c r="E188" t="n" s="8">
        <v>1.0</v>
      </c>
      <c r="F188" t="n" s="8">
        <v>19.0</v>
      </c>
      <c r="G188" t="s" s="8">
        <v>57</v>
      </c>
      <c r="H188" t="s" s="8">
        <v>264</v>
      </c>
      <c r="I188" t="s" s="8">
        <v>321</v>
      </c>
    </row>
    <row r="189" ht="16.0" customHeight="true">
      <c r="A189" t="n" s="7">
        <v>4.7450774E7</v>
      </c>
      <c r="B189" t="s" s="8">
        <v>76</v>
      </c>
      <c r="C189" t="n" s="8">
        <f>IF(false,"005-1255", "005-1255")</f>
      </c>
      <c r="D189" t="s" s="8">
        <v>238</v>
      </c>
      <c r="E189" t="n" s="8">
        <v>1.0</v>
      </c>
      <c r="F189" t="n" s="8">
        <v>136.0</v>
      </c>
      <c r="G189" t="s" s="8">
        <v>53</v>
      </c>
      <c r="H189" t="s" s="8">
        <v>264</v>
      </c>
      <c r="I189" t="s" s="8">
        <v>322</v>
      </c>
    </row>
    <row r="190" ht="16.0" customHeight="true">
      <c r="A190" t="n" s="7">
        <v>4.734618E7</v>
      </c>
      <c r="B190" t="s" s="8">
        <v>61</v>
      </c>
      <c r="C190" t="n" s="8">
        <f>IF(false,"005-1080", "005-1080")</f>
      </c>
      <c r="D190" t="s" s="8">
        <v>84</v>
      </c>
      <c r="E190" t="n" s="8">
        <v>1.0</v>
      </c>
      <c r="F190" t="n" s="8">
        <v>141.0</v>
      </c>
      <c r="G190" t="s" s="8">
        <v>68</v>
      </c>
      <c r="H190" t="s" s="8">
        <v>264</v>
      </c>
      <c r="I190" t="s" s="8">
        <v>323</v>
      </c>
    </row>
    <row r="191" ht="16.0" customHeight="true">
      <c r="A191" t="n" s="7">
        <v>4.7441521E7</v>
      </c>
      <c r="B191" t="s" s="8">
        <v>76</v>
      </c>
      <c r="C191" t="n" s="8">
        <f>IF(false,"120922641", "120922641")</f>
      </c>
      <c r="D191" t="s" s="8">
        <v>77</v>
      </c>
      <c r="E191" t="n" s="8">
        <v>1.0</v>
      </c>
      <c r="F191" t="n" s="8">
        <v>57.0</v>
      </c>
      <c r="G191" t="s" s="8">
        <v>68</v>
      </c>
      <c r="H191" t="s" s="8">
        <v>264</v>
      </c>
      <c r="I191" t="s" s="8">
        <v>324</v>
      </c>
    </row>
    <row r="192" ht="16.0" customHeight="true">
      <c r="A192" t="n" s="7">
        <v>4.7432101E7</v>
      </c>
      <c r="B192" t="s" s="8">
        <v>76</v>
      </c>
      <c r="C192" t="n" s="8">
        <f>IF(false,"120921818", "120921818")</f>
      </c>
      <c r="D192" t="s" s="8">
        <v>93</v>
      </c>
      <c r="E192" t="n" s="8">
        <v>2.0</v>
      </c>
      <c r="F192" t="n" s="8">
        <v>340.0</v>
      </c>
      <c r="G192" t="s" s="8">
        <v>68</v>
      </c>
      <c r="H192" t="s" s="8">
        <v>264</v>
      </c>
      <c r="I192" t="s" s="8">
        <v>325</v>
      </c>
    </row>
    <row r="193" ht="16.0" customHeight="true">
      <c r="A193" t="n" s="7">
        <v>4.7432101E7</v>
      </c>
      <c r="B193" t="s" s="8">
        <v>76</v>
      </c>
      <c r="C193" t="n" s="8">
        <f>IF(false,"120921818", "120921818")</f>
      </c>
      <c r="D193" t="s" s="8">
        <v>93</v>
      </c>
      <c r="E193" t="n" s="8">
        <v>2.0</v>
      </c>
      <c r="F193" t="n" s="8">
        <v>90.0</v>
      </c>
      <c r="G193" t="s" s="8">
        <v>53</v>
      </c>
      <c r="H193" t="s" s="8">
        <v>264</v>
      </c>
      <c r="I193" t="s" s="8">
        <v>326</v>
      </c>
    </row>
    <row r="194" ht="16.0" customHeight="true">
      <c r="A194" t="n" s="7">
        <v>4.7450774E7</v>
      </c>
      <c r="B194" t="s" s="8">
        <v>76</v>
      </c>
      <c r="C194" t="n" s="8">
        <f>IF(false,"005-1255", "005-1255")</f>
      </c>
      <c r="D194" t="s" s="8">
        <v>238</v>
      </c>
      <c r="E194" t="n" s="8">
        <v>1.0</v>
      </c>
      <c r="F194" t="n" s="8">
        <v>181.0</v>
      </c>
      <c r="G194" t="s" s="8">
        <v>68</v>
      </c>
      <c r="H194" t="s" s="8">
        <v>264</v>
      </c>
      <c r="I194" t="s" s="8">
        <v>327</v>
      </c>
    </row>
    <row r="195" ht="16.0" customHeight="true">
      <c r="A195" t="n" s="7">
        <v>4.7082785E7</v>
      </c>
      <c r="B195" t="s" s="8">
        <v>51</v>
      </c>
      <c r="C195" t="n" s="8">
        <f>IF(false,"120921853", "120921853")</f>
      </c>
      <c r="D195" t="s" s="8">
        <v>328</v>
      </c>
      <c r="E195" t="n" s="8">
        <v>1.0</v>
      </c>
      <c r="F195" t="n" s="8">
        <v>116.0</v>
      </c>
      <c r="G195" t="s" s="8">
        <v>68</v>
      </c>
      <c r="H195" t="s" s="8">
        <v>264</v>
      </c>
      <c r="I195" t="s" s="8">
        <v>329</v>
      </c>
    </row>
    <row r="196" ht="16.0" customHeight="true">
      <c r="A196" t="n" s="7">
        <v>4.7509932E7</v>
      </c>
      <c r="B196" t="s" s="8">
        <v>76</v>
      </c>
      <c r="C196" t="n" s="8">
        <f>IF(false,"120923060", "120923060")</f>
      </c>
      <c r="D196" t="s" s="8">
        <v>86</v>
      </c>
      <c r="E196" t="n" s="8">
        <v>1.0</v>
      </c>
      <c r="F196" t="n" s="8">
        <v>37.0</v>
      </c>
      <c r="G196" t="s" s="8">
        <v>68</v>
      </c>
      <c r="H196" t="s" s="8">
        <v>264</v>
      </c>
      <c r="I196" t="s" s="8">
        <v>330</v>
      </c>
    </row>
    <row r="197" ht="16.0" customHeight="true">
      <c r="A197" t="n" s="7">
        <v>4.7509932E7</v>
      </c>
      <c r="B197" t="s" s="8">
        <v>76</v>
      </c>
      <c r="C197" t="n" s="8">
        <f>IF(false,"120923060", "120923060")</f>
      </c>
      <c r="D197" t="s" s="8">
        <v>86</v>
      </c>
      <c r="E197" t="n" s="8">
        <v>1.0</v>
      </c>
      <c r="F197" t="n" s="8">
        <v>1.0</v>
      </c>
      <c r="G197" t="s" s="8">
        <v>53</v>
      </c>
      <c r="H197" t="s" s="8">
        <v>264</v>
      </c>
      <c r="I197" t="s" s="8">
        <v>331</v>
      </c>
    </row>
    <row r="198" ht="16.0" customHeight="true">
      <c r="A198" t="n" s="7">
        <v>4.7426179E7</v>
      </c>
      <c r="B198" t="s" s="8">
        <v>76</v>
      </c>
      <c r="C198" t="n" s="8">
        <f>IF(false,"120922684", "120922684")</f>
      </c>
      <c r="D198" t="s" s="8">
        <v>332</v>
      </c>
      <c r="E198" t="n" s="8">
        <v>1.0</v>
      </c>
      <c r="F198" t="n" s="8">
        <v>43.0</v>
      </c>
      <c r="G198" t="s" s="8">
        <v>68</v>
      </c>
      <c r="H198" t="s" s="8">
        <v>264</v>
      </c>
      <c r="I198" t="s" s="8">
        <v>333</v>
      </c>
    </row>
    <row r="199" ht="16.0" customHeight="true">
      <c r="A199" t="n" s="7">
        <v>4.7297068E7</v>
      </c>
      <c r="B199" t="s" s="8">
        <v>61</v>
      </c>
      <c r="C199" t="n" s="8">
        <f>IF(false,"005-1520", "005-1520")</f>
      </c>
      <c r="D199" t="s" s="8">
        <v>334</v>
      </c>
      <c r="E199" t="n" s="8">
        <v>2.0</v>
      </c>
      <c r="F199" t="n" s="8">
        <v>258.0</v>
      </c>
      <c r="G199" t="s" s="8">
        <v>57</v>
      </c>
      <c r="H199" t="s" s="8">
        <v>264</v>
      </c>
      <c r="I199" t="s" s="8">
        <v>335</v>
      </c>
    </row>
    <row r="200" ht="16.0" customHeight="true">
      <c r="A200" t="n" s="7">
        <v>4.7171164E7</v>
      </c>
      <c r="B200" t="s" s="8">
        <v>155</v>
      </c>
      <c r="C200" t="n" s="8">
        <f>IF(false,"120922164", "120922164")</f>
      </c>
      <c r="D200" t="s" s="8">
        <v>143</v>
      </c>
      <c r="E200" t="n" s="8">
        <v>1.0</v>
      </c>
      <c r="F200" t="n" s="8">
        <v>83.0</v>
      </c>
      <c r="G200" t="s" s="8">
        <v>68</v>
      </c>
      <c r="H200" t="s" s="8">
        <v>264</v>
      </c>
      <c r="I200" t="s" s="8">
        <v>336</v>
      </c>
    </row>
    <row r="201" ht="16.0" customHeight="true">
      <c r="A201" t="n" s="7">
        <v>4.7726113E7</v>
      </c>
      <c r="B201" t="s" s="8">
        <v>101</v>
      </c>
      <c r="C201" t="n" s="8">
        <f>IF(false,"005-1255", "005-1255")</f>
      </c>
      <c r="D201" t="s" s="8">
        <v>238</v>
      </c>
      <c r="E201" t="n" s="8">
        <v>1.0</v>
      </c>
      <c r="F201" t="n" s="8">
        <v>105.0</v>
      </c>
      <c r="G201" t="s" s="8">
        <v>57</v>
      </c>
      <c r="H201" t="s" s="8">
        <v>264</v>
      </c>
      <c r="I201" t="s" s="8">
        <v>337</v>
      </c>
    </row>
    <row r="202" ht="16.0" customHeight="true">
      <c r="A202" t="n" s="7">
        <v>4.74932E7</v>
      </c>
      <c r="B202" t="s" s="8">
        <v>76</v>
      </c>
      <c r="C202" t="n" s="8">
        <f>IF(false,"003-318", "003-318")</f>
      </c>
      <c r="D202" t="s" s="8">
        <v>105</v>
      </c>
      <c r="E202" t="n" s="8">
        <v>2.0</v>
      </c>
      <c r="F202" t="n" s="8">
        <v>400.0</v>
      </c>
      <c r="G202" t="s" s="8">
        <v>68</v>
      </c>
      <c r="H202" t="s" s="8">
        <v>264</v>
      </c>
      <c r="I202" t="s" s="8">
        <v>338</v>
      </c>
    </row>
    <row r="203" ht="16.0" customHeight="true">
      <c r="A203" t="n" s="7">
        <v>4.7536554E7</v>
      </c>
      <c r="B203" t="s" s="8">
        <v>54</v>
      </c>
      <c r="C203" t="n" s="8">
        <f>IF(false,"120921900", "120921900")</f>
      </c>
      <c r="D203" t="s" s="8">
        <v>109</v>
      </c>
      <c r="E203" t="n" s="8">
        <v>1.0</v>
      </c>
      <c r="F203" t="n" s="8">
        <v>249.0</v>
      </c>
      <c r="G203" t="s" s="8">
        <v>68</v>
      </c>
      <c r="H203" t="s" s="8">
        <v>264</v>
      </c>
      <c r="I203" t="s" s="8">
        <v>339</v>
      </c>
    </row>
    <row r="204" ht="16.0" customHeight="true">
      <c r="A204" t="n" s="7">
        <v>4.7547016E7</v>
      </c>
      <c r="B204" t="s" s="8">
        <v>54</v>
      </c>
      <c r="C204" t="n" s="8">
        <f>IF(false,"005-1519", "005-1519")</f>
      </c>
      <c r="D204" t="s" s="8">
        <v>242</v>
      </c>
      <c r="E204" t="n" s="8">
        <v>1.0</v>
      </c>
      <c r="F204" t="n" s="8">
        <v>86.0</v>
      </c>
      <c r="G204" t="s" s="8">
        <v>68</v>
      </c>
      <c r="H204" t="s" s="8">
        <v>264</v>
      </c>
      <c r="I204" t="s" s="8">
        <v>340</v>
      </c>
    </row>
    <row r="205" ht="16.0" customHeight="true">
      <c r="A205" t="n" s="7">
        <v>4.7548959E7</v>
      </c>
      <c r="B205" t="s" s="8">
        <v>54</v>
      </c>
      <c r="C205" t="n" s="8">
        <f>IF(false,"005-1080", "005-1080")</f>
      </c>
      <c r="D205" t="s" s="8">
        <v>171</v>
      </c>
      <c r="E205" t="n" s="8">
        <v>1.0</v>
      </c>
      <c r="F205" t="n" s="8">
        <v>141.0</v>
      </c>
      <c r="G205" t="s" s="8">
        <v>68</v>
      </c>
      <c r="H205" t="s" s="8">
        <v>264</v>
      </c>
      <c r="I205" t="s" s="8">
        <v>341</v>
      </c>
    </row>
    <row r="206" ht="16.0" customHeight="true">
      <c r="A206" t="n" s="7">
        <v>4.748583E7</v>
      </c>
      <c r="B206" t="s" s="8">
        <v>76</v>
      </c>
      <c r="C206" t="n" s="8">
        <f>IF(false,"003-315", "003-315")</f>
      </c>
      <c r="D206" t="s" s="8">
        <v>161</v>
      </c>
      <c r="E206" t="n" s="8">
        <v>1.0</v>
      </c>
      <c r="F206" t="n" s="8">
        <v>127.0</v>
      </c>
      <c r="G206" t="s" s="8">
        <v>68</v>
      </c>
      <c r="H206" t="s" s="8">
        <v>264</v>
      </c>
      <c r="I206" t="s" s="8">
        <v>342</v>
      </c>
    </row>
    <row r="207" ht="16.0" customHeight="true">
      <c r="A207" t="n" s="7">
        <v>4.7507402E7</v>
      </c>
      <c r="B207" t="s" s="8">
        <v>76</v>
      </c>
      <c r="C207" t="n" s="8">
        <f>IF(false,"120921899", "120921899")</f>
      </c>
      <c r="D207" t="s" s="8">
        <v>70</v>
      </c>
      <c r="E207" t="n" s="8">
        <v>1.0</v>
      </c>
      <c r="F207" t="n" s="8">
        <v>346.0</v>
      </c>
      <c r="G207" t="s" s="8">
        <v>68</v>
      </c>
      <c r="H207" t="s" s="8">
        <v>264</v>
      </c>
      <c r="I207" t="s" s="8">
        <v>343</v>
      </c>
    </row>
    <row r="208" ht="16.0" customHeight="true">
      <c r="A208" t="n" s="7">
        <v>4.7494155E7</v>
      </c>
      <c r="B208" t="s" s="8">
        <v>76</v>
      </c>
      <c r="C208" t="n" s="8">
        <f>IF(false,"003-318", "003-318")</f>
      </c>
      <c r="D208" t="s" s="8">
        <v>105</v>
      </c>
      <c r="E208" t="n" s="8">
        <v>2.0</v>
      </c>
      <c r="F208" t="n" s="8">
        <v>374.0</v>
      </c>
      <c r="G208" t="s" s="8">
        <v>68</v>
      </c>
      <c r="H208" t="s" s="8">
        <v>264</v>
      </c>
      <c r="I208" t="s" s="8">
        <v>344</v>
      </c>
    </row>
    <row r="209" ht="16.0" customHeight="true">
      <c r="A209" t="n" s="7">
        <v>4.7297068E7</v>
      </c>
      <c r="B209" t="s" s="8">
        <v>61</v>
      </c>
      <c r="C209" t="n" s="8">
        <f>IF(false,"005-1520", "005-1520")</f>
      </c>
      <c r="D209" t="s" s="8">
        <v>334</v>
      </c>
      <c r="E209" t="n" s="8">
        <v>2.0</v>
      </c>
      <c r="F209" t="n" s="8">
        <v>910.0</v>
      </c>
      <c r="G209" t="s" s="8">
        <v>68</v>
      </c>
      <c r="H209" t="s" s="8">
        <v>264</v>
      </c>
      <c r="I209" t="s" s="8">
        <v>345</v>
      </c>
    </row>
    <row r="210" ht="16.0" customHeight="true">
      <c r="A210" t="n" s="7">
        <v>4.7779075E7</v>
      </c>
      <c r="B210" t="s" s="8">
        <v>264</v>
      </c>
      <c r="C210" t="n" s="8">
        <f>IF(false,"120921818", "120921818")</f>
      </c>
      <c r="D210" t="s" s="8">
        <v>93</v>
      </c>
      <c r="E210" t="n" s="8">
        <v>1.0</v>
      </c>
      <c r="F210" t="n" s="8">
        <v>292.0</v>
      </c>
      <c r="G210" t="s" s="8">
        <v>53</v>
      </c>
      <c r="H210" t="s" s="8">
        <v>264</v>
      </c>
      <c r="I210" t="s" s="8">
        <v>346</v>
      </c>
    </row>
    <row r="211" ht="16.0" customHeight="true">
      <c r="A211" t="n" s="7">
        <v>4.6905902E7</v>
      </c>
      <c r="B211" t="s" s="8">
        <v>191</v>
      </c>
      <c r="C211" t="n" s="8">
        <f>IF(false,"005-1268", "005-1268")</f>
      </c>
      <c r="D211" t="s" s="8">
        <v>347</v>
      </c>
      <c r="E211" t="n" s="8">
        <v>1.0</v>
      </c>
      <c r="F211" t="n" s="8">
        <v>102.0</v>
      </c>
      <c r="G211" t="s" s="8">
        <v>68</v>
      </c>
      <c r="H211" t="s" s="8">
        <v>264</v>
      </c>
      <c r="I211" t="s" s="8">
        <v>348</v>
      </c>
    </row>
    <row r="212" ht="16.0" customHeight="true">
      <c r="A212" t="n" s="7">
        <v>4.7111392E7</v>
      </c>
      <c r="B212" t="s" s="8">
        <v>51</v>
      </c>
      <c r="C212" t="n" s="8">
        <f>IF(false,"005-1250", "005-1250")</f>
      </c>
      <c r="D212" t="s" s="8">
        <v>72</v>
      </c>
      <c r="E212" t="n" s="8">
        <v>1.0</v>
      </c>
      <c r="F212" t="n" s="8">
        <v>107.0</v>
      </c>
      <c r="G212" t="s" s="8">
        <v>68</v>
      </c>
      <c r="H212" t="s" s="8">
        <v>264</v>
      </c>
      <c r="I212" t="s" s="8">
        <v>349</v>
      </c>
    </row>
    <row r="213" ht="16.0" customHeight="true">
      <c r="A213" t="n" s="7">
        <v>4.7656025E7</v>
      </c>
      <c r="B213" t="s" s="8">
        <v>101</v>
      </c>
      <c r="C213" t="n" s="8">
        <f>IF(false,"120922641", "120922641")</f>
      </c>
      <c r="D213" t="s" s="8">
        <v>77</v>
      </c>
      <c r="E213" t="n" s="8">
        <v>1.0</v>
      </c>
      <c r="F213" t="n" s="8">
        <v>94.0</v>
      </c>
      <c r="G213" t="s" s="8">
        <v>68</v>
      </c>
      <c r="H213" t="s" s="8">
        <v>264</v>
      </c>
      <c r="I213" t="s" s="8">
        <v>350</v>
      </c>
    </row>
    <row r="214" ht="16.0" customHeight="true">
      <c r="A214" t="n" s="7">
        <v>4.7658133E7</v>
      </c>
      <c r="B214" t="s" s="8">
        <v>101</v>
      </c>
      <c r="C214" t="n" s="8">
        <f>IF(false,"120922131", "120922131")</f>
      </c>
      <c r="D214" t="s" s="8">
        <v>351</v>
      </c>
      <c r="E214" t="n" s="8">
        <v>1.0</v>
      </c>
      <c r="F214" t="n" s="8">
        <v>394.0</v>
      </c>
      <c r="G214" t="s" s="8">
        <v>68</v>
      </c>
      <c r="H214" t="s" s="8">
        <v>264</v>
      </c>
      <c r="I214" t="s" s="8">
        <v>352</v>
      </c>
    </row>
    <row r="215" ht="16.0" customHeight="true">
      <c r="A215" t="n" s="7">
        <v>4.7623079E7</v>
      </c>
      <c r="B215" t="s" s="8">
        <v>54</v>
      </c>
      <c r="C215" t="n" s="8">
        <f>IF(false,"120922614", "120922614")</f>
      </c>
      <c r="D215" t="s" s="8">
        <v>353</v>
      </c>
      <c r="E215" t="n" s="8">
        <v>1.0</v>
      </c>
      <c r="F215" t="n" s="8">
        <v>63.0</v>
      </c>
      <c r="G215" t="s" s="8">
        <v>68</v>
      </c>
      <c r="H215" t="s" s="8">
        <v>264</v>
      </c>
      <c r="I215" t="s" s="8">
        <v>354</v>
      </c>
    </row>
    <row r="216" ht="16.0" customHeight="true">
      <c r="A216" t="n" s="7">
        <v>4.765878E7</v>
      </c>
      <c r="B216" t="s" s="8">
        <v>101</v>
      </c>
      <c r="C216" t="n" s="8">
        <f>IF(false,"005-1380", "005-1380")</f>
      </c>
      <c r="D216" t="s" s="8">
        <v>197</v>
      </c>
      <c r="E216" t="n" s="8">
        <v>1.0</v>
      </c>
      <c r="F216" t="n" s="8">
        <v>73.0</v>
      </c>
      <c r="G216" t="s" s="8">
        <v>68</v>
      </c>
      <c r="H216" t="s" s="8">
        <v>264</v>
      </c>
      <c r="I216" t="s" s="8">
        <v>355</v>
      </c>
    </row>
    <row r="217" ht="16.0" customHeight="true">
      <c r="A217" t="n" s="7">
        <v>4.7637835E7</v>
      </c>
      <c r="B217" t="s" s="8">
        <v>54</v>
      </c>
      <c r="C217" t="n" s="8">
        <f>IF(false,"120922750", "120922750")</f>
      </c>
      <c r="D217" t="s" s="8">
        <v>356</v>
      </c>
      <c r="E217" t="n" s="8">
        <v>1.0</v>
      </c>
      <c r="F217" t="n" s="8">
        <v>758.0</v>
      </c>
      <c r="G217" t="s" s="8">
        <v>68</v>
      </c>
      <c r="H217" t="s" s="8">
        <v>264</v>
      </c>
      <c r="I217" t="s" s="8">
        <v>357</v>
      </c>
    </row>
    <row r="218" ht="16.0" customHeight="true">
      <c r="A218" t="n" s="7">
        <v>4.7658133E7</v>
      </c>
      <c r="B218" t="s" s="8">
        <v>101</v>
      </c>
      <c r="C218" t="n" s="8">
        <f>IF(false,"120922131", "120922131")</f>
      </c>
      <c r="D218" t="s" s="8">
        <v>351</v>
      </c>
      <c r="E218" t="n" s="8">
        <v>1.0</v>
      </c>
      <c r="F218" t="n" s="8">
        <v>34.0</v>
      </c>
      <c r="G218" t="s" s="8">
        <v>53</v>
      </c>
      <c r="H218" t="s" s="8">
        <v>264</v>
      </c>
      <c r="I218" t="s" s="8">
        <v>358</v>
      </c>
    </row>
    <row r="219" ht="16.0" customHeight="true">
      <c r="A219" t="n" s="7">
        <v>4.7637835E7</v>
      </c>
      <c r="B219" t="s" s="8">
        <v>54</v>
      </c>
      <c r="C219" t="n" s="8">
        <f>IF(false,"120922750", "120922750")</f>
      </c>
      <c r="D219" t="s" s="8">
        <v>356</v>
      </c>
      <c r="E219" t="n" s="8">
        <v>1.0</v>
      </c>
      <c r="F219" t="n" s="8">
        <v>1.0</v>
      </c>
      <c r="G219" t="s" s="8">
        <v>53</v>
      </c>
      <c r="H219" t="s" s="8">
        <v>264</v>
      </c>
      <c r="I219" t="s" s="8">
        <v>359</v>
      </c>
    </row>
    <row r="220" ht="16.0" customHeight="true">
      <c r="A220" t="n" s="7">
        <v>4.716278E7</v>
      </c>
      <c r="B220" t="s" s="8">
        <v>155</v>
      </c>
      <c r="C220" t="n" s="8">
        <f>IF(false,"120921937", "120921937")</f>
      </c>
      <c r="D220" t="s" s="8">
        <v>360</v>
      </c>
      <c r="E220" t="n" s="8">
        <v>1.0</v>
      </c>
      <c r="F220" t="n" s="8">
        <v>138.0</v>
      </c>
      <c r="G220" t="s" s="8">
        <v>68</v>
      </c>
      <c r="H220" t="s" s="8">
        <v>264</v>
      </c>
      <c r="I220" t="s" s="8">
        <v>361</v>
      </c>
    </row>
    <row r="221" ht="16.0" customHeight="true">
      <c r="A221" t="n" s="7">
        <v>4.742678E7</v>
      </c>
      <c r="B221" t="s" s="8">
        <v>76</v>
      </c>
      <c r="C221" t="n" s="8">
        <f>IF(false,"005-1255", "005-1255")</f>
      </c>
      <c r="D221" t="s" s="8">
        <v>238</v>
      </c>
      <c r="E221" t="n" s="8">
        <v>1.0</v>
      </c>
      <c r="F221" t="n" s="8">
        <v>107.0</v>
      </c>
      <c r="G221" t="s" s="8">
        <v>68</v>
      </c>
      <c r="H221" t="s" s="8">
        <v>264</v>
      </c>
      <c r="I221" t="s" s="8">
        <v>362</v>
      </c>
    </row>
    <row r="222" ht="16.0" customHeight="true">
      <c r="A222" t="n" s="7">
        <v>4.7274545E7</v>
      </c>
      <c r="B222" t="s" s="8">
        <v>61</v>
      </c>
      <c r="C222" t="n" s="8">
        <f>IF(false,"01-004021", "01-004021")</f>
      </c>
      <c r="D222" t="s" s="8">
        <v>363</v>
      </c>
      <c r="E222" t="n" s="8">
        <v>1.0</v>
      </c>
      <c r="F222" t="n" s="8">
        <v>25.0</v>
      </c>
      <c r="G222" t="s" s="8">
        <v>68</v>
      </c>
      <c r="H222" t="s" s="8">
        <v>264</v>
      </c>
      <c r="I222" t="s" s="8">
        <v>364</v>
      </c>
    </row>
    <row r="223" ht="16.0" customHeight="true">
      <c r="A223" t="n" s="7">
        <v>4.7274545E7</v>
      </c>
      <c r="B223" t="s" s="8">
        <v>61</v>
      </c>
      <c r="C223" t="n" s="8">
        <f>IF(false,"01-004022", "01-004022")</f>
      </c>
      <c r="D223" t="s" s="8">
        <v>365</v>
      </c>
      <c r="E223" t="n" s="8">
        <v>1.0</v>
      </c>
      <c r="F223" t="n" s="8">
        <v>25.0</v>
      </c>
      <c r="G223" t="s" s="8">
        <v>68</v>
      </c>
      <c r="H223" t="s" s="8">
        <v>264</v>
      </c>
      <c r="I223" t="s" s="8">
        <v>364</v>
      </c>
    </row>
    <row r="224" ht="16.0" customHeight="true">
      <c r="A224" t="n" s="7">
        <v>4.7525876E7</v>
      </c>
      <c r="B224" t="s" s="8">
        <v>76</v>
      </c>
      <c r="C224" t="n" s="8">
        <f>IF(false,"003-319", "003-319")</f>
      </c>
      <c r="D224" t="s" s="8">
        <v>366</v>
      </c>
      <c r="E224" t="n" s="8">
        <v>2.0</v>
      </c>
      <c r="F224" t="n" s="8">
        <v>400.0</v>
      </c>
      <c r="G224" t="s" s="8">
        <v>68</v>
      </c>
      <c r="H224" t="s" s="8">
        <v>264</v>
      </c>
      <c r="I224" t="s" s="8">
        <v>367</v>
      </c>
    </row>
    <row r="225" ht="16.0" customHeight="true">
      <c r="A225" t="n" s="7">
        <v>4.7548249E7</v>
      </c>
      <c r="B225" t="s" s="8">
        <v>54</v>
      </c>
      <c r="C225" t="n" s="8">
        <f>IF(false,"120921900", "120921900")</f>
      </c>
      <c r="D225" t="s" s="8">
        <v>109</v>
      </c>
      <c r="E225" t="n" s="8">
        <v>2.0</v>
      </c>
      <c r="F225" t="n" s="8">
        <v>398.0</v>
      </c>
      <c r="G225" t="s" s="8">
        <v>68</v>
      </c>
      <c r="H225" t="s" s="8">
        <v>264</v>
      </c>
      <c r="I225" t="s" s="8">
        <v>368</v>
      </c>
    </row>
    <row r="226" ht="16.0" customHeight="true">
      <c r="A226" t="n" s="7">
        <v>4.7548249E7</v>
      </c>
      <c r="B226" t="s" s="8">
        <v>54</v>
      </c>
      <c r="C226" t="n" s="8">
        <f>IF(false,"120921900", "120921900")</f>
      </c>
      <c r="D226" t="s" s="8">
        <v>109</v>
      </c>
      <c r="E226" t="n" s="8">
        <v>2.0</v>
      </c>
      <c r="F226" t="n" s="8">
        <v>2076.0</v>
      </c>
      <c r="G226" t="s" s="8">
        <v>57</v>
      </c>
      <c r="H226" t="s" s="8">
        <v>264</v>
      </c>
      <c r="I226" t="s" s="8">
        <v>369</v>
      </c>
    </row>
    <row r="227" ht="16.0" customHeight="true">
      <c r="A227" t="n" s="7">
        <v>4.7350112E7</v>
      </c>
      <c r="B227" t="s" s="8">
        <v>61</v>
      </c>
      <c r="C227" t="n" s="8">
        <f>IF(false,"120921570", "120921570")</f>
      </c>
      <c r="D227" t="s" s="8">
        <v>370</v>
      </c>
      <c r="E227" t="n" s="8">
        <v>1.0</v>
      </c>
      <c r="F227" t="n" s="8">
        <v>200.0</v>
      </c>
      <c r="G227" t="s" s="8">
        <v>68</v>
      </c>
      <c r="H227" t="s" s="8">
        <v>264</v>
      </c>
      <c r="I227" t="s" s="8">
        <v>371</v>
      </c>
    </row>
    <row r="228" ht="16.0" customHeight="true">
      <c r="A228" t="n" s="7">
        <v>4.7291573E7</v>
      </c>
      <c r="B228" t="s" s="8">
        <v>61</v>
      </c>
      <c r="C228" t="n" s="8">
        <f>IF(false,"005-1112", "005-1112")</f>
      </c>
      <c r="D228" t="s" s="8">
        <v>372</v>
      </c>
      <c r="E228" t="n" s="8">
        <v>1.0</v>
      </c>
      <c r="F228" t="n" s="8">
        <v>252.0</v>
      </c>
      <c r="G228" t="s" s="8">
        <v>68</v>
      </c>
      <c r="H228" t="s" s="8">
        <v>264</v>
      </c>
      <c r="I228" t="s" s="8">
        <v>373</v>
      </c>
    </row>
    <row r="229" ht="16.0" customHeight="true">
      <c r="A229" t="n" s="7">
        <v>4.7794474E7</v>
      </c>
      <c r="B229" t="s" s="8">
        <v>264</v>
      </c>
      <c r="C229" t="n" s="8">
        <f>IF(false,"120921495", "120921495")</f>
      </c>
      <c r="D229" t="s" s="8">
        <v>374</v>
      </c>
      <c r="E229" t="n" s="8">
        <v>1.0</v>
      </c>
      <c r="F229" t="n" s="8">
        <v>275.0</v>
      </c>
      <c r="G229" t="s" s="8">
        <v>53</v>
      </c>
      <c r="H229" t="s" s="8">
        <v>50</v>
      </c>
      <c r="I229" t="s" s="8">
        <v>375</v>
      </c>
    </row>
    <row r="230" ht="16.0" customHeight="true">
      <c r="A230" t="n" s="7">
        <v>4.7508038E7</v>
      </c>
      <c r="B230" t="s" s="8">
        <v>76</v>
      </c>
      <c r="C230" t="n" s="8">
        <f>IF(false,"01-003884", "01-003884")</f>
      </c>
      <c r="D230" t="s" s="8">
        <v>376</v>
      </c>
      <c r="E230" t="n" s="8">
        <v>1.0</v>
      </c>
      <c r="F230" t="n" s="8">
        <v>65.0</v>
      </c>
      <c r="G230" t="s" s="8">
        <v>53</v>
      </c>
      <c r="H230" t="s" s="8">
        <v>50</v>
      </c>
      <c r="I230" t="s" s="8">
        <v>377</v>
      </c>
    </row>
    <row r="231" ht="16.0" customHeight="true">
      <c r="A231" t="n" s="7">
        <v>4.7742177E7</v>
      </c>
      <c r="B231" t="s" s="8">
        <v>264</v>
      </c>
      <c r="C231" t="n" s="8">
        <f>IF(false,"002-904", "002-904")</f>
      </c>
      <c r="D231" t="s" s="8">
        <v>378</v>
      </c>
      <c r="E231" t="n" s="8">
        <v>1.0</v>
      </c>
      <c r="F231" t="n" s="8">
        <v>1089.0</v>
      </c>
      <c r="G231" t="s" s="8">
        <v>57</v>
      </c>
      <c r="H231" t="s" s="8">
        <v>50</v>
      </c>
      <c r="I231" t="s" s="8">
        <v>379</v>
      </c>
    </row>
    <row r="232" ht="16.0" customHeight="true">
      <c r="A232" t="n" s="7">
        <v>4.7751778E7</v>
      </c>
      <c r="B232" t="s" s="8">
        <v>264</v>
      </c>
      <c r="C232" t="n" s="8">
        <f>IF(false,"005-1254", "005-1254")</f>
      </c>
      <c r="D232" t="s" s="8">
        <v>66</v>
      </c>
      <c r="E232" t="n" s="8">
        <v>1.0</v>
      </c>
      <c r="F232" t="n" s="8">
        <v>769.0</v>
      </c>
      <c r="G232" t="s" s="8">
        <v>53</v>
      </c>
      <c r="H232" t="s" s="8">
        <v>50</v>
      </c>
      <c r="I232" t="s" s="8">
        <v>380</v>
      </c>
    </row>
    <row r="233" ht="16.0" customHeight="true">
      <c r="A233" t="n" s="7">
        <v>4.7751778E7</v>
      </c>
      <c r="B233" t="s" s="8">
        <v>264</v>
      </c>
      <c r="C233" t="n" s="8">
        <f>IF(false,"005-1261", "005-1261")</f>
      </c>
      <c r="D233" t="s" s="8">
        <v>173</v>
      </c>
      <c r="E233" t="n" s="8">
        <v>1.0</v>
      </c>
      <c r="F233" t="n" s="8">
        <v>348.0</v>
      </c>
      <c r="G233" t="s" s="8">
        <v>53</v>
      </c>
      <c r="H233" t="s" s="8">
        <v>50</v>
      </c>
      <c r="I233" t="s" s="8">
        <v>380</v>
      </c>
    </row>
    <row r="234" ht="16.0" customHeight="true">
      <c r="A234" t="n" s="7">
        <v>4.5744099E7</v>
      </c>
      <c r="B234" t="s" s="8">
        <v>381</v>
      </c>
      <c r="C234" t="n" s="8">
        <f>IF(false,"005-1250", "005-1250")</f>
      </c>
      <c r="D234" t="s" s="8">
        <v>72</v>
      </c>
      <c r="E234" t="n" s="8">
        <v>3.0</v>
      </c>
      <c r="F234" t="n" s="8">
        <v>954.0</v>
      </c>
      <c r="G234" t="s" s="8">
        <v>68</v>
      </c>
      <c r="H234" t="s" s="8">
        <v>50</v>
      </c>
      <c r="I234" t="s" s="8">
        <v>382</v>
      </c>
    </row>
    <row r="235" ht="16.0" customHeight="true">
      <c r="A235" t="n" s="7">
        <v>4.763266E7</v>
      </c>
      <c r="B235" t="s" s="8">
        <v>54</v>
      </c>
      <c r="C235" t="n" s="8">
        <f>IF(false,"120922874", "120922874")</f>
      </c>
      <c r="D235" t="s" s="8">
        <v>147</v>
      </c>
      <c r="E235" t="n" s="8">
        <v>1.0</v>
      </c>
      <c r="F235" t="n" s="8">
        <v>68.0</v>
      </c>
      <c r="G235" t="s" s="8">
        <v>57</v>
      </c>
      <c r="H235" t="s" s="8">
        <v>50</v>
      </c>
      <c r="I235" t="s" s="8">
        <v>383</v>
      </c>
    </row>
    <row r="236" ht="16.0" customHeight="true">
      <c r="A236" t="n" s="7">
        <v>4.7779022E7</v>
      </c>
      <c r="B236" t="s" s="8">
        <v>264</v>
      </c>
      <c r="C236" t="n" s="8">
        <f>IF(false,"120921818", "120921818")</f>
      </c>
      <c r="D236" t="s" s="8">
        <v>93</v>
      </c>
      <c r="E236" t="n" s="8">
        <v>1.0</v>
      </c>
      <c r="F236" t="n" s="8">
        <v>373.0</v>
      </c>
      <c r="G236" t="s" s="8">
        <v>53</v>
      </c>
      <c r="H236" t="s" s="8">
        <v>50</v>
      </c>
      <c r="I236" t="s" s="8">
        <v>384</v>
      </c>
    </row>
    <row r="237" ht="16.0" customHeight="true">
      <c r="A237" t="n" s="7">
        <v>4.7579557E7</v>
      </c>
      <c r="B237" t="s" s="8">
        <v>54</v>
      </c>
      <c r="C237" t="n" s="8">
        <f>IF(false,"120921469", "120921469")</f>
      </c>
      <c r="D237" t="s" s="8">
        <v>194</v>
      </c>
      <c r="E237" t="n" s="8">
        <v>1.0</v>
      </c>
      <c r="F237" t="n" s="8">
        <v>59.0</v>
      </c>
      <c r="G237" t="s" s="8">
        <v>68</v>
      </c>
      <c r="H237" t="s" s="8">
        <v>50</v>
      </c>
      <c r="I237" t="s" s="8">
        <v>385</v>
      </c>
    </row>
    <row r="238" ht="16.0" customHeight="true">
      <c r="A238" t="n" s="7">
        <v>4.7644798E7</v>
      </c>
      <c r="B238" t="s" s="8">
        <v>101</v>
      </c>
      <c r="C238" t="n" s="8">
        <f>IF(false,"120921544", "120921544")</f>
      </c>
      <c r="D238" t="s" s="8">
        <v>386</v>
      </c>
      <c r="E238" t="n" s="8">
        <v>1.0</v>
      </c>
      <c r="F238" t="n" s="8">
        <v>38.0</v>
      </c>
      <c r="G238" t="s" s="8">
        <v>57</v>
      </c>
      <c r="H238" t="s" s="8">
        <v>50</v>
      </c>
      <c r="I238" t="s" s="8">
        <v>387</v>
      </c>
    </row>
    <row r="239" ht="16.0" customHeight="true">
      <c r="A239" t="n" s="7">
        <v>4.7544117E7</v>
      </c>
      <c r="B239" t="s" s="8">
        <v>54</v>
      </c>
      <c r="C239" t="n" s="8">
        <f>IF(false,"005-1080", "005-1080")</f>
      </c>
      <c r="D239" t="s" s="8">
        <v>171</v>
      </c>
      <c r="E239" t="n" s="8">
        <v>1.0</v>
      </c>
      <c r="F239" t="n" s="8">
        <v>141.0</v>
      </c>
      <c r="G239" t="s" s="8">
        <v>68</v>
      </c>
      <c r="H239" t="s" s="8">
        <v>50</v>
      </c>
      <c r="I239" t="s" s="8">
        <v>388</v>
      </c>
    </row>
    <row r="240" ht="16.0" customHeight="true">
      <c r="A240" t="n" s="7">
        <v>4.764882E7</v>
      </c>
      <c r="B240" t="s" s="8">
        <v>101</v>
      </c>
      <c r="C240" t="n" s="8">
        <f>IF(false,"01-003956", "01-003956")</f>
      </c>
      <c r="D240" t="s" s="8">
        <v>201</v>
      </c>
      <c r="E240" t="n" s="8">
        <v>1.0</v>
      </c>
      <c r="F240" t="n" s="8">
        <v>398.0</v>
      </c>
      <c r="G240" t="s" s="8">
        <v>53</v>
      </c>
      <c r="H240" t="s" s="8">
        <v>50</v>
      </c>
      <c r="I240" t="s" s="8">
        <v>389</v>
      </c>
    </row>
    <row r="241" ht="16.0" customHeight="true">
      <c r="A241" t="n" s="7">
        <v>4.7615615E7</v>
      </c>
      <c r="B241" t="s" s="8">
        <v>54</v>
      </c>
      <c r="C241" t="n" s="8">
        <f>IF(false,"120923099", "120923099")</f>
      </c>
      <c r="D241" t="s" s="8">
        <v>390</v>
      </c>
      <c r="E241" t="n" s="8">
        <v>1.0</v>
      </c>
      <c r="F241" t="n" s="8">
        <v>670.0</v>
      </c>
      <c r="G241" t="s" s="8">
        <v>57</v>
      </c>
      <c r="H241" t="s" s="8">
        <v>50</v>
      </c>
      <c r="I241" t="s" s="8">
        <v>391</v>
      </c>
    </row>
    <row r="242" ht="16.0" customHeight="true">
      <c r="A242" t="n" s="7">
        <v>4.7521579E7</v>
      </c>
      <c r="B242" t="s" s="8">
        <v>76</v>
      </c>
      <c r="C242" t="n" s="8">
        <f>IF(false,"120923053", "120923053")</f>
      </c>
      <c r="D242" t="s" s="8">
        <v>240</v>
      </c>
      <c r="E242" t="n" s="8">
        <v>2.0</v>
      </c>
      <c r="F242" t="n" s="8">
        <v>100.0</v>
      </c>
      <c r="G242" t="s" s="8">
        <v>68</v>
      </c>
      <c r="H242" t="s" s="8">
        <v>50</v>
      </c>
      <c r="I242" t="s" s="8">
        <v>392</v>
      </c>
    </row>
    <row r="243" ht="16.0" customHeight="true">
      <c r="A243" t="n" s="7">
        <v>4.7521579E7</v>
      </c>
      <c r="B243" t="s" s="8">
        <v>76</v>
      </c>
      <c r="C243" t="n" s="8">
        <f>IF(false,"120923013", "120923013")</f>
      </c>
      <c r="D243" t="s" s="8">
        <v>393</v>
      </c>
      <c r="E243" t="n" s="8">
        <v>1.0</v>
      </c>
      <c r="F243" t="n" s="8">
        <v>100.0</v>
      </c>
      <c r="G243" t="s" s="8">
        <v>68</v>
      </c>
      <c r="H243" t="s" s="8">
        <v>50</v>
      </c>
      <c r="I243" t="s" s="8">
        <v>392</v>
      </c>
    </row>
    <row r="244" ht="16.0" customHeight="true">
      <c r="A244" t="n" s="7">
        <v>4.7555177E7</v>
      </c>
      <c r="B244" t="s" s="8">
        <v>54</v>
      </c>
      <c r="C244" t="n" s="8">
        <f>IF(false,"005-1261", "005-1261")</f>
      </c>
      <c r="D244" t="s" s="8">
        <v>173</v>
      </c>
      <c r="E244" t="n" s="8">
        <v>1.0</v>
      </c>
      <c r="F244" t="n" s="8">
        <v>191.0</v>
      </c>
      <c r="G244" t="s" s="8">
        <v>68</v>
      </c>
      <c r="H244" t="s" s="8">
        <v>50</v>
      </c>
      <c r="I244" t="s" s="8">
        <v>394</v>
      </c>
    </row>
    <row r="245" ht="16.0" customHeight="true">
      <c r="A245" t="n" s="7">
        <v>4.7817728E7</v>
      </c>
      <c r="B245" t="s" s="8">
        <v>264</v>
      </c>
      <c r="C245" t="n" s="8">
        <f>IF(false,"005-1518", "005-1518")</f>
      </c>
      <c r="D245" t="s" s="8">
        <v>395</v>
      </c>
      <c r="E245" t="n" s="8">
        <v>1.0</v>
      </c>
      <c r="F245" t="n" s="8">
        <v>1278.0</v>
      </c>
      <c r="G245" t="s" s="8">
        <v>53</v>
      </c>
      <c r="H245" t="s" s="8">
        <v>50</v>
      </c>
      <c r="I245" t="s" s="8">
        <v>396</v>
      </c>
    </row>
    <row r="246" ht="16.0" customHeight="true">
      <c r="A246" t="n" s="7">
        <v>4.7610517E7</v>
      </c>
      <c r="B246" t="s" s="8">
        <v>54</v>
      </c>
      <c r="C246" t="n" s="8">
        <f>IF(false,"004-346", "004-346")</f>
      </c>
      <c r="D246" t="s" s="8">
        <v>397</v>
      </c>
      <c r="E246" t="n" s="8">
        <v>1.0</v>
      </c>
      <c r="F246" t="n" s="8">
        <v>9.0</v>
      </c>
      <c r="G246" t="s" s="8">
        <v>68</v>
      </c>
      <c r="H246" t="s" s="8">
        <v>50</v>
      </c>
      <c r="I246" t="s" s="8">
        <v>398</v>
      </c>
    </row>
    <row r="247" ht="16.0" customHeight="true">
      <c r="A247" t="n" s="7">
        <v>4.765763E7</v>
      </c>
      <c r="B247" t="s" s="8">
        <v>101</v>
      </c>
      <c r="C247" t="n" s="8">
        <f>IF(false,"120922090", "120922090")</f>
      </c>
      <c r="D247" t="s" s="8">
        <v>282</v>
      </c>
      <c r="E247" t="n" s="8">
        <v>1.0</v>
      </c>
      <c r="F247" t="n" s="8">
        <v>1.0</v>
      </c>
      <c r="G247" t="s" s="8">
        <v>53</v>
      </c>
      <c r="H247" t="s" s="8">
        <v>50</v>
      </c>
      <c r="I247" t="s" s="8">
        <v>399</v>
      </c>
    </row>
    <row r="248" ht="16.0" customHeight="true">
      <c r="A248" t="n" s="7">
        <v>4.7521579E7</v>
      </c>
      <c r="B248" t="s" s="8">
        <v>76</v>
      </c>
      <c r="C248" t="n" s="8">
        <f>IF(false,"120923053", "120923053")</f>
      </c>
      <c r="D248" t="s" s="8">
        <v>240</v>
      </c>
      <c r="E248" t="n" s="8">
        <v>2.0</v>
      </c>
      <c r="F248" t="n" s="8">
        <v>649.0</v>
      </c>
      <c r="G248" t="s" s="8">
        <v>53</v>
      </c>
      <c r="H248" t="s" s="8">
        <v>50</v>
      </c>
      <c r="I248" t="s" s="8">
        <v>400</v>
      </c>
    </row>
    <row r="249" ht="16.0" customHeight="true">
      <c r="A249" t="n" s="7">
        <v>4.7521579E7</v>
      </c>
      <c r="B249" t="s" s="8">
        <v>76</v>
      </c>
      <c r="C249" t="n" s="8">
        <f>IF(false,"120923013", "120923013")</f>
      </c>
      <c r="D249" t="s" s="8">
        <v>393</v>
      </c>
      <c r="E249" t="n" s="8">
        <v>1.0</v>
      </c>
      <c r="F249" t="n" s="8">
        <v>643.0</v>
      </c>
      <c r="G249" t="s" s="8">
        <v>53</v>
      </c>
      <c r="H249" t="s" s="8">
        <v>50</v>
      </c>
      <c r="I249" t="s" s="8">
        <v>400</v>
      </c>
    </row>
    <row r="250" ht="16.0" customHeight="true">
      <c r="A250" t="n" s="7">
        <v>4.7640998E7</v>
      </c>
      <c r="B250" t="s" s="8">
        <v>101</v>
      </c>
      <c r="C250" t="n" s="8">
        <f>IF(false,"120922903", "120922903")</f>
      </c>
      <c r="D250" t="s" s="8">
        <v>401</v>
      </c>
      <c r="E250" t="n" s="8">
        <v>2.0</v>
      </c>
      <c r="F250" t="n" s="8">
        <v>208.0</v>
      </c>
      <c r="G250" t="s" s="8">
        <v>68</v>
      </c>
      <c r="H250" t="s" s="8">
        <v>50</v>
      </c>
      <c r="I250" t="s" s="8">
        <v>402</v>
      </c>
    </row>
    <row r="251" ht="16.0" customHeight="true"/>
    <row r="252" ht="16.0" customHeight="true">
      <c r="A252" t="s" s="1">
        <v>37</v>
      </c>
      <c r="B252" s="1"/>
      <c r="C252" s="1"/>
      <c r="D252" s="1"/>
      <c r="E252" s="1"/>
      <c r="F252" t="n" s="8">
        <v>72540.0</v>
      </c>
      <c r="G252" s="2"/>
    </row>
    <row r="253" ht="16.0" customHeight="true"/>
    <row r="254" ht="16.0" customHeight="true">
      <c r="A254" t="s" s="1">
        <v>36</v>
      </c>
    </row>
    <row r="255" ht="34.0" customHeight="true">
      <c r="A255" t="s" s="9">
        <v>38</v>
      </c>
      <c r="B255" t="s" s="9">
        <v>0</v>
      </c>
      <c r="C255" t="s" s="9">
        <v>43</v>
      </c>
      <c r="D255" t="s" s="9">
        <v>1</v>
      </c>
      <c r="E255" t="s" s="9">
        <v>2</v>
      </c>
      <c r="F255" t="s" s="9">
        <v>39</v>
      </c>
      <c r="G255" t="s" s="9">
        <v>5</v>
      </c>
      <c r="H255" t="s" s="9">
        <v>3</v>
      </c>
      <c r="I255" t="s" s="9">
        <v>4</v>
      </c>
    </row>
    <row r="256" ht="16.0" customHeight="true">
      <c r="A256" t="n" s="8">
        <v>4.583439E7</v>
      </c>
      <c r="B256" t="s" s="8">
        <v>403</v>
      </c>
      <c r="C256" t="n" s="8">
        <f>IF(false,"120921947", "120921947")</f>
      </c>
      <c r="D256" t="s" s="8">
        <v>115</v>
      </c>
      <c r="E256" t="n" s="8">
        <v>1.0</v>
      </c>
      <c r="F256" t="n" s="8">
        <v>-31.0</v>
      </c>
      <c r="G256" t="s" s="8">
        <v>404</v>
      </c>
      <c r="H256" t="s" s="8">
        <v>54</v>
      </c>
      <c r="I256" t="s" s="8">
        <v>405</v>
      </c>
    </row>
    <row r="257" ht="16.0" customHeight="true">
      <c r="A257" t="n" s="8">
        <v>4.583439E7</v>
      </c>
      <c r="B257" t="s" s="8">
        <v>403</v>
      </c>
      <c r="C257" t="n" s="8">
        <f>IF(false,"120921947", "120921947")</f>
      </c>
      <c r="D257" t="s" s="8">
        <v>115</v>
      </c>
      <c r="E257" t="n" s="8">
        <v>1.0</v>
      </c>
      <c r="F257" t="n" s="8">
        <v>-119.0</v>
      </c>
      <c r="G257" t="s" s="8">
        <v>406</v>
      </c>
      <c r="H257" t="s" s="8">
        <v>54</v>
      </c>
      <c r="I257" t="s" s="8">
        <v>407</v>
      </c>
    </row>
    <row r="258" ht="16.0" customHeight="true">
      <c r="A258" t="n" s="8">
        <v>4.7541862E7</v>
      </c>
      <c r="B258" t="s" s="8">
        <v>54</v>
      </c>
      <c r="C258" t="n" s="8">
        <f>IF(false,"120921900", "120921900")</f>
      </c>
      <c r="D258" t="s" s="8">
        <v>109</v>
      </c>
      <c r="E258" t="n" s="8">
        <v>1.0</v>
      </c>
      <c r="F258" t="n" s="8">
        <v>-149.0</v>
      </c>
      <c r="G258" t="s" s="8">
        <v>406</v>
      </c>
      <c r="H258" t="s" s="8">
        <v>101</v>
      </c>
      <c r="I258" t="s" s="8">
        <v>408</v>
      </c>
    </row>
    <row r="259" ht="16.0" customHeight="true">
      <c r="A259" t="n" s="8">
        <v>4.7600529E7</v>
      </c>
      <c r="B259" t="s" s="8">
        <v>54</v>
      </c>
      <c r="C259" t="n" s="8">
        <f>IF(false,"120921900", "120921900")</f>
      </c>
      <c r="D259" t="s" s="8">
        <v>109</v>
      </c>
      <c r="E259" t="n" s="8">
        <v>1.0</v>
      </c>
      <c r="F259" t="n" s="8">
        <v>-23.0</v>
      </c>
      <c r="G259" t="s" s="8">
        <v>404</v>
      </c>
      <c r="H259" t="s" s="8">
        <v>264</v>
      </c>
      <c r="I259" t="s" s="8">
        <v>409</v>
      </c>
    </row>
    <row r="260" ht="16.0" customHeight="true">
      <c r="A260" t="n" s="8">
        <v>4.6618361E7</v>
      </c>
      <c r="B260" t="s" s="8">
        <v>410</v>
      </c>
      <c r="C260" t="n" s="8">
        <f>IF(false,"120922073", "120922073")</f>
      </c>
      <c r="D260" t="s" s="8">
        <v>411</v>
      </c>
      <c r="E260" t="n" s="8">
        <v>1.0</v>
      </c>
      <c r="F260" t="n" s="8">
        <v>-1148.0</v>
      </c>
      <c r="G260" t="s" s="8">
        <v>412</v>
      </c>
      <c r="H260" t="s" s="8">
        <v>264</v>
      </c>
      <c r="I260" t="s" s="8">
        <v>413</v>
      </c>
    </row>
    <row r="261" ht="16.0" customHeight="true">
      <c r="A261" t="n" s="8">
        <v>4.6805422E7</v>
      </c>
      <c r="B261" t="s" s="8">
        <v>204</v>
      </c>
      <c r="C261" t="n" s="8">
        <f>IF(false,"120922351", "120922351")</f>
      </c>
      <c r="D261" t="s" s="8">
        <v>414</v>
      </c>
      <c r="E261" t="n" s="8">
        <v>2.0</v>
      </c>
      <c r="F261" t="n" s="8">
        <v>-1023.0</v>
      </c>
      <c r="G261" t="s" s="8">
        <v>412</v>
      </c>
      <c r="H261" t="s" s="8">
        <v>264</v>
      </c>
      <c r="I261" t="s" s="8">
        <v>415</v>
      </c>
    </row>
    <row r="262" ht="16.0" customHeight="true">
      <c r="A262" t="n" s="8">
        <v>4.7462078E7</v>
      </c>
      <c r="B262" t="s" s="8">
        <v>76</v>
      </c>
      <c r="C262" t="n" s="8">
        <f>IF(false,"01-004218", "01-004218")</f>
      </c>
      <c r="D262" t="s" s="8">
        <v>129</v>
      </c>
      <c r="E262" t="n" s="8">
        <v>2.0</v>
      </c>
      <c r="F262" t="n" s="8">
        <v>-1.0</v>
      </c>
      <c r="G262" t="s" s="8">
        <v>412</v>
      </c>
      <c r="H262" t="s" s="8">
        <v>50</v>
      </c>
      <c r="I262" t="s" s="8">
        <v>416</v>
      </c>
    </row>
    <row r="263" ht="16.0" customHeight="true"/>
    <row r="264" ht="16.0" customHeight="true">
      <c r="A264" t="s" s="1">
        <v>37</v>
      </c>
      <c r="F264" t="n" s="8">
        <v>-2494.0</v>
      </c>
      <c r="G264" s="2"/>
      <c r="H264" s="0"/>
      <c r="I264" s="0"/>
    </row>
    <row r="265" ht="16.0" customHeight="true">
      <c r="A265" s="1"/>
      <c r="B265" s="1"/>
      <c r="C265" s="1"/>
      <c r="D265" s="1"/>
      <c r="E265" s="1"/>
      <c r="F265" s="1"/>
      <c r="G265" s="1"/>
      <c r="H265" s="1"/>
      <c r="I265" s="1"/>
    </row>
    <row r="266" ht="16.0" customHeight="true">
      <c r="A266" t="s" s="1">
        <v>40</v>
      </c>
    </row>
    <row r="267" ht="34.0" customHeight="true">
      <c r="A267" t="s" s="9">
        <v>47</v>
      </c>
      <c r="B267" t="s" s="9">
        <v>48</v>
      </c>
      <c r="C267" s="9"/>
      <c r="D267" s="9"/>
      <c r="E267" s="9"/>
      <c r="F267" t="s" s="9">
        <v>39</v>
      </c>
      <c r="G267" t="s" s="9">
        <v>5</v>
      </c>
      <c r="H267" t="s" s="9">
        <v>3</v>
      </c>
      <c r="I267" t="s" s="9">
        <v>4</v>
      </c>
    </row>
    <row r="268" ht="16.0" customHeight="true"/>
    <row r="269" ht="16.0" customHeight="true">
      <c r="A269" t="s" s="1">
        <v>37</v>
      </c>
      <c r="F269" t="n" s="8">
        <v>0.0</v>
      </c>
      <c r="G269" s="2"/>
      <c r="H269" s="0"/>
      <c r="I269" s="0"/>
    </row>
    <row r="270" ht="16.0" customHeight="true">
      <c r="A270" s="1"/>
      <c r="B270" s="1"/>
      <c r="C270" s="1"/>
      <c r="D270" s="1"/>
      <c r="E270" s="1"/>
      <c r="F270" s="1"/>
      <c r="G270" s="1"/>
      <c r="H270" s="1"/>
      <c r="I27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