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2.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3.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8.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9.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20.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0"/>
  <workbookPr/>
  <mc:AlternateContent xmlns:mc="http://schemas.openxmlformats.org/markup-compatibility/2006">
    <mc:Choice Requires="x15">
      <x15ac:absPath xmlns:x15ac="http://schemas.microsoft.com/office/spreadsheetml/2010/11/ac" url="/Users/acm/Documents/Cursos/Health/Módulo 4/"/>
    </mc:Choice>
  </mc:AlternateContent>
  <xr:revisionPtr revIDLastSave="0" documentId="13_ncr:1_{AC50B574-DB53-BA44-8778-DB7670AE57F6}" xr6:coauthVersionLast="47" xr6:coauthVersionMax="47" xr10:uidLastSave="{00000000-0000-0000-0000-000000000000}"/>
  <bookViews>
    <workbookView xWindow="0" yWindow="1380" windowWidth="29120" windowHeight="25200" activeTab="1" xr2:uid="{00000000-000D-0000-FFFF-FFFF00000000}"/>
  </bookViews>
  <sheets>
    <sheet name="ReadMe" sheetId="23" r:id="rId1"/>
    <sheet name="Dashboard" sheetId="1" r:id="rId2"/>
    <sheet name="CSC #1" sheetId="2" r:id="rId3"/>
    <sheet name="CSC #2" sheetId="3" r:id="rId4"/>
    <sheet name="CSC #3" sheetId="4" r:id="rId5"/>
    <sheet name="CSC #4" sheetId="5" r:id="rId6"/>
    <sheet name="CSC #5" sheetId="13" r:id="rId7"/>
    <sheet name="CSC #6" sheetId="15" r:id="rId8"/>
    <sheet name="CSC #7" sheetId="20" r:id="rId9"/>
    <sheet name="CSC #8" sheetId="6" r:id="rId10"/>
    <sheet name="CSC #9" sheetId="12" r:id="rId11"/>
    <sheet name="CSC #10" sheetId="9" r:id="rId12"/>
    <sheet name="CSC #11" sheetId="11" r:id="rId13"/>
    <sheet name="CSC #12" sheetId="14" r:id="rId14"/>
    <sheet name="CSC #13" sheetId="18" r:id="rId15"/>
    <sheet name="CSC #14" sheetId="16" r:id="rId16"/>
    <sheet name="CSC #15" sheetId="8" r:id="rId17"/>
    <sheet name="CSC #16" sheetId="17" r:id="rId18"/>
    <sheet name="CSC #17" sheetId="10" r:id="rId19"/>
    <sheet name="CSC #18" sheetId="7" r:id="rId20"/>
    <sheet name="Values" sheetId="22"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3" i="5" l="1"/>
  <c r="M23" i="5"/>
  <c r="L23" i="5"/>
  <c r="K23" i="5"/>
  <c r="L29" i="10" l="1"/>
  <c r="K29" i="10"/>
  <c r="L28" i="10"/>
  <c r="K28" i="10"/>
  <c r="L27" i="10"/>
  <c r="K27" i="10"/>
  <c r="L26" i="10"/>
  <c r="K26" i="10"/>
  <c r="L25" i="10"/>
  <c r="K25" i="10"/>
  <c r="L24" i="10"/>
  <c r="K24" i="10"/>
  <c r="L23" i="10"/>
  <c r="K23" i="10"/>
  <c r="L22" i="10"/>
  <c r="K22" i="10"/>
  <c r="L21" i="10"/>
  <c r="K21" i="10"/>
  <c r="L21" i="17"/>
  <c r="K21" i="17"/>
  <c r="L27" i="17"/>
  <c r="K27" i="17"/>
  <c r="L31" i="17"/>
  <c r="K31" i="17"/>
  <c r="L21" i="8"/>
  <c r="K21" i="8"/>
  <c r="N21" i="18"/>
  <c r="M21" i="18"/>
  <c r="L21" i="18"/>
  <c r="K21" i="18"/>
  <c r="N22" i="18"/>
  <c r="M22" i="18"/>
  <c r="L22" i="18"/>
  <c r="K22" i="18"/>
  <c r="N28" i="18"/>
  <c r="M28" i="18"/>
  <c r="L28" i="18"/>
  <c r="K28" i="18"/>
  <c r="N27" i="18"/>
  <c r="M27" i="18"/>
  <c r="L27" i="18"/>
  <c r="K27" i="18"/>
  <c r="N21" i="14"/>
  <c r="M21" i="14"/>
  <c r="L21" i="14"/>
  <c r="K21" i="14"/>
  <c r="N22" i="11"/>
  <c r="M22" i="11"/>
  <c r="L22" i="11"/>
  <c r="K22" i="11"/>
  <c r="L21" i="11"/>
  <c r="K21" i="11"/>
  <c r="N25" i="9"/>
  <c r="M25" i="9"/>
  <c r="L25" i="9"/>
  <c r="K25" i="9"/>
  <c r="N24" i="9"/>
  <c r="M24" i="9"/>
  <c r="L24" i="9"/>
  <c r="K24" i="9"/>
  <c r="N23" i="9"/>
  <c r="M23" i="9"/>
  <c r="L23" i="9"/>
  <c r="K23" i="9"/>
  <c r="N25" i="12"/>
  <c r="M25" i="12"/>
  <c r="L25" i="12"/>
  <c r="K25" i="12"/>
  <c r="N24" i="12"/>
  <c r="M24" i="12"/>
  <c r="L24" i="12"/>
  <c r="K24" i="12"/>
  <c r="N29" i="6"/>
  <c r="M29" i="6"/>
  <c r="L29" i="6"/>
  <c r="K29" i="6"/>
  <c r="N28" i="6"/>
  <c r="M28" i="6"/>
  <c r="L28" i="6"/>
  <c r="K28" i="6"/>
  <c r="N27" i="6"/>
  <c r="M27" i="6"/>
  <c r="L27" i="6"/>
  <c r="K27" i="6"/>
  <c r="N26" i="6"/>
  <c r="M26" i="6"/>
  <c r="L26" i="6"/>
  <c r="K26" i="6"/>
  <c r="L28" i="15"/>
  <c r="K28" i="15"/>
  <c r="N24" i="13"/>
  <c r="M24" i="13"/>
  <c r="L24" i="13"/>
  <c r="K24" i="13"/>
  <c r="N22" i="13"/>
  <c r="M22" i="13"/>
  <c r="L22" i="13"/>
  <c r="K22" i="13"/>
  <c r="L21" i="13"/>
  <c r="K21" i="13"/>
  <c r="N29" i="5"/>
  <c r="M29" i="5"/>
  <c r="L29" i="5"/>
  <c r="K29" i="5"/>
  <c r="N28" i="5"/>
  <c r="M28" i="5"/>
  <c r="L28" i="5"/>
  <c r="K28" i="5"/>
  <c r="N27" i="5"/>
  <c r="M27" i="5"/>
  <c r="L27" i="5"/>
  <c r="K27" i="5"/>
  <c r="N26" i="5"/>
  <c r="M26" i="5"/>
  <c r="L26" i="5"/>
  <c r="K26" i="5"/>
  <c r="L32" i="4"/>
  <c r="K32" i="4"/>
  <c r="N31" i="4"/>
  <c r="M31" i="4"/>
  <c r="L31" i="4"/>
  <c r="K31" i="4"/>
  <c r="N30" i="4"/>
  <c r="M30" i="4"/>
  <c r="L30" i="4"/>
  <c r="K30" i="4"/>
  <c r="N29" i="4"/>
  <c r="M29" i="4"/>
  <c r="L29" i="4"/>
  <c r="K29" i="4"/>
  <c r="L28" i="4"/>
  <c r="K28" i="4"/>
  <c r="L27" i="4"/>
  <c r="K27" i="4"/>
  <c r="N26" i="4"/>
  <c r="M26" i="4"/>
  <c r="L26" i="4"/>
  <c r="K26" i="4"/>
  <c r="L21" i="3"/>
  <c r="K21" i="3"/>
  <c r="L22" i="3"/>
  <c r="K22" i="3"/>
  <c r="N26" i="3"/>
  <c r="M26" i="3"/>
  <c r="L26" i="3"/>
  <c r="K26" i="3"/>
  <c r="G35" i="10" l="1"/>
  <c r="G34" i="10"/>
  <c r="G35" i="14"/>
  <c r="G34" i="8"/>
  <c r="G36" i="10"/>
  <c r="H32" i="7" l="1"/>
  <c r="H36" i="10"/>
  <c r="H35" i="10"/>
  <c r="H34" i="10"/>
  <c r="H41" i="17"/>
  <c r="H34" i="8"/>
  <c r="L25" i="7" l="1"/>
  <c r="K25" i="7"/>
  <c r="L24" i="7"/>
  <c r="K24" i="7"/>
  <c r="L25" i="8"/>
  <c r="K25" i="8"/>
  <c r="L21" i="16"/>
  <c r="K21" i="16"/>
  <c r="L25" i="16"/>
  <c r="K25" i="16"/>
  <c r="L24" i="16"/>
  <c r="K24" i="16"/>
  <c r="N27" i="14"/>
  <c r="M27" i="14"/>
  <c r="L27" i="14"/>
  <c r="K27" i="14"/>
  <c r="N26" i="14"/>
  <c r="M26" i="14"/>
  <c r="L26" i="14"/>
  <c r="K26" i="14"/>
  <c r="N22" i="9"/>
  <c r="M22" i="9"/>
  <c r="L22" i="9"/>
  <c r="K22" i="9"/>
  <c r="N24" i="6"/>
  <c r="M24" i="6"/>
  <c r="L24" i="6"/>
  <c r="K24" i="6"/>
  <c r="N23" i="6"/>
  <c r="M23" i="6"/>
  <c r="L23" i="6"/>
  <c r="K23" i="6"/>
  <c r="N26" i="20"/>
  <c r="M26" i="20"/>
  <c r="L26" i="20"/>
  <c r="K26" i="20"/>
  <c r="N25" i="20"/>
  <c r="M25" i="20"/>
  <c r="L25" i="20"/>
  <c r="K25" i="20"/>
  <c r="N24" i="15"/>
  <c r="M24" i="15"/>
  <c r="L24" i="15"/>
  <c r="K24" i="15"/>
  <c r="N23" i="15"/>
  <c r="M23" i="15"/>
  <c r="L23" i="15"/>
  <c r="K23" i="15"/>
  <c r="N25" i="5"/>
  <c r="M25" i="5"/>
  <c r="L25" i="5"/>
  <c r="K25" i="5"/>
  <c r="N27" i="3"/>
  <c r="M27" i="3"/>
  <c r="L27" i="3"/>
  <c r="K27" i="3"/>
  <c r="N25" i="3"/>
  <c r="M25" i="3"/>
  <c r="L25" i="3"/>
  <c r="K25" i="3"/>
  <c r="N24" i="3"/>
  <c r="M24" i="3"/>
  <c r="L24" i="3"/>
  <c r="K24" i="3"/>
  <c r="L23" i="3"/>
  <c r="K23" i="3"/>
  <c r="N23" i="2"/>
  <c r="M23" i="2"/>
  <c r="L23" i="2"/>
  <c r="K23" i="2"/>
  <c r="L22" i="2"/>
  <c r="K22" i="2"/>
  <c r="N21" i="2"/>
  <c r="N24" i="2"/>
  <c r="N25" i="2"/>
  <c r="N23" i="13"/>
  <c r="N26" i="13"/>
  <c r="G31" i="13" s="1"/>
  <c r="H31" i="13" s="1"/>
  <c r="N21" i="12"/>
  <c r="N22" i="12"/>
  <c r="N23" i="12"/>
  <c r="N26" i="12"/>
  <c r="N27" i="12"/>
  <c r="G39" i="17"/>
  <c r="H39" i="17" s="1"/>
  <c r="N32" i="17"/>
  <c r="N33" i="4"/>
  <c r="N34" i="4"/>
  <c r="N24" i="5"/>
  <c r="N30" i="5"/>
  <c r="N32" i="5"/>
  <c r="N21" i="15"/>
  <c r="N22" i="15"/>
  <c r="N25" i="15"/>
  <c r="N27" i="15"/>
  <c r="G33" i="15" s="1"/>
  <c r="H33" i="15" s="1"/>
  <c r="N23" i="20"/>
  <c r="N24" i="20"/>
  <c r="N27" i="20"/>
  <c r="N21" i="6"/>
  <c r="N22" i="6"/>
  <c r="N25" i="6"/>
  <c r="N30" i="6"/>
  <c r="N31" i="6"/>
  <c r="N32" i="6"/>
  <c r="N21" i="9"/>
  <c r="N26" i="9"/>
  <c r="N27" i="9"/>
  <c r="N23" i="11"/>
  <c r="N24" i="11"/>
  <c r="N25" i="11"/>
  <c r="N23" i="14"/>
  <c r="N25" i="14"/>
  <c r="N28" i="14"/>
  <c r="N23" i="18"/>
  <c r="N24" i="18"/>
  <c r="N25" i="18"/>
  <c r="N26" i="18"/>
  <c r="N29" i="18"/>
  <c r="N30" i="18"/>
  <c r="M21" i="2"/>
  <c r="M24" i="2"/>
  <c r="M25" i="2"/>
  <c r="M23" i="13"/>
  <c r="M26" i="13"/>
  <c r="M21" i="12"/>
  <c r="M22" i="12"/>
  <c r="M23" i="12"/>
  <c r="M26" i="12"/>
  <c r="M27" i="12"/>
  <c r="M32" i="17"/>
  <c r="G38" i="17" s="1"/>
  <c r="H38" i="17" s="1"/>
  <c r="M33" i="4"/>
  <c r="M34" i="4"/>
  <c r="M24" i="5"/>
  <c r="M30" i="5"/>
  <c r="M32" i="5"/>
  <c r="M21" i="15"/>
  <c r="M22" i="15"/>
  <c r="M25" i="15"/>
  <c r="M27" i="15"/>
  <c r="M23" i="20"/>
  <c r="M24" i="20"/>
  <c r="M27" i="20"/>
  <c r="M21" i="6"/>
  <c r="M22" i="6"/>
  <c r="M25" i="6"/>
  <c r="M30" i="6"/>
  <c r="M31" i="6"/>
  <c r="M32" i="6"/>
  <c r="M21" i="9"/>
  <c r="M26" i="9"/>
  <c r="M27" i="9"/>
  <c r="M23" i="11"/>
  <c r="M24" i="11"/>
  <c r="M25" i="11"/>
  <c r="M23" i="14"/>
  <c r="M25" i="14"/>
  <c r="M28" i="14"/>
  <c r="M23" i="18"/>
  <c r="M24" i="18"/>
  <c r="M25" i="18"/>
  <c r="M26" i="18"/>
  <c r="M29" i="18"/>
  <c r="M30" i="18"/>
  <c r="L21" i="12"/>
  <c r="L22" i="12"/>
  <c r="L23" i="12"/>
  <c r="L26" i="12"/>
  <c r="L27" i="12"/>
  <c r="L22" i="17"/>
  <c r="L23" i="17"/>
  <c r="L24" i="17"/>
  <c r="L25" i="17"/>
  <c r="L26" i="17"/>
  <c r="L28" i="17"/>
  <c r="L29" i="17"/>
  <c r="L30" i="17"/>
  <c r="L32" i="17"/>
  <c r="L33" i="17"/>
  <c r="L34" i="17"/>
  <c r="L21" i="15"/>
  <c r="L22" i="15"/>
  <c r="L25" i="15"/>
  <c r="L26" i="15"/>
  <c r="L27" i="15"/>
  <c r="L21" i="20"/>
  <c r="L22" i="20"/>
  <c r="L23" i="20"/>
  <c r="L24" i="20"/>
  <c r="L27" i="20"/>
  <c r="L21" i="6"/>
  <c r="L22" i="6"/>
  <c r="L25" i="6"/>
  <c r="L30" i="6"/>
  <c r="L31" i="6"/>
  <c r="L32" i="6"/>
  <c r="L21" i="9"/>
  <c r="L26" i="9"/>
  <c r="L27" i="9"/>
  <c r="L23" i="11"/>
  <c r="L24" i="11"/>
  <c r="L25" i="11"/>
  <c r="L22" i="14"/>
  <c r="L23" i="14"/>
  <c r="L24" i="14"/>
  <c r="L25" i="14"/>
  <c r="L28" i="14"/>
  <c r="L23" i="18"/>
  <c r="L24" i="18"/>
  <c r="L25" i="18"/>
  <c r="L26" i="18"/>
  <c r="L29" i="18"/>
  <c r="L30" i="18"/>
  <c r="L31" i="18"/>
  <c r="L22" i="16"/>
  <c r="L23" i="16"/>
  <c r="L26" i="16"/>
  <c r="L27" i="16"/>
  <c r="L28" i="16"/>
  <c r="L29" i="16"/>
  <c r="L22" i="8"/>
  <c r="G35" i="8" s="1"/>
  <c r="H35" i="8" s="1"/>
  <c r="L23" i="8"/>
  <c r="L24" i="8"/>
  <c r="L26" i="8"/>
  <c r="L27" i="8"/>
  <c r="L21" i="7"/>
  <c r="L22" i="7"/>
  <c r="L23" i="7"/>
  <c r="L21" i="2"/>
  <c r="L24" i="2"/>
  <c r="L25" i="2"/>
  <c r="L23" i="13"/>
  <c r="L25" i="13"/>
  <c r="L26" i="13"/>
  <c r="G29" i="13" s="1"/>
  <c r="S24" i="1" s="1"/>
  <c r="L21" i="4"/>
  <c r="L22" i="4"/>
  <c r="L23" i="4"/>
  <c r="L24" i="4"/>
  <c r="L25" i="4"/>
  <c r="L33" i="4"/>
  <c r="L34" i="4"/>
  <c r="L21" i="5"/>
  <c r="L22" i="5"/>
  <c r="L24" i="5"/>
  <c r="L30" i="5"/>
  <c r="L31" i="5"/>
  <c r="L32" i="5"/>
  <c r="K21" i="2"/>
  <c r="K24" i="2"/>
  <c r="K25" i="2"/>
  <c r="K23" i="13"/>
  <c r="K25" i="13"/>
  <c r="K26" i="13"/>
  <c r="K21" i="12"/>
  <c r="K22" i="12"/>
  <c r="K23" i="12"/>
  <c r="K26" i="12"/>
  <c r="K27" i="12"/>
  <c r="K22" i="17"/>
  <c r="K23" i="17"/>
  <c r="K24" i="17"/>
  <c r="K25" i="17"/>
  <c r="K26" i="17"/>
  <c r="K28" i="17"/>
  <c r="K29" i="17"/>
  <c r="K30" i="17"/>
  <c r="K32" i="17"/>
  <c r="K33" i="17"/>
  <c r="K34" i="17"/>
  <c r="K21" i="4"/>
  <c r="K22" i="4"/>
  <c r="K23" i="4"/>
  <c r="K24" i="4"/>
  <c r="K25" i="4"/>
  <c r="K33" i="4"/>
  <c r="K34" i="4"/>
  <c r="K21" i="5"/>
  <c r="K22" i="5"/>
  <c r="K24" i="5"/>
  <c r="K30" i="5"/>
  <c r="K31" i="5"/>
  <c r="K32" i="5"/>
  <c r="K21" i="15"/>
  <c r="K22" i="15"/>
  <c r="K25" i="15"/>
  <c r="K26" i="15"/>
  <c r="K27" i="15"/>
  <c r="K21" i="20"/>
  <c r="K22" i="20"/>
  <c r="K23" i="20"/>
  <c r="K24" i="20"/>
  <c r="K27" i="20"/>
  <c r="K21" i="6"/>
  <c r="K22" i="6"/>
  <c r="K25" i="6"/>
  <c r="K30" i="6"/>
  <c r="K31" i="6"/>
  <c r="K32" i="6"/>
  <c r="K21" i="9"/>
  <c r="K26" i="9"/>
  <c r="K27" i="9"/>
  <c r="K23" i="11"/>
  <c r="K24" i="11"/>
  <c r="K25" i="11"/>
  <c r="K22" i="14"/>
  <c r="K23" i="14"/>
  <c r="K24" i="14"/>
  <c r="K25" i="14"/>
  <c r="K28" i="14"/>
  <c r="K23" i="18"/>
  <c r="G33" i="18" s="1"/>
  <c r="K24" i="18"/>
  <c r="K25" i="18"/>
  <c r="K26" i="18"/>
  <c r="K29" i="18"/>
  <c r="K30" i="18"/>
  <c r="K31" i="18"/>
  <c r="K22" i="16"/>
  <c r="K23" i="16"/>
  <c r="K26" i="16"/>
  <c r="K27" i="16"/>
  <c r="K28" i="16"/>
  <c r="K29" i="16"/>
  <c r="K22" i="8"/>
  <c r="K23" i="8"/>
  <c r="K24" i="8"/>
  <c r="K26" i="8"/>
  <c r="K27" i="8"/>
  <c r="G31" i="10"/>
  <c r="H31" i="10" s="1"/>
  <c r="K21" i="7"/>
  <c r="K22" i="7"/>
  <c r="K23" i="7"/>
  <c r="G32" i="10"/>
  <c r="H32" i="10" s="1"/>
  <c r="G30" i="9"/>
  <c r="H30" i="9" s="1"/>
  <c r="G36" i="18"/>
  <c r="H36" i="18" s="1"/>
  <c r="H30" i="7"/>
  <c r="H29" i="7"/>
  <c r="G32" i="16" l="1"/>
  <c r="G31" i="16"/>
  <c r="H31" i="16" s="1"/>
  <c r="G32" i="14"/>
  <c r="H32" i="14" s="1"/>
  <c r="G36" i="14"/>
  <c r="H36" i="14" s="1"/>
  <c r="G31" i="12"/>
  <c r="H31" i="12" s="1"/>
  <c r="G30" i="15"/>
  <c r="H30" i="15" s="1"/>
  <c r="G28" i="13"/>
  <c r="H28" i="13" s="1"/>
  <c r="G37" i="5"/>
  <c r="H37" i="5" s="1"/>
  <c r="G36" i="5"/>
  <c r="H36" i="5" s="1"/>
  <c r="G32" i="3"/>
  <c r="H32" i="3" s="1"/>
  <c r="G31" i="3"/>
  <c r="H31" i="3" s="1"/>
  <c r="G29" i="3"/>
  <c r="H29" i="3" s="1"/>
  <c r="G29" i="8"/>
  <c r="G34" i="6"/>
  <c r="H34" i="6" s="1"/>
  <c r="G39" i="18"/>
  <c r="H39" i="18" s="1"/>
  <c r="G40" i="18"/>
  <c r="H40" i="18" s="1"/>
  <c r="G34" i="5"/>
  <c r="H34" i="5" s="1"/>
  <c r="G39" i="6"/>
  <c r="H39" i="6" s="1"/>
  <c r="G40" i="6"/>
  <c r="H40" i="6" s="1"/>
  <c r="G41" i="6"/>
  <c r="H41" i="6" s="1"/>
  <c r="G34" i="7"/>
  <c r="H34" i="7" s="1"/>
  <c r="G33" i="7"/>
  <c r="H33" i="7" s="1"/>
  <c r="G37" i="4"/>
  <c r="S22" i="1" s="1"/>
  <c r="G42" i="4"/>
  <c r="H42" i="4" s="1"/>
  <c r="G41" i="4"/>
  <c r="H41" i="4" s="1"/>
  <c r="G43" i="4"/>
  <c r="H43" i="4" s="1"/>
  <c r="G34" i="20"/>
  <c r="H34" i="20" s="1"/>
  <c r="G37" i="16"/>
  <c r="H37" i="16" s="1"/>
  <c r="G36" i="16"/>
  <c r="H36" i="16" s="1"/>
  <c r="G38" i="16"/>
  <c r="H38" i="16" s="1"/>
  <c r="G27" i="7"/>
  <c r="H27" i="7" s="1"/>
  <c r="G34" i="12"/>
  <c r="H34" i="12" s="1"/>
  <c r="G36" i="12"/>
  <c r="H36" i="12" s="1"/>
  <c r="G35" i="12"/>
  <c r="H35" i="12" s="1"/>
  <c r="G35" i="3"/>
  <c r="H35" i="3" s="1"/>
  <c r="G34" i="3"/>
  <c r="H34" i="3" s="1"/>
  <c r="G40" i="5"/>
  <c r="H40" i="5" s="1"/>
  <c r="G39" i="5"/>
  <c r="H39" i="5" s="1"/>
  <c r="G41" i="5"/>
  <c r="H41" i="5" s="1"/>
  <c r="G33" i="13"/>
  <c r="H33" i="13" s="1"/>
  <c r="G34" i="13"/>
  <c r="H34" i="13" s="1"/>
  <c r="G35" i="13"/>
  <c r="H35" i="13" s="1"/>
  <c r="G35" i="6"/>
  <c r="S27" i="1" s="1"/>
  <c r="G30" i="2"/>
  <c r="H30" i="2" s="1"/>
  <c r="G36" i="17"/>
  <c r="H36" i="17" s="1"/>
  <c r="G35" i="18"/>
  <c r="H35" i="18" s="1"/>
  <c r="G29" i="11"/>
  <c r="H29" i="11" s="1"/>
  <c r="G30" i="13"/>
  <c r="H30" i="13" s="1"/>
  <c r="G32" i="11"/>
  <c r="H32" i="11" s="1"/>
  <c r="G35" i="15"/>
  <c r="H35" i="15" s="1"/>
  <c r="G36" i="15"/>
  <c r="H36" i="15" s="1"/>
  <c r="G37" i="15"/>
  <c r="H37" i="15" s="1"/>
  <c r="G36" i="8"/>
  <c r="H36" i="8" s="1"/>
  <c r="G30" i="8"/>
  <c r="G33" i="2"/>
  <c r="H33" i="2" s="1"/>
  <c r="G32" i="2"/>
  <c r="H32" i="2" s="1"/>
  <c r="G29" i="12"/>
  <c r="H29" i="12" s="1"/>
  <c r="G28" i="11"/>
  <c r="S30" i="1" s="1"/>
  <c r="G43" i="17"/>
  <c r="H43" i="17" s="1"/>
  <c r="G42" i="17"/>
  <c r="H42" i="17" s="1"/>
  <c r="G31" i="9"/>
  <c r="H31" i="9" s="1"/>
  <c r="G32" i="12"/>
  <c r="H32" i="12" s="1"/>
  <c r="G29" i="9"/>
  <c r="G32" i="9"/>
  <c r="H32" i="9" s="1"/>
  <c r="G34" i="9"/>
  <c r="G35" i="9"/>
  <c r="G36" i="9"/>
  <c r="H32" i="8"/>
  <c r="H34" i="16"/>
  <c r="G33" i="14"/>
  <c r="H33" i="14" s="1"/>
  <c r="G32" i="20"/>
  <c r="H32" i="20" s="1"/>
  <c r="G38" i="4"/>
  <c r="H38" i="4" s="1"/>
  <c r="G39" i="4"/>
  <c r="H39" i="4" s="1"/>
  <c r="H29" i="13"/>
  <c r="G37" i="14"/>
  <c r="H37" i="14" s="1"/>
  <c r="H35" i="14"/>
  <c r="G30" i="14"/>
  <c r="H30" i="14" s="1"/>
  <c r="G31" i="14"/>
  <c r="H31" i="14" s="1"/>
  <c r="G34" i="11"/>
  <c r="H34" i="11" s="1"/>
  <c r="G33" i="11"/>
  <c r="H33" i="11" s="1"/>
  <c r="G27" i="11"/>
  <c r="G30" i="11"/>
  <c r="H30" i="11" s="1"/>
  <c r="G36" i="20"/>
  <c r="H36" i="20" s="1"/>
  <c r="G35" i="20"/>
  <c r="H35" i="20" s="1"/>
  <c r="G31" i="20"/>
  <c r="H31" i="20" s="1"/>
  <c r="C22" i="1"/>
  <c r="G30" i="20"/>
  <c r="C21" i="1"/>
  <c r="G29" i="20"/>
  <c r="H29" i="20" s="1"/>
  <c r="G32" i="13"/>
  <c r="E5" i="13" s="1"/>
  <c r="G36" i="3"/>
  <c r="H36" i="3" s="1"/>
  <c r="G30" i="3"/>
  <c r="C19" i="1"/>
  <c r="G34" i="2"/>
  <c r="G37" i="6"/>
  <c r="H37" i="6" s="1"/>
  <c r="C20" i="1"/>
  <c r="C18" i="1"/>
  <c r="G27" i="2"/>
  <c r="H27" i="2" s="1"/>
  <c r="S31" i="1"/>
  <c r="H29" i="8"/>
  <c r="H33" i="18"/>
  <c r="H29" i="9"/>
  <c r="G33" i="9"/>
  <c r="H35" i="6"/>
  <c r="S29" i="1"/>
  <c r="S33" i="1"/>
  <c r="H32" i="16"/>
  <c r="G28" i="2"/>
  <c r="G34" i="18"/>
  <c r="H31" i="8"/>
  <c r="H33" i="16"/>
  <c r="G36" i="6"/>
  <c r="H36" i="6" s="1"/>
  <c r="G32" i="15"/>
  <c r="H32" i="15" s="1"/>
  <c r="G29" i="2"/>
  <c r="H29" i="2" s="1"/>
  <c r="G35" i="5"/>
  <c r="G28" i="7"/>
  <c r="G31" i="7" s="1"/>
  <c r="G31" i="15"/>
  <c r="G37" i="17"/>
  <c r="G30" i="12"/>
  <c r="H28" i="11"/>
  <c r="G33" i="10"/>
  <c r="G36" i="4"/>
  <c r="S36" i="1"/>
  <c r="G40" i="17" l="1"/>
  <c r="G38" i="5"/>
  <c r="H38" i="5" s="1"/>
  <c r="E7" i="5" s="1"/>
  <c r="H37" i="4"/>
  <c r="G33" i="3"/>
  <c r="S34" i="1"/>
  <c r="H30" i="8"/>
  <c r="G33" i="12"/>
  <c r="G37" i="18"/>
  <c r="H37" i="18" s="1"/>
  <c r="E7" i="18" s="1"/>
  <c r="S16" i="1"/>
  <c r="J4" i="1" s="1"/>
  <c r="H34" i="9"/>
  <c r="S18" i="1"/>
  <c r="P4" i="1" s="1"/>
  <c r="H36" i="9"/>
  <c r="S17" i="1"/>
  <c r="M4" i="1" s="1"/>
  <c r="H35" i="9"/>
  <c r="G31" i="11"/>
  <c r="E5" i="11" s="1"/>
  <c r="G33" i="20"/>
  <c r="H33" i="20" s="1"/>
  <c r="E7" i="20" s="1"/>
  <c r="G33" i="8"/>
  <c r="H33" i="8" s="1"/>
  <c r="E7" i="8" s="1"/>
  <c r="G34" i="14"/>
  <c r="E5" i="14" s="1"/>
  <c r="H27" i="11"/>
  <c r="H32" i="13"/>
  <c r="E7" i="13" s="1"/>
  <c r="G38" i="6"/>
  <c r="H38" i="6" s="1"/>
  <c r="E7" i="6" s="1"/>
  <c r="S26" i="1"/>
  <c r="H30" i="20"/>
  <c r="S21" i="1"/>
  <c r="H30" i="3"/>
  <c r="H34" i="2"/>
  <c r="C24" i="1"/>
  <c r="E5" i="17"/>
  <c r="H40" i="17"/>
  <c r="E7" i="17" s="1"/>
  <c r="E5" i="18"/>
  <c r="S25" i="1"/>
  <c r="H31" i="15"/>
  <c r="S20" i="1"/>
  <c r="H28" i="2"/>
  <c r="G31" i="2"/>
  <c r="G35" i="16"/>
  <c r="H31" i="11"/>
  <c r="E7" i="11" s="1"/>
  <c r="E5" i="12"/>
  <c r="H33" i="12"/>
  <c r="E7" i="12" s="1"/>
  <c r="S37" i="1"/>
  <c r="H28" i="7"/>
  <c r="G40" i="4"/>
  <c r="H36" i="4"/>
  <c r="H30" i="12"/>
  <c r="S28" i="1"/>
  <c r="H33" i="3"/>
  <c r="E7" i="3" s="1"/>
  <c r="E5" i="3"/>
  <c r="H33" i="9"/>
  <c r="E7" i="9" s="1"/>
  <c r="E5" i="9"/>
  <c r="H31" i="7"/>
  <c r="E7" i="7" s="1"/>
  <c r="E5" i="7"/>
  <c r="H33" i="10"/>
  <c r="E7" i="10" s="1"/>
  <c r="E5" i="10"/>
  <c r="S35" i="1"/>
  <c r="H37" i="17"/>
  <c r="H35" i="5"/>
  <c r="S23" i="1"/>
  <c r="S32" i="1"/>
  <c r="R13" i="1" s="1"/>
  <c r="H34" i="18"/>
  <c r="G34" i="15"/>
  <c r="E5" i="5" l="1"/>
  <c r="R14" i="1"/>
  <c r="C14" i="1" s="1"/>
  <c r="E5" i="20"/>
  <c r="E5" i="6"/>
  <c r="R9" i="1"/>
  <c r="C9" i="1" s="1"/>
  <c r="R6" i="1"/>
  <c r="C6" i="1" s="1"/>
  <c r="R11" i="1"/>
  <c r="C11" i="1" s="1"/>
  <c r="R4" i="1"/>
  <c r="C4" i="1" s="1"/>
  <c r="R5" i="1"/>
  <c r="C5" i="1" s="1"/>
  <c r="R12" i="1"/>
  <c r="C12" i="1" s="1"/>
  <c r="R8" i="1"/>
  <c r="R10" i="1"/>
  <c r="C10" i="1" s="1"/>
  <c r="R7" i="1"/>
  <c r="C7" i="1" s="1"/>
  <c r="S13" i="1"/>
  <c r="E13" i="1" s="1"/>
  <c r="S9" i="1"/>
  <c r="E9" i="1" s="1"/>
  <c r="S5" i="1"/>
  <c r="E5" i="1" s="1"/>
  <c r="S12" i="1"/>
  <c r="E12" i="1" s="1"/>
  <c r="S8" i="1"/>
  <c r="E8" i="1" s="1"/>
  <c r="S4" i="1"/>
  <c r="E4" i="1" s="1"/>
  <c r="S11" i="1"/>
  <c r="E11" i="1" s="1"/>
  <c r="S7" i="1"/>
  <c r="E7" i="1" s="1"/>
  <c r="S14" i="1"/>
  <c r="E14" i="1" s="1"/>
  <c r="S10" i="1"/>
  <c r="E10" i="1" s="1"/>
  <c r="S6" i="1"/>
  <c r="E6" i="1" s="1"/>
  <c r="E5" i="8"/>
  <c r="H34" i="14"/>
  <c r="E7" i="14" s="1"/>
  <c r="C13" i="1"/>
  <c r="C8" i="1"/>
  <c r="E5" i="4"/>
  <c r="H40" i="4"/>
  <c r="E7" i="4" s="1"/>
  <c r="H31" i="2"/>
  <c r="E7" i="2" s="1"/>
  <c r="E5" i="2"/>
  <c r="E5" i="16"/>
  <c r="H35" i="16"/>
  <c r="E7" i="16" s="1"/>
  <c r="H34" i="15"/>
  <c r="E7" i="15" s="1"/>
  <c r="E5" i="15"/>
</calcChain>
</file>

<file path=xl/sharedStrings.xml><?xml version="1.0" encoding="utf-8"?>
<sst xmlns="http://schemas.openxmlformats.org/spreadsheetml/2006/main" count="1686" uniqueCount="323">
  <si>
    <t>Instructions - Read me first.</t>
  </si>
  <si>
    <t>Field Definitions</t>
  </si>
  <si>
    <t>ID</t>
  </si>
  <si>
    <t>Sensor or Baseline</t>
  </si>
  <si>
    <t>This is the type of technical system or baseline that we believe is necessary in order to implement the specific sub control.</t>
  </si>
  <si>
    <t>Policy Approved</t>
  </si>
  <si>
    <t>This question determines whether the organization currently has a policy defined that indicates that they should be implementing the defined sub control.</t>
  </si>
  <si>
    <t>Control Implemented</t>
  </si>
  <si>
    <t>This question determines whether or not the organization currently has implemented this sub control and to what degree the control has been implemented.</t>
  </si>
  <si>
    <t>Control Automated</t>
  </si>
  <si>
    <t>This question determines whether or not the organization currently has automated the implementation of this sub control and to what degree the control has been automated.</t>
  </si>
  <si>
    <t>Control Reported to Business</t>
  </si>
  <si>
    <t>This question determines whether or not the organization is reporting this sub control to business representatives and to what degree the control has been reported.</t>
  </si>
  <si>
    <t>This work is licensed under a Creative Commons Attribution-ShareAlike 4.0 International License.</t>
  </si>
  <si>
    <t>CSC #1</t>
  </si>
  <si>
    <t>Maturity level:</t>
  </si>
  <si>
    <t>Description:</t>
  </si>
  <si>
    <t>Score:</t>
  </si>
  <si>
    <t>CSC #2</t>
  </si>
  <si>
    <t>Level One</t>
  </si>
  <si>
    <t>Policies Complete</t>
  </si>
  <si>
    <t>CSC #3</t>
  </si>
  <si>
    <t>Level Two</t>
  </si>
  <si>
    <t>Controls 1-5 Implemented</t>
  </si>
  <si>
    <t>CSC #4</t>
  </si>
  <si>
    <t>Level Three</t>
  </si>
  <si>
    <t>All Controls Implemented</t>
  </si>
  <si>
    <t>CSC #5</t>
  </si>
  <si>
    <t>Level Four</t>
  </si>
  <si>
    <t>All Controls Automated</t>
  </si>
  <si>
    <t>CSC #6</t>
  </si>
  <si>
    <t>Level Five</t>
  </si>
  <si>
    <t>All Controls Reported</t>
  </si>
  <si>
    <t>CSC #7</t>
  </si>
  <si>
    <t>CSC #8</t>
  </si>
  <si>
    <t>Maturity Rating*:</t>
  </si>
  <si>
    <t>CSC #9</t>
  </si>
  <si>
    <t>*Rating is on a 0-5 scale.</t>
  </si>
  <si>
    <t>CSC #10</t>
  </si>
  <si>
    <t>CSC #11</t>
  </si>
  <si>
    <t>CSC #12</t>
  </si>
  <si>
    <t>CSC #13</t>
  </si>
  <si>
    <t>CSC #14</t>
  </si>
  <si>
    <t>CSC #15</t>
  </si>
  <si>
    <t>CSC #16</t>
  </si>
  <si>
    <t>CSC #17</t>
  </si>
  <si>
    <t>CSC #18</t>
  </si>
  <si>
    <t>Risk Addressed:</t>
  </si>
  <si>
    <t>Risk Accepted:</t>
  </si>
  <si>
    <t>NIST CSF</t>
  </si>
  <si>
    <t>Policy Defined</t>
  </si>
  <si>
    <t>Control Automated or Technically Enforced</t>
  </si>
  <si>
    <t>Identify</t>
  </si>
  <si>
    <t>No Policy</t>
  </si>
  <si>
    <t>Not Implemented</t>
  </si>
  <si>
    <t>Not Automated</t>
  </si>
  <si>
    <t>Not Reported</t>
  </si>
  <si>
    <t>Respond</t>
  </si>
  <si>
    <t>Not Applicable</t>
  </si>
  <si>
    <t>Protect</t>
  </si>
  <si>
    <t>All Policies Approved:</t>
  </si>
  <si>
    <t>All Controls Implemented:</t>
  </si>
  <si>
    <t>All Controls Automated:</t>
  </si>
  <si>
    <t>All Controls Reported:</t>
  </si>
  <si>
    <t>Total Percentage Complete:</t>
  </si>
  <si>
    <t>Detect</t>
  </si>
  <si>
    <t>Patch Management System</t>
  </si>
  <si>
    <t>Privileged Account Management System</t>
  </si>
  <si>
    <t>Endpoint Protection System</t>
  </si>
  <si>
    <t>Network Device Management System</t>
  </si>
  <si>
    <t>16.10</t>
  </si>
  <si>
    <t>DO NOT CHANGE THESE VALUES</t>
  </si>
  <si>
    <t>Policy Status</t>
  </si>
  <si>
    <t>Informal Policy</t>
  </si>
  <si>
    <t>Partial Written Policy</t>
  </si>
  <si>
    <t>Written Policy</t>
  </si>
  <si>
    <t>Approved Written Policy</t>
  </si>
  <si>
    <t>Implementation Status</t>
  </si>
  <si>
    <t>Parts of Policy Implemented</t>
  </si>
  <si>
    <t>Implemented on Some Systems</t>
  </si>
  <si>
    <t>Implemented on Most Systems</t>
  </si>
  <si>
    <t>Implemented on All Systems</t>
  </si>
  <si>
    <t>Automation Status</t>
  </si>
  <si>
    <t>Parts of Policy Automated</t>
  </si>
  <si>
    <t>Automated on Some Systems</t>
  </si>
  <si>
    <t>Automated on Most Systems</t>
  </si>
  <si>
    <t>Automated on All Systems</t>
  </si>
  <si>
    <t>Reporting Status</t>
  </si>
  <si>
    <t>Parts of Policy Reported</t>
  </si>
  <si>
    <t>Reported on Some Systems</t>
  </si>
  <si>
    <t>Reported on Most Systems</t>
  </si>
  <si>
    <t>Reported on All Systems</t>
  </si>
  <si>
    <t>This is the ID number of the specific CIS Control sub-control reference as included in the CIS Controls documentation.</t>
  </si>
  <si>
    <t>CIS Control Detail</t>
  </si>
  <si>
    <t>This is the detail behind each specific sub-control as defined by the CIS Controls documentation.</t>
  </si>
  <si>
    <t>CIS Control #2: Inventory and Control of Software Assets</t>
  </si>
  <si>
    <t>Initial Access</t>
  </si>
  <si>
    <t>Execution</t>
  </si>
  <si>
    <t>Persistence</t>
  </si>
  <si>
    <t>Privilege Escalation</t>
  </si>
  <si>
    <t>Defense Evasion</t>
  </si>
  <si>
    <t>Credential Access</t>
  </si>
  <si>
    <t>Discovery</t>
  </si>
  <si>
    <t>Lateral Movement</t>
  </si>
  <si>
    <t>Collection</t>
  </si>
  <si>
    <t>Command and Control</t>
  </si>
  <si>
    <t>Exfiltration</t>
  </si>
  <si>
    <t>ATT&amp;CK Activity</t>
  </si>
  <si>
    <t>Preventive Capability</t>
  </si>
  <si>
    <t>Detective Capability</t>
  </si>
  <si>
    <t>Implementation Group Scores</t>
  </si>
  <si>
    <t>Group #1</t>
  </si>
  <si>
    <t>Group #2</t>
  </si>
  <si>
    <t>Group #3</t>
  </si>
  <si>
    <t>2,3</t>
  </si>
  <si>
    <t>1,2,3</t>
  </si>
  <si>
    <t>Implementation Groups</t>
  </si>
  <si>
    <t>Implementation Group #1 Complete:</t>
  </si>
  <si>
    <t>Implementation Group #2 Complete:</t>
  </si>
  <si>
    <t>Implementation Group #3 Complete:</t>
  </si>
  <si>
    <t>This standards for NIST's Cybersecurity Framework function. These functions were defined by NIST in the CSF and act as control characteristics.</t>
  </si>
  <si>
    <t>This defines the impleementation groups that relate to each individual sub-control. Sub-controls often apply at multiple implementation group levels.</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</si>
  <si>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data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</si>
  <si>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Ensure that a process exists to address unauthorized assets on a weekly basis. The enterprise may choose to remove the asset from the network, deny the asset from connecting remotely to the network, or quarantine the asset.</t>
  </si>
  <si>
    <t>Utilize an active discovery tool to identify assets connected to the enterprise’s network. Configure the active discovery tool to execute daily, or more frequently.</t>
  </si>
  <si>
    <t>Use DHCP logging on all DHCP servers or Internet Protocol (IP) address management tools to update the enterprise’s asset inventory. Review and use logs to update the enterprise’s asset inventory weekly, or more frequently.</t>
  </si>
  <si>
    <t>Use a passive discovery tool to identify assets connected to the enterprise’s network. Review and use scans to update the enterprise’s asset inventory at least weekly, or more frequently.</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</si>
  <si>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</si>
  <si>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</si>
  <si>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Ensure that unauthorized software is either removed from use on enterprise assets or receives a documented exception. Review monthly, or more frequently.</t>
  </si>
  <si>
    <t xml:space="preserve">Utilize software inventory tools, when possible, throughout the enterprise to automate the discovery and documentation of installed software. </t>
  </si>
  <si>
    <t>Use technical controls, such as application allowlisting, to ensure that only authorized software can execute or be accessed. Reassess bi-annually, or more frequently.</t>
  </si>
  <si>
    <t>Use technical controls to ensure that only authorized software libraries, such as specific .dll, .ocx, .so, etc., files, are allowed to load into a system process. Block unauthorized libraries from loading into a system process. Reassess bi-annually, or more frequently.</t>
  </si>
  <si>
    <t>Use technical controls, such as digital signatures and version control, to ensure that only authorized scripts, such as specific .ps1, .py, etc., files, are allowed to execute. Block unauthorized scripts from executing. Reassess bi-annually, or more frequently.</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</si>
  <si>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</si>
  <si>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 xml:space="preserve">Establish and maintain a data inventory, based on the enterprise’s data management process. Inventory sensitive data, at a minimum. Review and update inventory annually, at a minimum, with a priority on sensitive data. </t>
  </si>
  <si>
    <t xml:space="preserve">Configure data access control lists based on a user’s need to know. Apply data access control lists, also known as access permissions, to local and remote file systems, databases, and applications. </t>
  </si>
  <si>
    <t xml:space="preserve">Retain data according to the enterprise’s data management process. Data retention must include both minimum and maximum timelines. </t>
  </si>
  <si>
    <t xml:space="preserve">Securely dispose of data as outlined in the enterprise’s data management process. Ensure the disposal process and method are commensurate with the data sensitivity. </t>
  </si>
  <si>
    <r>
      <t>Encrypt data on end-user devices containing sensitive data. Example implementations can include: Windows BitLocker</t>
    </r>
    <r>
      <rPr>
        <vertAlign val="superscript"/>
        <sz val="11"/>
        <color theme="1"/>
        <rFont val="Calibri"/>
        <family val="2"/>
        <scheme val="minor"/>
      </rPr>
      <t>®</t>
    </r>
    <r>
      <rPr>
        <sz val="11"/>
        <color theme="1"/>
        <rFont val="Calibri"/>
        <family val="2"/>
        <scheme val="minor"/>
      </rPr>
      <t>, Apple FileVault</t>
    </r>
    <r>
      <rPr>
        <vertAlign val="superscript"/>
        <sz val="11"/>
        <color theme="1"/>
        <rFont val="Calibri"/>
        <family val="2"/>
        <scheme val="minor"/>
      </rPr>
      <t>®</t>
    </r>
    <r>
      <rPr>
        <sz val="11"/>
        <color theme="1"/>
        <rFont val="Calibri"/>
        <family val="2"/>
        <scheme val="minor"/>
      </rPr>
      <t>, Linux</t>
    </r>
    <r>
      <rPr>
        <vertAlign val="superscript"/>
        <sz val="11"/>
        <color theme="1"/>
        <rFont val="Calibri"/>
        <family val="2"/>
        <scheme val="minor"/>
      </rPr>
      <t>®</t>
    </r>
    <r>
      <rPr>
        <sz val="11"/>
        <color theme="1"/>
        <rFont val="Calibri"/>
        <family val="2"/>
        <scheme val="minor"/>
      </rPr>
      <t xml:space="preserve"> dm-crypt.</t>
    </r>
  </si>
  <si>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</si>
  <si>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</si>
  <si>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</si>
  <si>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Encrypt sensitive data in transit. Example implementations can include: Transport Layer Security (TLS) and Open Secure Shell (OpenSSH).</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</si>
  <si>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</si>
  <si>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Segment data processing and storage based on the sensitivity of the data. Do not process sensitive data on enterprise assets intended for lower sensitivity data.</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</si>
  <si>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</si>
  <si>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r>
      <t>Log sensitive data access, including modification and disposal.</t>
    </r>
    <r>
      <rPr>
        <sz val="11"/>
        <color rgb="FFFF5630"/>
        <rFont val="Calibri"/>
        <family val="2"/>
        <scheme val="minor"/>
      </rPr>
      <t xml:space="preserve"> </t>
    </r>
  </si>
  <si>
    <t>3.10</t>
  </si>
  <si>
    <t>4.10</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</si>
  <si>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</si>
  <si>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Establish and maintain a secure configuration process for network devices. Review and update documentation annually, or when significant enterprise changes occur that could impact this Safeguard.</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</si>
  <si>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</si>
  <si>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 where supported. Example implementations include a virtual firewall, operating system firewall, or a third-party firewall agent.</t>
  </si>
  <si>
    <t>Implement and manage a host-based firewall or port-filtering tool on end-user devices, with a default-deny rule that drops all traffic except those services and ports that are explicitly allowed.</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</si>
  <si>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</si>
  <si>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</si>
  <si>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 such as an unused file sharing service, web application module, or service function.</t>
  </si>
  <si>
    <t>Configure trusted DNS servers on enterprise assets. Example implementations include: configuring assets to use enterprise-controlled DNS servers and/or reputable externally accessible DNS servers. </t>
  </si>
  <si>
    <r>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t>
    </r>
    <r>
      <rPr>
        <vertAlign val="superscript"/>
        <sz val="11"/>
        <color theme="1"/>
        <rFont val="Calibri"/>
        <family val="2"/>
        <scheme val="minor"/>
      </rPr>
      <t>®</t>
    </r>
    <r>
      <rPr>
        <sz val="11"/>
        <color theme="1"/>
        <rFont val="Calibri"/>
        <family val="2"/>
        <scheme val="minor"/>
      </rPr>
      <t xml:space="preserve"> InTune Device Lock and Apple</t>
    </r>
    <r>
      <rPr>
        <vertAlign val="superscript"/>
        <sz val="11"/>
        <color theme="1"/>
        <rFont val="Calibri"/>
        <family val="2"/>
        <scheme val="minor"/>
      </rPr>
      <t>®</t>
    </r>
    <r>
      <rPr>
        <sz val="11"/>
        <color theme="1"/>
        <rFont val="Calibri"/>
        <family val="2"/>
        <scheme val="minor"/>
      </rPr>
      <t xml:space="preserve"> Configuration Profile maxFailedAttempts.</t>
    </r>
  </si>
  <si>
    <t>Remotely wipe enterprise data from enterprise-owned portable end-user devices when deemed appropriate such as lost or stolen devices, or when an individual no longer supports the enterprise.</t>
  </si>
  <si>
    <r>
      <t>Ensure separate enterprise workspaces are used on mobile end-user devices, where supported. Example implementations include using an Apple</t>
    </r>
    <r>
      <rPr>
        <vertAlign val="superscript"/>
        <sz val="11"/>
        <color theme="1"/>
        <rFont val="Calibri"/>
        <family val="2"/>
        <scheme val="minor"/>
      </rPr>
      <t>®</t>
    </r>
    <r>
      <rPr>
        <sz val="11"/>
        <color theme="1"/>
        <rFont val="Calibri"/>
        <family val="2"/>
        <scheme val="minor"/>
      </rPr>
      <t xml:space="preserve"> Configuration Profile or Android</t>
    </r>
    <r>
      <rPr>
        <vertAlign val="superscript"/>
        <sz val="11"/>
        <color theme="1"/>
        <rFont val="Calibri"/>
        <family val="2"/>
        <scheme val="minor"/>
      </rPr>
      <t>™</t>
    </r>
    <r>
      <rPr>
        <sz val="11"/>
        <color theme="1"/>
        <rFont val="Calibri"/>
        <family val="2"/>
        <scheme val="minor"/>
      </rPr>
      <t xml:space="preserve"> Work Profile to separate enterprise applications and data from personal applications and data.</t>
    </r>
  </si>
  <si>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</si>
  <si>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 xml:space="preserve">Use unique passwords for all enterprise assets. Best practice implementation includes, at a minimum, an 8-character password for accounts using MFA and a 14-character password for accounts not using MFA. </t>
  </si>
  <si>
    <t>Delete or disable any dormant accounts after a period of 45 days of inactivity, where supported.</t>
  </si>
  <si>
    <t>Restrict administrator privileges to dedicated administrator accounts on enterprise assets. Conduct general computing activities, such as internet browsing, email, and productivity suite use, from the user’s primary, non-privileged account.</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</si>
  <si>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</si>
  <si>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 xml:space="preserve">Centralize account management through a directory or identity service. </t>
  </si>
  <si>
    <t>Establish and follow a process, preferably automated, for granting access to enterprise assets upon new hire, rights grant, or role change of a user.</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</si>
  <si>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</si>
  <si>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</si>
  <si>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</si>
  <si>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all administrative access accounts, where supported, on all enterprise assets, whether managed on-site or through a third-party provider.</t>
  </si>
  <si>
    <t>Establish and maintain an inventory of the enterprise’s authentication and authorization systems, including those hosted on-site or at a remote service provider. Review and update the inventory, at a minimum, annually, or more frequently.</t>
  </si>
  <si>
    <t>Centralize access control for all enterprise assets through a directory service or SSO provider, where supported.</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</si>
  <si>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</si>
  <si>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Establish and maintain a documented vulnerability management process for enterprise assets. Review and update documentation annually, or when significant enterprise changes occur that could impact this Safeguard.</t>
  </si>
  <si>
    <t xml:space="preserve">Establish and maintain a risk-based remediation strategy documented in a remediation process, with monthly, or more frequent, reviews. </t>
  </si>
  <si>
    <t>Perform operating system updates on enterprise assets through automated patch management on a monthly, or more frequent, basis.</t>
  </si>
  <si>
    <t>Perform application updates on enterprise assets through automated patch management on a monthly, or more frequent, basis.</t>
  </si>
  <si>
    <r>
      <t>Perform automated vulnerability scans of internal enterprise</t>
    </r>
    <r>
      <rPr>
        <b/>
        <sz val="11"/>
        <color theme="1"/>
        <rFont val="Calibri"/>
        <family val="2"/>
        <scheme val="minor"/>
      </rPr>
      <t xml:space="preserve"> </t>
    </r>
    <r>
      <rPr>
        <sz val="11"/>
        <color theme="1"/>
        <rFont val="Calibri"/>
        <family val="2"/>
        <scheme val="minor"/>
      </rPr>
      <t>assets on a quarterly, or more frequent, basis. Conduct both authenticated and unauthenticated scans, using a SCAP-compliant vulnerability scanning tool.</t>
    </r>
  </si>
  <si>
    <t xml:space="preserve">Perform automated vulnerability scans of externally-exposed enterprise assets using a SCAP-compliant vulnerability scanning tool. Perform scans on a monthly, or more frequent, basis. </t>
  </si>
  <si>
    <t xml:space="preserve">Remediate detected vulnerabilities in software through processes and tooling on a monthly, or more frequent, basis, based on the remediation process. </t>
  </si>
  <si>
    <t>8.10</t>
  </si>
  <si>
    <r>
      <t>Establish and maintain an audit log management process that defines the enterprise’s logging requirements. At a minimum, address the collection, review, and retention of audit logs for enterprise assets.</t>
    </r>
    <r>
      <rPr>
        <b/>
        <sz val="11"/>
        <color theme="1"/>
        <rFont val="Calibri"/>
        <family val="2"/>
        <scheme val="minor"/>
      </rPr>
      <t xml:space="preserve"> </t>
    </r>
    <r>
      <rPr>
        <sz val="11"/>
        <color theme="1"/>
        <rFont val="Calibri"/>
        <family val="2"/>
        <scheme val="minor"/>
      </rPr>
      <t>Review and update documentation annually, or when significant enterprise changes occur that could impact this Safeguard.</t>
    </r>
  </si>
  <si>
    <t>Collect audit logs. Ensure that logging, per the enterprise’s audit log management process, has been enabled across enterprise assets.</t>
  </si>
  <si>
    <t>Ensure that logging destinations maintain adequate storage to comply with the enterprise’s audit log management process.</t>
  </si>
  <si>
    <t>Standardize time synchronization. Configure at least two synchronized time sources across enterprise assets, where supported.</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</si>
  <si>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</si>
  <si>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 on enterprise assets, where appropriate and supported.</t>
  </si>
  <si>
    <t>Collect URL request audit logs on enterprise assets, where appropriate and supported.</t>
  </si>
  <si>
    <r>
      <t>Collect command-line audit logs. Example implementations include collecting audit logs from PowerShell</t>
    </r>
    <r>
      <rPr>
        <vertAlign val="superscript"/>
        <sz val="11"/>
        <color theme="1"/>
        <rFont val="Calibri"/>
        <family val="2"/>
        <scheme val="minor"/>
      </rPr>
      <t>®</t>
    </r>
    <r>
      <rPr>
        <sz val="11"/>
        <color theme="1"/>
        <rFont val="Calibri"/>
        <family val="2"/>
        <scheme val="minor"/>
      </rPr>
      <t>, BASH</t>
    </r>
    <r>
      <rPr>
        <vertAlign val="superscript"/>
        <sz val="11"/>
        <color theme="1"/>
        <rFont val="Calibri"/>
        <family val="2"/>
        <scheme val="minor"/>
      </rPr>
      <t>™</t>
    </r>
    <r>
      <rPr>
        <sz val="11"/>
        <color theme="1"/>
        <rFont val="Calibri"/>
        <family val="2"/>
        <scheme val="minor"/>
      </rPr>
      <t>, and remote administrative terminals.</t>
    </r>
  </si>
  <si>
    <t>Centralize, to the extent possible, audit log collection and retention across enterprise assets.</t>
  </si>
  <si>
    <t>Retain audit logs across enterprise assets for a minimum of 90 days.</t>
  </si>
  <si>
    <t>Conduct reviews of audit logs to detect anomalies or abnormal events that could indicate a potential threat. Conduct reviews on a weekly, or more frequent, basis.</t>
  </si>
  <si>
    <t>Collect service provider logs, where supported. Example implementations include collecting authentication and authorization events, data creation and disposal events, and user management events.</t>
  </si>
  <si>
    <t>Ensure only fully supported browsers and email clients are allowed to execute in the enterprise, only using the latest version of browsers and email clients provided through the vendor.</t>
  </si>
  <si>
    <t>Use DNS filtering services on all enterprise assets to block access to known malicious domains.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</si>
  <si>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</si>
  <si>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either through uninstalling or disabling, any unauthorized or unnecessary browser or email client plugins, extensions, and add-on applications.</t>
  </si>
  <si>
    <t>To lower the chance of spoofed or modified emails from valid domains, implement DMARC policy and verification, starting with implementing the Sender Policy Framework (SPF) and the DomainKeys Identified Mail (DKIM) standards.</t>
  </si>
  <si>
    <t>Block unnecessary file types attempting to enter the enterprise’s email gateway.</t>
  </si>
  <si>
    <t>Deploy and maintain email server anti-malware protections, such as attachment scanning and/or sandboxing.</t>
  </si>
  <si>
    <t>Deploy and maintain anti-malware software on all enterprise assets.</t>
  </si>
  <si>
    <t>Configure automatic updates for anti-malware signature files on all enterprise assets.</t>
  </si>
  <si>
    <t xml:space="preserve">Disable autorun and autoplay auto-execute functionality for removable media. </t>
  </si>
  <si>
    <t>Configure anti-malware software to automatically scan removable media.</t>
  </si>
  <si>
    <r>
      <t>Enable anti-exploitation features on enterprise assets and software, where possible, such as Microsoft</t>
    </r>
    <r>
      <rPr>
        <vertAlign val="superscript"/>
        <sz val="11"/>
        <color theme="1"/>
        <rFont val="Calibri"/>
        <family val="2"/>
        <scheme val="minor"/>
      </rPr>
      <t>®</t>
    </r>
    <r>
      <rPr>
        <sz val="11"/>
        <color theme="1"/>
        <rFont val="Calibri"/>
        <family val="2"/>
        <scheme val="minor"/>
      </rPr>
      <t xml:space="preserve"> Data Execution Prevention (DEP), Windows</t>
    </r>
    <r>
      <rPr>
        <vertAlign val="superscript"/>
        <sz val="11"/>
        <color theme="1"/>
        <rFont val="Calibri"/>
        <family val="2"/>
        <scheme val="minor"/>
      </rPr>
      <t>®</t>
    </r>
    <r>
      <rPr>
        <sz val="11"/>
        <color theme="1"/>
        <rFont val="Calibri"/>
        <family val="2"/>
        <scheme val="minor"/>
      </rPr>
      <t xml:space="preserve"> Defender Exploit Guard (WDEG), or Apple</t>
    </r>
    <r>
      <rPr>
        <vertAlign val="superscript"/>
        <sz val="11"/>
        <color theme="1"/>
        <rFont val="Calibri"/>
        <family val="2"/>
        <scheme val="minor"/>
      </rPr>
      <t>®</t>
    </r>
    <r>
      <rPr>
        <sz val="11"/>
        <color theme="1"/>
        <rFont val="Calibri"/>
        <family val="2"/>
        <scheme val="minor"/>
      </rPr>
      <t xml:space="preserve"> System Integrity Protection (SIP) and Gatekeeper</t>
    </r>
    <r>
      <rPr>
        <vertAlign val="superscript"/>
        <sz val="11"/>
        <color theme="1"/>
        <rFont val="Calibri"/>
        <family val="2"/>
        <scheme val="minor"/>
      </rPr>
      <t>™</t>
    </r>
    <r>
      <rPr>
        <sz val="11"/>
        <color theme="1"/>
        <rFont val="Calibri"/>
        <family val="2"/>
        <scheme val="minor"/>
      </rPr>
      <t>.</t>
    </r>
  </si>
  <si>
    <t>Centrally manage anti-malware software.</t>
  </si>
  <si>
    <t>Use behavior-based anti-malware software.</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</si>
  <si>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</si>
  <si>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of in-scope enterprise assets. Run backups weekly, or more frequently, based on the sensitivity of the data.</t>
  </si>
  <si>
    <t>Protect recovery data with equivalent controls to the original data. Reference encryption or data separation, based on requirements.</t>
  </si>
  <si>
    <t>Establish and maintain an isolated instance of recovery data. Example implementations include version controlling backup destinations through offline, cloud, or off-site systems or services.</t>
  </si>
  <si>
    <t>Test backup recovery quarterly, or more frequently, for a sampling of in-scope enterprise assets.</t>
  </si>
  <si>
    <t xml:space="preserve">Ensure network infrastructure is kept up-to-date. Example implementations include running the latest stable release of software and/or using currently supported network-as-a-service (NaaS) offerings. Review software versions monthly, or more frequently, to verify software support. </t>
  </si>
  <si>
    <t xml:space="preserve">Establish and maintain a secure network architecture. A secure network architecture must address segmentation, least privilege, and availability, at a minimum. </t>
  </si>
  <si>
    <t xml:space="preserve">Securely manage network infrastructure. Example implementations include version-controlled-infrastructure-as-code, and the use of secure network protocols, such as SSH and HTTPS. </t>
  </si>
  <si>
    <t>Establish and maintain architecture diagram(s) and/or other network system documentation. Review and update documentation annually, or when significant enterprise changes occur that could impact this Safeguard.</t>
  </si>
  <si>
    <t>Centralize network AAA.</t>
  </si>
  <si>
    <t>Use secure network management and communication protocols (e.g., 802.1X, Wi-Fi Protected Access 2 (WPA2) Enterprise or greater).</t>
  </si>
  <si>
    <t>Require users to authenticate to enterprise-managed VPN and authentication services prior to accessing enterprise resources on end-user devices.</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</si>
  <si>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</si>
  <si>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</si>
  <si>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host-based intrusion detection solution on enterprise assets, where appropriate and/or supported.</t>
  </si>
  <si>
    <t>Deploy a network intrusion detection solution on enterprise assets, where appropriate. Example implementations include the use of a Network Intrusion Detection System (NIDS) or equivalent cloud service provider (CSP) service.</t>
  </si>
  <si>
    <t>Perform traffic filtering between network segments, where appropriate.</t>
  </si>
  <si>
    <t>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t>
  </si>
  <si>
    <t xml:space="preserve">Collect network traffic flow logs and/or network traffic to review and alert upon from network devices. </t>
  </si>
  <si>
    <t>Deploy a host-based intrusion prevention solution on enterprise assets, where appropriate and/or supported. Example implementations include use of an Endpoint Detection and Response (EDR) client or host-based IPS agent.</t>
  </si>
  <si>
    <t>Deploy a network intrusion prevention solution, where appropriate. Example implementations include the use of a Network Intrusion Prevention System (NIPS) or equivalent CSP service.</t>
  </si>
  <si>
    <t xml:space="preserve">Deploy port-level access control. Port-level access control utilizes 802.1x, or similar network access control protocols, such as certificates, and may incorporate user and/or device authentication. </t>
  </si>
  <si>
    <t>Perform application layer filtering. Example implementations include a filtering proxy, application layer firewall, or gateway.</t>
  </si>
  <si>
    <t>Tune security event alerting thresholds monthly, or more frequently.</t>
  </si>
  <si>
    <t>13.10</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</si>
  <si>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</si>
  <si>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to recognize social engineering attacks, such as phishing, pre-texting, and tailgating. </t>
  </si>
  <si>
    <t>Train workforce members on authentication best practices. Example topics include MFA, password composition, and credential management.</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</si>
  <si>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</si>
  <si>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to be aware of causes for unintentional data exposure. Example topics include mis-delivery of sensitive data, losing a portable end-user device, or publishing data to unintended audiences.</t>
  </si>
  <si>
    <t>Train workforce members to be able to recognize a potential incident and be able to report such an incident. </t>
  </si>
  <si>
    <t>Train workforce to understand how to verify and report out-of-date software patches or any failures in automated processes and tools. Part of this training should include notifying IT personnel of any failures in automated processes and tools.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</si>
  <si>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</si>
  <si>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r>
      <t>Conduct role-specific security awareness and skills training. Example implementations include secure system administration courses for IT professionals, (OWASP</t>
    </r>
    <r>
      <rPr>
        <vertAlign val="superscript"/>
        <sz val="11"/>
        <color theme="1"/>
        <rFont val="Calibri"/>
        <family val="2"/>
        <scheme val="minor"/>
      </rPr>
      <t>®</t>
    </r>
    <r>
      <rPr>
        <sz val="11"/>
        <color theme="1"/>
        <rFont val="Calibri"/>
        <family val="2"/>
        <scheme val="minor"/>
      </rPr>
      <t xml:space="preserve"> Top 10 vulnerability awareness and prevention training for web application developers, and advanced social engineering awareness training for high-profile roles.</t>
    </r>
  </si>
  <si>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</si>
  <si>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 xml:space="preserve">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 </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</si>
  <si>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</si>
  <si>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</si>
  <si>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</si>
  <si>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 consistent with the enterprise’s service provider management policy. Monitoring may include periodic reassessment of service provider compliance, monitoring service provider release notes, and dark web monitoring.</t>
  </si>
  <si>
    <t xml:space="preserve">Securely decommission service providers. Example considerations include user and service account deactivation, termination of data flows, and secure disposal of enterprise data within service provider systems. </t>
  </si>
  <si>
    <t xml:space="preserve">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 </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</si>
  <si>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</si>
  <si>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</si>
  <si>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</si>
  <si>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</si>
  <si>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</si>
  <si>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</si>
  <si>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 xml:space="preserve">Maintain separate environments for production and non-production systems. </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</si>
  <si>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</si>
  <si>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</si>
  <si>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</si>
  <si>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Apply static and dynamic analysis tools within the application life cycle to verify that secure coding practices are being followed.</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</si>
  <si>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</si>
  <si>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</si>
  <si>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</si>
  <si>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</si>
  <si>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</si>
  <si>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</si>
  <si>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</si>
  <si>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</si>
  <si>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Plan and conduct routine incident response exercises and scenarios for key personnel involved in the incident response process to prepare for responding to real-world incidents. Exercises need to test communication channels, decision-making, and workflows. Conduct testing on an annual basis, at a minimum.</t>
  </si>
  <si>
    <t>Conduct post-incident reviews. Post-incident reviews help prevent incident recurrence through identifying lessons learned and follow-up action.</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</si>
  <si>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</si>
  <si>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</si>
  <si>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</si>
  <si>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Remediate penetration test findings based on the enterprise’s policy for remediation scope and prioritization.</t>
  </si>
  <si>
    <t>Validate security measures after each penetration test. If deemed necessary, modify rulesets and capabilities to detect the techniques used during testing.</t>
  </si>
  <si>
    <t>Perform periodic internal penetration tests based on program requirements, no less than annually. The testing may be clear box or opaque box.</t>
  </si>
  <si>
    <t>Recover</t>
  </si>
  <si>
    <t> Respond</t>
  </si>
  <si>
    <t>CIS Control #1: Inventory and Control of Enterprise Assets</t>
  </si>
  <si>
    <t>CIS Control #3: Data Protection</t>
  </si>
  <si>
    <t>CIS Control #4: Secure Configuration of Enterprise Assets and Software</t>
  </si>
  <si>
    <t>CIS Control #5: Account Management</t>
  </si>
  <si>
    <t>CIS Control #6: Access Control Management</t>
  </si>
  <si>
    <t>CIS Control #7: Continuous Vulnerability Management</t>
  </si>
  <si>
    <t>CIS Control #8: Audit Log Management</t>
  </si>
  <si>
    <t>CIS Control #9: Email and Web Browser Protections</t>
  </si>
  <si>
    <t>CIS Control #10: Malware Defenses</t>
  </si>
  <si>
    <t>CIS Control #11: Data Recovery</t>
  </si>
  <si>
    <t>CIS Control #12: Network Infrastructure Management</t>
  </si>
  <si>
    <t>CIS Control #13: Network Monitoring and Defense</t>
  </si>
  <si>
    <t>CIS Control #14: Security Awareness and Skills Training</t>
  </si>
  <si>
    <t>CIS Control #15: Service Provider Management</t>
  </si>
  <si>
    <t>CIS Control #16: Application Software Security</t>
  </si>
  <si>
    <t>CIS Control #17: Incident Response Management</t>
  </si>
  <si>
    <t>CIS Control #18: Penetration Testing</t>
  </si>
  <si>
    <t>Asset Inventory and Discovery System</t>
  </si>
  <si>
    <t>Log Management System</t>
  </si>
  <si>
    <t>Software Inventory and Discovery System</t>
  </si>
  <si>
    <t>Application Control System</t>
  </si>
  <si>
    <t>Data Inventory System</t>
  </si>
  <si>
    <t>Access Management System</t>
  </si>
  <si>
    <t>Physical Security Program</t>
  </si>
  <si>
    <t>Removable Media Protection System</t>
  </si>
  <si>
    <t>Configuration Management System</t>
  </si>
  <si>
    <t>Network Segmentation and Control System</t>
  </si>
  <si>
    <t>Boundary Filtering System</t>
  </si>
  <si>
    <t>Web Filtering System</t>
  </si>
  <si>
    <t>Identity Management System</t>
  </si>
  <si>
    <t>Vulnerability Management System</t>
  </si>
  <si>
    <t>Email Filtering System</t>
  </si>
  <si>
    <t>Backup and Recovery System</t>
  </si>
  <si>
    <t>Remote Access System</t>
  </si>
  <si>
    <t>Education and Awareness Program</t>
  </si>
  <si>
    <t>Third Party Management Program</t>
  </si>
  <si>
    <t>Software Development Standards</t>
  </si>
  <si>
    <t>Static Code Analysis System</t>
  </si>
  <si>
    <t>Audit Management Program</t>
  </si>
  <si>
    <t>Incident Management Program</t>
  </si>
  <si>
    <t>The purpose for this tool is to provide organizations with a simple tool for performing an initial assessment of their information assurance maturity level based on the controls defined by the CIS Controls. Any questions about how this tool works or suggestions can be directed to info@auditscripts.com. In order to use this tool, the assessor must only complete the answers to the drop down menu questions lists on the pages labeled CSC #1 - CSC #18. By choosing a drop down choice for each critical control, the assessment tool will automatically generate scores and maturity level based on the answers to each question. Based on the answers to each question, the dashboard worksheet will automatically populate with the overall maturity level scores for the organization as a whole. These scores can therefore be used to measure the organization's progress and what percentage of the CIS Controls they are currently following. Ideally in the long term organizations would deploy tools that would automate the collection of this information, but in the meanwhile, this tool can be used to help start the process of manually assessing the organization's maturity level.</t>
  </si>
  <si>
    <t>CIS Controls Initial Assessment Tool (v8.0a)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</si>
</sst>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8"/>
      <color theme="0"/>
      <name val="Calibri"/>
      <family val="2"/>
      <scheme val="minor"/>
    </font>
    <font>
      <sz val="11"/>
      <color rgb="FF4374B7"/>
      <name val="Inherit"/>
    </font>
    <font>
      <u/>
      <sz val="11"/>
      <color theme="10"/>
      <name val="Calibri"/>
      <family val="2"/>
      <scheme val="minor"/>
    </font>
    <font>
      <b/>
      <sz val="14"/>
      <color theme="0"/>
      <name val="Calibri"/>
      <family val="2"/>
      <scheme val="minor"/>
    </font>
    <font>
      <sz val="11"/>
      <color theme="0"/>
      <name val="Calibri"/>
      <family val="2"/>
      <scheme val="minor"/>
    </font>
    <font>
      <vertAlign val="superscript"/>
      <sz val="11"/>
      <color theme="1"/>
      <name val="Calibri"/>
      <family val="2"/>
      <scheme val="minor"/>
    </font>
    <font>
      <sz val="11"/>
      <color rgb="FFFF5630"/>
      <name val="Calibri"/>
      <family val="2"/>
      <scheme val="minor"/>
    </font>
  </fonts>
  <fills count="8">
    <fill>
      <patternFill patternType="none"/>
    </fill>
    <fill>
      <patternFill patternType="gray125"/>
    </fill>
    <fill>
      <patternFill patternType="solid">
        <fgColor theme="6" tint="0.79998168889431442"/>
        <bgColor indexed="64"/>
      </patternFill>
    </fill>
    <fill>
      <patternFill patternType="solid">
        <fgColor rgb="FFC00000"/>
        <bgColor indexed="64"/>
      </patternFill>
    </fill>
    <fill>
      <patternFill patternType="solid">
        <fgColor rgb="FF007054"/>
        <bgColor indexed="64"/>
      </patternFill>
    </fill>
    <fill>
      <patternFill patternType="solid">
        <fgColor rgb="FFE74C3C"/>
        <bgColor indexed="64"/>
      </patternFill>
    </fill>
    <fill>
      <patternFill patternType="solid">
        <fgColor theme="0" tint="-0.249977111117893"/>
        <bgColor indexed="64"/>
      </patternFill>
    </fill>
    <fill>
      <patternFill patternType="solid">
        <fgColor theme="2" tint="-9.9978637043366805E-2"/>
        <bgColor indexed="64"/>
      </patternFill>
    </fill>
  </fills>
  <borders count="3">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9" fontId="1" fillId="0" borderId="0" applyFont="0" applyFill="0" applyBorder="0" applyAlignment="0" applyProtection="0"/>
    <xf numFmtId="0" fontId="6" fillId="0" borderId="0" applyNumberFormat="0" applyFill="0" applyBorder="0" applyAlignment="0" applyProtection="0"/>
  </cellStyleXfs>
  <cellXfs count="38">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9" fontId="0" fillId="0" borderId="0" xfId="1" applyFont="1" applyAlignment="1">
      <alignment horizontal="center" vertical="center"/>
    </xf>
    <xf numFmtId="0" fontId="3" fillId="0" borderId="0" xfId="0" applyFont="1" applyAlignment="1">
      <alignment horizontal="center" vertical="center"/>
    </xf>
    <xf numFmtId="2" fontId="0" fillId="0" borderId="0" xfId="0" applyNumberFormat="1" applyAlignment="1">
      <alignment horizontal="center"/>
    </xf>
    <xf numFmtId="0" fontId="3" fillId="2" borderId="0" xfId="0" applyFont="1" applyFill="1" applyAlignment="1">
      <alignment horizontal="center"/>
    </xf>
    <xf numFmtId="0" fontId="3" fillId="0" borderId="0" xfId="0" quotePrefix="1" applyFont="1" applyAlignment="1">
      <alignment horizontal="center" vertical="center"/>
    </xf>
    <xf numFmtId="0" fontId="5" fillId="0" borderId="0" xfId="0" applyFont="1" applyAlignment="1">
      <alignment horizontal="left" vertical="center"/>
    </xf>
    <xf numFmtId="0" fontId="2" fillId="3" borderId="0" xfId="0" applyFont="1" applyFill="1" applyAlignment="1">
      <alignment horizontal="center"/>
    </xf>
    <xf numFmtId="9" fontId="0" fillId="0" borderId="0" xfId="1" applyFont="1" applyAlignment="1">
      <alignment horizontal="center"/>
    </xf>
    <xf numFmtId="9" fontId="0" fillId="0" borderId="0" xfId="0" applyNumberFormat="1" applyAlignment="1">
      <alignment horizontal="center"/>
    </xf>
    <xf numFmtId="0" fontId="2" fillId="4" borderId="0" xfId="0" applyFont="1" applyFill="1" applyAlignment="1">
      <alignment horizontal="center"/>
    </xf>
    <xf numFmtId="0" fontId="2" fillId="4" borderId="0" xfId="0" applyFont="1" applyFill="1" applyAlignment="1">
      <alignment horizontal="center" vertical="center"/>
    </xf>
    <xf numFmtId="0" fontId="7" fillId="4" borderId="1" xfId="0" applyFont="1" applyFill="1" applyBorder="1"/>
    <xf numFmtId="0" fontId="0" fillId="6" borderId="0" xfId="0" applyFill="1" applyAlignment="1">
      <alignment horizontal="center" vertical="center"/>
    </xf>
    <xf numFmtId="0" fontId="2" fillId="4" borderId="0" xfId="0" applyFont="1" applyFill="1" applyAlignment="1">
      <alignment horizontal="center" vertical="center" wrapText="1"/>
    </xf>
    <xf numFmtId="0" fontId="0" fillId="0" borderId="0" xfId="0" applyAlignment="1">
      <alignment vertical="center"/>
    </xf>
    <xf numFmtId="9" fontId="2" fillId="5" borderId="0" xfId="0" applyNumberFormat="1" applyFont="1" applyFill="1" applyAlignment="1">
      <alignment horizontal="center"/>
    </xf>
    <xf numFmtId="9" fontId="2" fillId="4" borderId="0" xfId="0" applyNumberFormat="1" applyFont="1" applyFill="1" applyAlignment="1">
      <alignment horizontal="center"/>
    </xf>
    <xf numFmtId="2" fontId="7" fillId="4" borderId="2" xfId="0" applyNumberFormat="1" applyFont="1" applyFill="1" applyBorder="1" applyAlignment="1">
      <alignment horizontal="center"/>
    </xf>
    <xf numFmtId="0" fontId="8" fillId="0" borderId="0" xfId="0" applyFont="1"/>
    <xf numFmtId="9" fontId="8" fillId="0" borderId="0" xfId="0" applyNumberFormat="1" applyFont="1" applyAlignment="1">
      <alignment horizontal="center"/>
    </xf>
    <xf numFmtId="0" fontId="8" fillId="0" borderId="0" xfId="0" applyFont="1" applyAlignment="1">
      <alignment horizontal="center"/>
    </xf>
    <xf numFmtId="0" fontId="0" fillId="0" borderId="0" xfId="0" applyAlignment="1">
      <alignment vertical="center" wrapText="1"/>
    </xf>
    <xf numFmtId="0" fontId="0" fillId="7" borderId="0" xfId="0" applyFill="1" applyAlignment="1">
      <alignment horizontal="center" vertical="center"/>
    </xf>
    <xf numFmtId="0" fontId="0" fillId="0" borderId="0" xfId="0" applyAlignment="1">
      <alignment horizontal="left"/>
    </xf>
    <xf numFmtId="0" fontId="6" fillId="0" borderId="0" xfId="2" applyAlignment="1">
      <alignment horizontal="center" vertical="center"/>
    </xf>
    <xf numFmtId="0" fontId="3" fillId="0" borderId="0" xfId="0" applyFont="1" applyAlignment="1">
      <alignment horizontal="center"/>
    </xf>
    <xf numFmtId="0" fontId="4" fillId="4" borderId="0" xfId="0" applyFont="1" applyFill="1" applyAlignment="1">
      <alignment horizontal="center" vertical="center"/>
    </xf>
    <xf numFmtId="0" fontId="2" fillId="4" borderId="0" xfId="0" applyFont="1" applyFill="1" applyAlignment="1">
      <alignment horizontal="center"/>
    </xf>
    <xf numFmtId="0" fontId="0" fillId="0" borderId="0" xfId="0" applyAlignment="1">
      <alignment horizontal="left" wrapText="1"/>
    </xf>
    <xf numFmtId="0" fontId="3" fillId="2" borderId="0" xfId="0" applyFont="1" applyFill="1" applyAlignment="1">
      <alignment horizontal="center"/>
    </xf>
    <xf numFmtId="0" fontId="2" fillId="0" borderId="0" xfId="0" applyFont="1" applyAlignment="1">
      <alignment horizontal="center"/>
    </xf>
    <xf numFmtId="0" fontId="6" fillId="0" borderId="0" xfId="2" applyAlignment="1">
      <alignment horizontal="center"/>
    </xf>
    <xf numFmtId="0" fontId="2" fillId="5" borderId="0" xfId="0" applyFont="1" applyFill="1" applyAlignment="1">
      <alignment horizontal="center"/>
    </xf>
  </cellXfs>
  <cellStyles count="3">
    <cellStyle name="Hipervínculo" xfId="2" builtinId="8"/>
    <cellStyle name="Normal" xfId="0" builtinId="0"/>
    <cellStyle name="Porcentaje" xfId="1" builtinId="5"/>
  </cellStyles>
  <dxfs count="403">
    <dxf>
      <fill>
        <patternFill>
          <bgColor rgb="FFF1C40F"/>
        </patternFill>
      </fill>
    </dxf>
    <dxf>
      <fill>
        <patternFill>
          <bgColor rgb="FFF39C12"/>
        </patternFill>
      </fill>
    </dxf>
    <dxf>
      <fill>
        <patternFill>
          <bgColor rgb="FFE67E22"/>
        </patternFill>
      </fill>
    </dxf>
    <dxf>
      <fill>
        <patternFill>
          <bgColor rgb="FF27AE60"/>
        </patternFill>
      </fill>
    </dxf>
    <dxf>
      <fill>
        <patternFill>
          <bgColor rgb="FFE74C3C"/>
        </patternFill>
      </fill>
    </dxf>
    <dxf>
      <fill>
        <patternFill>
          <bgColor rgb="FFF1C40F"/>
        </patternFill>
      </fill>
    </dxf>
    <dxf>
      <fill>
        <patternFill>
          <bgColor rgb="FFF39C12"/>
        </patternFill>
      </fill>
    </dxf>
    <dxf>
      <fill>
        <patternFill>
          <bgColor rgb="FFE67E22"/>
        </patternFill>
      </fill>
    </dxf>
    <dxf>
      <fill>
        <patternFill>
          <bgColor rgb="FF27AE60"/>
        </patternFill>
      </fill>
    </dxf>
    <dxf>
      <fill>
        <patternFill>
          <bgColor rgb="FFE74C3C"/>
        </patternFill>
      </fill>
    </dxf>
    <dxf>
      <fill>
        <patternFill>
          <bgColor rgb="FF27AE60"/>
        </patternFill>
      </fill>
    </dxf>
    <dxf>
      <fill>
        <patternFill>
          <bgColor rgb="FFF1C40F"/>
        </patternFill>
      </fill>
    </dxf>
    <dxf>
      <fill>
        <patternFill>
          <bgColor rgb="FFF39C12"/>
        </patternFill>
      </fill>
    </dxf>
    <dxf>
      <fill>
        <patternFill>
          <bgColor rgb="FFE67E22"/>
        </patternFill>
      </fill>
    </dxf>
    <dxf>
      <fill>
        <patternFill>
          <bgColor rgb="FFE74C3C"/>
        </patternFill>
      </fill>
    </dxf>
    <dxf>
      <fill>
        <patternFill>
          <bgColor rgb="FFE74C3C"/>
        </patternFill>
      </fill>
    </dxf>
    <dxf>
      <fill>
        <patternFill>
          <bgColor rgb="FFF1C40F"/>
        </patternFill>
      </fill>
    </dxf>
    <dxf>
      <fill>
        <patternFill>
          <bgColor rgb="FFF39C12"/>
        </patternFill>
      </fill>
    </dxf>
    <dxf>
      <fill>
        <patternFill>
          <bgColor rgb="FFE67E22"/>
        </patternFill>
      </fill>
    </dxf>
    <dxf>
      <fill>
        <patternFill>
          <bgColor rgb="FF27AE60"/>
        </patternFill>
      </fill>
    </dxf>
    <dxf>
      <fill>
        <patternFill>
          <bgColor rgb="FF27AE60"/>
        </patternFill>
      </fill>
    </dxf>
    <dxf>
      <fill>
        <patternFill>
          <bgColor rgb="FFF1C40F"/>
        </patternFill>
      </fill>
    </dxf>
    <dxf>
      <fill>
        <patternFill>
          <bgColor rgb="FFF39C12"/>
        </patternFill>
      </fill>
    </dxf>
    <dxf>
      <fill>
        <patternFill>
          <bgColor rgb="FFE67E22"/>
        </patternFill>
      </fill>
    </dxf>
    <dxf>
      <fill>
        <patternFill>
          <bgColor rgb="FFE74C3C"/>
        </patternFill>
      </fill>
    </dxf>
    <dxf>
      <fill>
        <patternFill>
          <bgColor rgb="FFE74C3C"/>
        </patternFill>
      </fill>
    </dxf>
    <dxf>
      <fill>
        <patternFill>
          <bgColor rgb="FFF1C40F"/>
        </patternFill>
      </fill>
    </dxf>
    <dxf>
      <fill>
        <patternFill>
          <bgColor rgb="FFF39C12"/>
        </patternFill>
      </fill>
    </dxf>
    <dxf>
      <fill>
        <patternFill>
          <bgColor rgb="FFE67E2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27AE60"/>
        </patternFill>
      </fill>
    </dxf>
    <dxf>
      <fill>
        <patternFill>
          <bgColor rgb="FFF1C40F"/>
        </patternFill>
      </fill>
    </dxf>
    <dxf>
      <fill>
        <patternFill>
          <bgColor rgb="FFF39C12"/>
        </patternFill>
      </fill>
    </dxf>
    <dxf>
      <fill>
        <patternFill>
          <bgColor rgb="FFE67E22"/>
        </patternFill>
      </fill>
    </dxf>
    <dxf>
      <fill>
        <patternFill>
          <bgColor rgb="FFE74C3C"/>
        </patternFill>
      </fill>
    </dxf>
    <dxf>
      <fill>
        <patternFill>
          <bgColor rgb="FFE74C3C"/>
        </patternFill>
      </fill>
    </dxf>
    <dxf>
      <fill>
        <patternFill>
          <bgColor rgb="FFF1C40F"/>
        </patternFill>
      </fill>
    </dxf>
    <dxf>
      <fill>
        <patternFill>
          <bgColor rgb="FFF39C12"/>
        </patternFill>
      </fill>
    </dxf>
    <dxf>
      <fill>
        <patternFill>
          <bgColor rgb="FFE67E22"/>
        </patternFill>
      </fill>
    </dxf>
    <dxf>
      <fill>
        <patternFill>
          <bgColor rgb="FF27AE60"/>
        </patternFill>
      </fill>
    </dxf>
    <dxf>
      <fill>
        <patternFill>
          <bgColor rgb="FF27AE60"/>
        </patternFill>
      </fill>
    </dxf>
    <dxf>
      <fill>
        <patternFill>
          <bgColor rgb="FFF1C40F"/>
        </patternFill>
      </fill>
    </dxf>
    <dxf>
      <fill>
        <patternFill>
          <bgColor rgb="FFF39C12"/>
        </patternFill>
      </fill>
    </dxf>
    <dxf>
      <fill>
        <patternFill>
          <bgColor rgb="FFE67E22"/>
        </patternFill>
      </fill>
    </dxf>
    <dxf>
      <fill>
        <patternFill>
          <bgColor rgb="FFE74C3C"/>
        </patternFill>
      </fill>
    </dxf>
    <dxf>
      <fill>
        <patternFill>
          <bgColor rgb="FFE74C3C"/>
        </patternFill>
      </fill>
    </dxf>
    <dxf>
      <fill>
        <patternFill>
          <bgColor rgb="FFF1C40F"/>
        </patternFill>
      </fill>
    </dxf>
    <dxf>
      <fill>
        <patternFill>
          <bgColor rgb="FFF39C12"/>
        </patternFill>
      </fill>
    </dxf>
    <dxf>
      <fill>
        <patternFill>
          <bgColor rgb="FFE67E22"/>
        </patternFill>
      </fill>
    </dxf>
    <dxf>
      <fill>
        <patternFill>
          <bgColor rgb="FF27AE60"/>
        </patternFill>
      </fill>
    </dxf>
    <dxf>
      <fill>
        <patternFill>
          <bgColor rgb="FFE74C3C"/>
        </patternFill>
      </fill>
    </dxf>
    <dxf>
      <fill>
        <patternFill>
          <bgColor rgb="FFE67E22"/>
        </patternFill>
      </fill>
    </dxf>
    <dxf>
      <fill>
        <patternFill>
          <bgColor rgb="FF27AE60"/>
        </patternFill>
      </fill>
    </dxf>
    <dxf>
      <fill>
        <patternFill>
          <bgColor rgb="FFF1C40F"/>
        </patternFill>
      </fill>
    </dxf>
    <dxf>
      <fill>
        <patternFill>
          <bgColor rgb="FFF39C12"/>
        </patternFill>
      </fill>
    </dxf>
    <dxf>
      <fill>
        <patternFill>
          <bgColor rgb="FFF1C40F"/>
        </patternFill>
      </fill>
    </dxf>
    <dxf>
      <fill>
        <patternFill>
          <bgColor rgb="FF27B060"/>
        </patternFill>
      </fill>
    </dxf>
    <dxf>
      <fill>
        <patternFill>
          <bgColor rgb="FFF39C12"/>
        </patternFill>
      </fill>
    </dxf>
    <dxf>
      <fill>
        <patternFill>
          <bgColor rgb="FFE67E22"/>
        </patternFill>
      </fill>
    </dxf>
    <dxf>
      <fill>
        <patternFill>
          <bgColor rgb="FFE74C3C"/>
        </patternFill>
      </fill>
    </dxf>
    <dxf>
      <fill>
        <patternFill>
          <bgColor rgb="FFF1C40F"/>
        </patternFill>
      </fill>
    </dxf>
    <dxf>
      <fill>
        <patternFill>
          <bgColor rgb="FFF39C12"/>
        </patternFill>
      </fill>
    </dxf>
    <dxf>
      <fill>
        <patternFill>
          <bgColor rgb="FFE74C3C"/>
        </patternFill>
      </fill>
    </dxf>
    <dxf>
      <fill>
        <patternFill>
          <bgColor rgb="FFE67E22"/>
        </patternFill>
      </fill>
    </dxf>
    <dxf>
      <fill>
        <patternFill>
          <bgColor rgb="FF27AE60"/>
        </patternFill>
      </fill>
    </dxf>
    <dxf>
      <fill>
        <patternFill>
          <bgColor rgb="FF27AE60"/>
        </patternFill>
      </fill>
    </dxf>
    <dxf>
      <fill>
        <patternFill>
          <bgColor rgb="FFF1C40F"/>
        </patternFill>
      </fill>
    </dxf>
    <dxf>
      <fill>
        <patternFill>
          <bgColor rgb="FFF39C12"/>
        </patternFill>
      </fill>
    </dxf>
    <dxf>
      <fill>
        <patternFill>
          <bgColor rgb="FFE67E22"/>
        </patternFill>
      </fill>
    </dxf>
    <dxf>
      <fill>
        <patternFill>
          <bgColor rgb="FFE74C3C"/>
        </patternFill>
      </fill>
    </dxf>
    <dxf>
      <fill>
        <patternFill>
          <bgColor rgb="FF27AE60"/>
        </patternFill>
      </fill>
    </dxf>
    <dxf>
      <fill>
        <patternFill>
          <bgColor rgb="FFF39C12"/>
        </patternFill>
      </fill>
    </dxf>
    <dxf>
      <fill>
        <patternFill>
          <bgColor rgb="FFF1C40F"/>
        </patternFill>
      </fill>
    </dxf>
    <dxf>
      <fill>
        <patternFill>
          <bgColor rgb="FFE74C3C"/>
        </patternFill>
      </fill>
    </dxf>
    <dxf>
      <fill>
        <patternFill>
          <bgColor rgb="FFE67E22"/>
        </patternFill>
      </fill>
    </dxf>
    <dxf>
      <fill>
        <patternFill>
          <bgColor rgb="FFE67E22"/>
        </patternFill>
      </fill>
    </dxf>
    <dxf>
      <fill>
        <patternFill>
          <bgColor rgb="FFE74C3C"/>
        </patternFill>
      </fill>
    </dxf>
    <dxf>
      <fill>
        <patternFill>
          <bgColor rgb="FFF1C40F"/>
        </patternFill>
      </fill>
    </dxf>
    <dxf>
      <fill>
        <patternFill>
          <bgColor rgb="FF27AE60"/>
        </patternFill>
      </fill>
    </dxf>
    <dxf>
      <fill>
        <patternFill>
          <bgColor rgb="FFF39C12"/>
        </patternFill>
      </fill>
    </dxf>
    <dxf>
      <fill>
        <patternFill>
          <bgColor rgb="FFF39C12"/>
        </patternFill>
      </fill>
    </dxf>
    <dxf>
      <fill>
        <patternFill>
          <bgColor rgb="FFE74C3C"/>
        </patternFill>
      </fill>
    </dxf>
    <dxf>
      <fill>
        <patternFill>
          <bgColor rgb="FF27AE60"/>
        </patternFill>
      </fill>
    </dxf>
    <dxf>
      <fill>
        <patternFill>
          <bgColor rgb="FFF1C40F"/>
        </patternFill>
      </fill>
    </dxf>
    <dxf>
      <fill>
        <patternFill>
          <bgColor rgb="FFE67E22"/>
        </patternFill>
      </fill>
    </dxf>
    <dxf>
      <fill>
        <patternFill>
          <bgColor rgb="FFF1C40F"/>
        </patternFill>
      </fill>
    </dxf>
    <dxf>
      <fill>
        <patternFill>
          <bgColor rgb="FFF39C12"/>
        </patternFill>
      </fill>
    </dxf>
    <dxf>
      <fill>
        <patternFill>
          <bgColor rgb="FFE74C3C"/>
        </patternFill>
      </fill>
    </dxf>
    <dxf>
      <fill>
        <patternFill>
          <bgColor rgb="FFE67E22"/>
        </patternFill>
      </fill>
    </dxf>
    <dxf>
      <fill>
        <patternFill>
          <bgColor rgb="FF27B060"/>
        </patternFill>
      </fill>
    </dxf>
    <dxf>
      <fill>
        <patternFill>
          <bgColor rgb="FF27B060"/>
        </patternFill>
      </fill>
    </dxf>
    <dxf>
      <fill>
        <patternFill>
          <bgColor rgb="FFF1C40F"/>
        </patternFill>
      </fill>
    </dxf>
    <dxf>
      <fill>
        <patternFill>
          <bgColor rgb="FFF39C12"/>
        </patternFill>
      </fill>
    </dxf>
    <dxf>
      <fill>
        <patternFill>
          <bgColor rgb="FFE67E22"/>
        </patternFill>
      </fill>
    </dxf>
    <dxf>
      <fill>
        <patternFill>
          <bgColor rgb="FFE74C3C"/>
        </patternFill>
      </fill>
    </dxf>
    <dxf>
      <fill>
        <patternFill>
          <bgColor rgb="FFF1C40F"/>
        </patternFill>
      </fill>
    </dxf>
    <dxf>
      <fill>
        <patternFill>
          <bgColor rgb="FF27B060"/>
        </patternFill>
      </fill>
    </dxf>
    <dxf>
      <fill>
        <patternFill>
          <bgColor rgb="FFF39C12"/>
        </patternFill>
      </fill>
    </dxf>
    <dxf>
      <fill>
        <patternFill>
          <bgColor rgb="FFE67E22"/>
        </patternFill>
      </fill>
    </dxf>
    <dxf>
      <fill>
        <patternFill>
          <bgColor rgb="FFE74C3C"/>
        </patternFill>
      </fill>
    </dxf>
    <dxf>
      <fill>
        <patternFill>
          <bgColor rgb="FFF1C40F"/>
        </patternFill>
      </fill>
    </dxf>
    <dxf>
      <fill>
        <patternFill>
          <bgColor rgb="FFF39C12"/>
        </patternFill>
      </fill>
    </dxf>
    <dxf>
      <fill>
        <patternFill>
          <bgColor rgb="FFE67E22"/>
        </patternFill>
      </fill>
    </dxf>
    <dxf>
      <fill>
        <patternFill>
          <bgColor rgb="FF27AE60"/>
        </patternFill>
      </fill>
    </dxf>
    <dxf>
      <fill>
        <patternFill>
          <bgColor rgb="FFE74C3C"/>
        </patternFill>
      </fill>
    </dxf>
    <dxf>
      <fill>
        <patternFill>
          <bgColor rgb="FFF39C12"/>
        </patternFill>
      </fill>
    </dxf>
    <dxf>
      <fill>
        <patternFill>
          <bgColor rgb="FFE67E22"/>
        </patternFill>
      </fill>
    </dxf>
    <dxf>
      <fill>
        <patternFill>
          <bgColor rgb="FFE74C3C"/>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27AE60"/>
        </patternFill>
      </fill>
    </dxf>
    <dxf>
      <fill>
        <patternFill>
          <bgColor rgb="FFF1C40F"/>
        </patternFill>
      </fill>
    </dxf>
    <dxf>
      <fill>
        <patternFill>
          <bgColor rgb="FFF39C12"/>
        </patternFill>
      </fill>
    </dxf>
    <dxf>
      <fill>
        <patternFill>
          <bgColor rgb="FFF1C40F"/>
        </patternFill>
      </fill>
    </dxf>
    <dxf>
      <fill>
        <patternFill>
          <bgColor rgb="FF27B060"/>
        </patternFill>
      </fill>
    </dxf>
    <dxf>
      <fill>
        <patternFill>
          <bgColor rgb="FFF39C12"/>
        </patternFill>
      </fill>
    </dxf>
    <dxf>
      <fill>
        <patternFill>
          <bgColor rgb="FFE67E22"/>
        </patternFill>
      </fill>
    </dxf>
    <dxf>
      <fill>
        <patternFill>
          <bgColor rgb="FFE74C3C"/>
        </patternFill>
      </fill>
    </dxf>
    <dxf>
      <fill>
        <patternFill>
          <bgColor rgb="FFF1C40F"/>
        </patternFill>
      </fill>
    </dxf>
    <dxf>
      <fill>
        <patternFill>
          <bgColor rgb="FFF39C12"/>
        </patternFill>
      </fill>
    </dxf>
    <dxf>
      <fill>
        <patternFill>
          <bgColor rgb="FFE74C3C"/>
        </patternFill>
      </fill>
    </dxf>
    <dxf>
      <fill>
        <patternFill>
          <bgColor rgb="FFE67E22"/>
        </patternFill>
      </fill>
    </dxf>
    <dxf>
      <fill>
        <patternFill>
          <bgColor rgb="FF27AE60"/>
        </patternFill>
      </fill>
    </dxf>
    <dxf>
      <fill>
        <patternFill>
          <bgColor rgb="FF27AE60"/>
        </patternFill>
      </fill>
    </dxf>
    <dxf>
      <fill>
        <patternFill>
          <bgColor rgb="FFF1C40F"/>
        </patternFill>
      </fill>
    </dxf>
    <dxf>
      <fill>
        <patternFill>
          <bgColor rgb="FFF39C12"/>
        </patternFill>
      </fill>
    </dxf>
    <dxf>
      <fill>
        <patternFill>
          <bgColor rgb="FFE67E22"/>
        </patternFill>
      </fill>
    </dxf>
    <dxf>
      <fill>
        <patternFill>
          <bgColor rgb="FFE74C3C"/>
        </patternFill>
      </fill>
    </dxf>
    <dxf>
      <fill>
        <patternFill>
          <bgColor rgb="FFE74C3C"/>
        </patternFill>
      </fill>
    </dxf>
    <dxf>
      <fill>
        <patternFill>
          <bgColor rgb="FFE67E22"/>
        </patternFill>
      </fill>
    </dxf>
    <dxf>
      <fill>
        <patternFill>
          <bgColor rgb="FF27AE60"/>
        </patternFill>
      </fill>
    </dxf>
    <dxf>
      <fill>
        <patternFill>
          <bgColor rgb="FFF1C40F"/>
        </patternFill>
      </fill>
    </dxf>
    <dxf>
      <fill>
        <patternFill>
          <bgColor rgb="FFF39C12"/>
        </patternFill>
      </fill>
    </dxf>
    <dxf>
      <fill>
        <patternFill>
          <bgColor rgb="FFF1C40F"/>
        </patternFill>
      </fill>
    </dxf>
    <dxf>
      <fill>
        <patternFill>
          <bgColor rgb="FF27B060"/>
        </patternFill>
      </fill>
    </dxf>
    <dxf>
      <fill>
        <patternFill>
          <bgColor rgb="FFF39C12"/>
        </patternFill>
      </fill>
    </dxf>
    <dxf>
      <fill>
        <patternFill>
          <bgColor rgb="FFE67E22"/>
        </patternFill>
      </fill>
    </dxf>
    <dxf>
      <fill>
        <patternFill>
          <bgColor rgb="FFE74C3C"/>
        </patternFill>
      </fill>
    </dxf>
    <dxf>
      <fill>
        <patternFill>
          <bgColor rgb="FFF1C40F"/>
        </patternFill>
      </fill>
    </dxf>
    <dxf>
      <fill>
        <patternFill>
          <bgColor rgb="FFF39C12"/>
        </patternFill>
      </fill>
    </dxf>
    <dxf>
      <fill>
        <patternFill>
          <bgColor rgb="FFE74C3C"/>
        </patternFill>
      </fill>
    </dxf>
    <dxf>
      <fill>
        <patternFill>
          <bgColor rgb="FFE67E22"/>
        </patternFill>
      </fill>
    </dxf>
    <dxf>
      <fill>
        <patternFill>
          <bgColor rgb="FF27AE60"/>
        </patternFill>
      </fill>
    </dxf>
    <dxf>
      <fill>
        <patternFill>
          <bgColor rgb="FF27AE60"/>
        </patternFill>
      </fill>
    </dxf>
    <dxf>
      <fill>
        <patternFill>
          <bgColor rgb="FFF1C40F"/>
        </patternFill>
      </fill>
    </dxf>
    <dxf>
      <fill>
        <patternFill>
          <bgColor rgb="FFF39C12"/>
        </patternFill>
      </fill>
    </dxf>
    <dxf>
      <fill>
        <patternFill>
          <bgColor rgb="FFE67E22"/>
        </patternFill>
      </fill>
    </dxf>
    <dxf>
      <fill>
        <patternFill>
          <bgColor rgb="FFE74C3C"/>
        </patternFill>
      </fill>
    </dxf>
    <dxf>
      <fill>
        <patternFill>
          <bgColor rgb="FFE74C3C"/>
        </patternFill>
      </fill>
    </dxf>
    <dxf>
      <fill>
        <patternFill>
          <bgColor rgb="FFE67E22"/>
        </patternFill>
      </fill>
    </dxf>
    <dxf>
      <fill>
        <patternFill>
          <bgColor rgb="FF27AE60"/>
        </patternFill>
      </fill>
    </dxf>
    <dxf>
      <fill>
        <patternFill>
          <bgColor rgb="FFF1C40F"/>
        </patternFill>
      </fill>
    </dxf>
    <dxf>
      <fill>
        <patternFill>
          <bgColor rgb="FFF39C12"/>
        </patternFill>
      </fill>
    </dxf>
    <dxf>
      <fill>
        <patternFill>
          <bgColor rgb="FFF1C40F"/>
        </patternFill>
      </fill>
    </dxf>
    <dxf>
      <fill>
        <patternFill>
          <bgColor rgb="FF27B060"/>
        </patternFill>
      </fill>
    </dxf>
    <dxf>
      <fill>
        <patternFill>
          <bgColor rgb="FFF39C12"/>
        </patternFill>
      </fill>
    </dxf>
    <dxf>
      <fill>
        <patternFill>
          <bgColor rgb="FFE67E22"/>
        </patternFill>
      </fill>
    </dxf>
    <dxf>
      <fill>
        <patternFill>
          <bgColor rgb="FFE74C3C"/>
        </patternFill>
      </fill>
    </dxf>
    <dxf>
      <fill>
        <patternFill>
          <bgColor rgb="FFF1C40F"/>
        </patternFill>
      </fill>
    </dxf>
    <dxf>
      <fill>
        <patternFill>
          <bgColor rgb="FFF39C12"/>
        </patternFill>
      </fill>
    </dxf>
    <dxf>
      <fill>
        <patternFill>
          <bgColor rgb="FFE74C3C"/>
        </patternFill>
      </fill>
    </dxf>
    <dxf>
      <fill>
        <patternFill>
          <bgColor rgb="FFE67E22"/>
        </patternFill>
      </fill>
    </dxf>
    <dxf>
      <fill>
        <patternFill>
          <bgColor rgb="FF27AE60"/>
        </patternFill>
      </fill>
    </dxf>
    <dxf>
      <fill>
        <patternFill>
          <bgColor rgb="FF27AE60"/>
        </patternFill>
      </fill>
    </dxf>
    <dxf>
      <fill>
        <patternFill>
          <bgColor rgb="FFF1C40F"/>
        </patternFill>
      </fill>
    </dxf>
    <dxf>
      <fill>
        <patternFill>
          <bgColor rgb="FFF39C12"/>
        </patternFill>
      </fill>
    </dxf>
    <dxf>
      <fill>
        <patternFill>
          <bgColor rgb="FFE67E22"/>
        </patternFill>
      </fill>
    </dxf>
    <dxf>
      <fill>
        <patternFill>
          <bgColor rgb="FFE74C3C"/>
        </patternFill>
      </fill>
    </dxf>
    <dxf>
      <fill>
        <patternFill>
          <bgColor rgb="FFE74C3C"/>
        </patternFill>
      </fill>
    </dxf>
    <dxf>
      <fill>
        <patternFill>
          <bgColor rgb="FFE67E22"/>
        </patternFill>
      </fill>
    </dxf>
    <dxf>
      <fill>
        <patternFill>
          <bgColor rgb="FF27AE60"/>
        </patternFill>
      </fill>
    </dxf>
    <dxf>
      <fill>
        <patternFill>
          <bgColor rgb="FFF1C40F"/>
        </patternFill>
      </fill>
    </dxf>
    <dxf>
      <fill>
        <patternFill>
          <bgColor rgb="FFF39C12"/>
        </patternFill>
      </fill>
    </dxf>
    <dxf>
      <fill>
        <patternFill>
          <bgColor rgb="FFF1C40F"/>
        </patternFill>
      </fill>
    </dxf>
    <dxf>
      <fill>
        <patternFill>
          <bgColor rgb="FF27B060"/>
        </patternFill>
      </fill>
    </dxf>
    <dxf>
      <fill>
        <patternFill>
          <bgColor rgb="FFF39C12"/>
        </patternFill>
      </fill>
    </dxf>
    <dxf>
      <fill>
        <patternFill>
          <bgColor rgb="FFE67E22"/>
        </patternFill>
      </fill>
    </dxf>
    <dxf>
      <fill>
        <patternFill>
          <bgColor rgb="FFE74C3C"/>
        </patternFill>
      </fill>
    </dxf>
    <dxf>
      <fill>
        <patternFill>
          <bgColor rgb="FFF1C40F"/>
        </patternFill>
      </fill>
    </dxf>
    <dxf>
      <fill>
        <patternFill>
          <bgColor rgb="FFF39C12"/>
        </patternFill>
      </fill>
    </dxf>
    <dxf>
      <fill>
        <patternFill>
          <bgColor rgb="FFE74C3C"/>
        </patternFill>
      </fill>
    </dxf>
    <dxf>
      <fill>
        <patternFill>
          <bgColor rgb="FFE67E22"/>
        </patternFill>
      </fill>
    </dxf>
    <dxf>
      <fill>
        <patternFill>
          <bgColor rgb="FF27AE60"/>
        </patternFill>
      </fill>
    </dxf>
    <dxf>
      <fill>
        <patternFill>
          <bgColor rgb="FF27AE60"/>
        </patternFill>
      </fill>
    </dxf>
    <dxf>
      <fill>
        <patternFill>
          <bgColor rgb="FFF1C40F"/>
        </patternFill>
      </fill>
    </dxf>
    <dxf>
      <fill>
        <patternFill>
          <bgColor rgb="FFF39C12"/>
        </patternFill>
      </fill>
    </dxf>
    <dxf>
      <fill>
        <patternFill>
          <bgColor rgb="FFE67E22"/>
        </patternFill>
      </fill>
    </dxf>
    <dxf>
      <fill>
        <patternFill>
          <bgColor rgb="FFE74C3C"/>
        </patternFill>
      </fill>
    </dxf>
    <dxf>
      <fill>
        <patternFill>
          <bgColor rgb="FFE74C3C"/>
        </patternFill>
      </fill>
    </dxf>
    <dxf>
      <fill>
        <patternFill>
          <bgColor rgb="FFE67E22"/>
        </patternFill>
      </fill>
    </dxf>
    <dxf>
      <fill>
        <patternFill>
          <bgColor rgb="FF27AE60"/>
        </patternFill>
      </fill>
    </dxf>
    <dxf>
      <fill>
        <patternFill>
          <bgColor rgb="FFF1C40F"/>
        </patternFill>
      </fill>
    </dxf>
    <dxf>
      <fill>
        <patternFill>
          <bgColor rgb="FFF39C12"/>
        </patternFill>
      </fill>
    </dxf>
    <dxf>
      <fill>
        <patternFill>
          <bgColor rgb="FFF1C40F"/>
        </patternFill>
      </fill>
    </dxf>
    <dxf>
      <fill>
        <patternFill>
          <bgColor rgb="FF27B060"/>
        </patternFill>
      </fill>
    </dxf>
    <dxf>
      <fill>
        <patternFill>
          <bgColor rgb="FFF39C12"/>
        </patternFill>
      </fill>
    </dxf>
    <dxf>
      <fill>
        <patternFill>
          <bgColor rgb="FFE67E22"/>
        </patternFill>
      </fill>
    </dxf>
    <dxf>
      <fill>
        <patternFill>
          <bgColor rgb="FFE74C3C"/>
        </patternFill>
      </fill>
    </dxf>
    <dxf>
      <fill>
        <patternFill>
          <bgColor rgb="FFF1C40F"/>
        </patternFill>
      </fill>
    </dxf>
    <dxf>
      <fill>
        <patternFill>
          <bgColor rgb="FFF39C12"/>
        </patternFill>
      </fill>
    </dxf>
    <dxf>
      <fill>
        <patternFill>
          <bgColor rgb="FFE74C3C"/>
        </patternFill>
      </fill>
    </dxf>
    <dxf>
      <fill>
        <patternFill>
          <bgColor rgb="FFE67E22"/>
        </patternFill>
      </fill>
    </dxf>
    <dxf>
      <fill>
        <patternFill>
          <bgColor rgb="FF27AE60"/>
        </patternFill>
      </fill>
    </dxf>
    <dxf>
      <fill>
        <patternFill>
          <bgColor rgb="FF27AE60"/>
        </patternFill>
      </fill>
    </dxf>
    <dxf>
      <fill>
        <patternFill>
          <bgColor rgb="FFF1C40F"/>
        </patternFill>
      </fill>
    </dxf>
    <dxf>
      <fill>
        <patternFill>
          <bgColor rgb="FFF39C12"/>
        </patternFill>
      </fill>
    </dxf>
    <dxf>
      <fill>
        <patternFill>
          <bgColor rgb="FFE67E22"/>
        </patternFill>
      </fill>
    </dxf>
    <dxf>
      <fill>
        <patternFill>
          <bgColor rgb="FFE74C3C"/>
        </patternFill>
      </fill>
    </dxf>
    <dxf>
      <fill>
        <patternFill>
          <bgColor rgb="FFF39C12"/>
        </patternFill>
      </fill>
    </dxf>
    <dxf>
      <fill>
        <patternFill>
          <bgColor rgb="FF27AE60"/>
        </patternFill>
      </fill>
    </dxf>
    <dxf>
      <fill>
        <patternFill>
          <bgColor rgb="FFF1C40F"/>
        </patternFill>
      </fill>
    </dxf>
    <dxf>
      <fill>
        <patternFill>
          <bgColor rgb="FFE67E22"/>
        </patternFill>
      </fill>
    </dxf>
    <dxf>
      <fill>
        <patternFill>
          <bgColor rgb="FFE74C3C"/>
        </patternFill>
      </fill>
    </dxf>
    <dxf>
      <fill>
        <patternFill>
          <bgColor rgb="FFF1C40F"/>
        </patternFill>
      </fill>
    </dxf>
    <dxf>
      <fill>
        <patternFill>
          <bgColor rgb="FFE74C3C"/>
        </patternFill>
      </fill>
    </dxf>
    <dxf>
      <fill>
        <patternFill>
          <bgColor rgb="FFF39C12"/>
        </patternFill>
      </fill>
    </dxf>
    <dxf>
      <fill>
        <patternFill>
          <bgColor rgb="FFE67E22"/>
        </patternFill>
      </fill>
    </dxf>
    <dxf>
      <fill>
        <patternFill>
          <bgColor rgb="FF27AE60"/>
        </patternFill>
      </fill>
    </dxf>
    <dxf>
      <fill>
        <patternFill>
          <bgColor rgb="FF27B060"/>
        </patternFill>
      </fill>
    </dxf>
    <dxf>
      <fill>
        <patternFill>
          <bgColor rgb="FFF1C40F"/>
        </patternFill>
      </fill>
    </dxf>
    <dxf>
      <fill>
        <patternFill>
          <bgColor rgb="FFF39C12"/>
        </patternFill>
      </fill>
    </dxf>
    <dxf>
      <fill>
        <patternFill>
          <bgColor rgb="FFE67E22"/>
        </patternFill>
      </fill>
    </dxf>
    <dxf>
      <fill>
        <patternFill>
          <bgColor rgb="FFE74C3C"/>
        </patternFill>
      </fill>
    </dxf>
    <dxf>
      <fill>
        <patternFill>
          <bgColor rgb="FFF1C40F"/>
        </patternFill>
      </fill>
    </dxf>
    <dxf>
      <fill>
        <patternFill>
          <bgColor rgb="FFF39C12"/>
        </patternFill>
      </fill>
    </dxf>
    <dxf>
      <fill>
        <patternFill>
          <bgColor rgb="FFE67E22"/>
        </patternFill>
      </fill>
    </dxf>
    <dxf>
      <fill>
        <patternFill>
          <bgColor rgb="FFE74C3C"/>
        </patternFill>
      </fill>
    </dxf>
    <dxf>
      <fill>
        <patternFill>
          <bgColor rgb="FF27B060"/>
        </patternFill>
      </fill>
    </dxf>
    <dxf>
      <fill>
        <patternFill>
          <bgColor rgb="FFF1C40F"/>
        </patternFill>
      </fill>
    </dxf>
    <dxf>
      <fill>
        <patternFill>
          <bgColor rgb="FFF39C12"/>
        </patternFill>
      </fill>
    </dxf>
    <dxf>
      <fill>
        <patternFill>
          <bgColor rgb="FF27AE60"/>
        </patternFill>
      </fill>
    </dxf>
    <dxf>
      <fill>
        <patternFill>
          <bgColor rgb="FFE67E22"/>
        </patternFill>
      </fill>
    </dxf>
    <dxf>
      <fill>
        <patternFill>
          <bgColor rgb="FFE74C3C"/>
        </patternFill>
      </fill>
    </dxf>
    <dxf>
      <fill>
        <patternFill>
          <bgColor rgb="FF27AE60"/>
        </patternFill>
      </fill>
    </dxf>
    <dxf>
      <fill>
        <patternFill>
          <bgColor rgb="FFF1C40F"/>
        </patternFill>
      </fill>
    </dxf>
    <dxf>
      <fill>
        <patternFill>
          <bgColor rgb="FFE67E22"/>
        </patternFill>
      </fill>
    </dxf>
    <dxf>
      <fill>
        <patternFill>
          <bgColor rgb="FFE74C3C"/>
        </patternFill>
      </fill>
    </dxf>
    <dxf>
      <fill>
        <patternFill>
          <bgColor rgb="FFF39C12"/>
        </patternFill>
      </fill>
    </dxf>
    <dxf>
      <fill>
        <patternFill>
          <bgColor rgb="FFE74C3C"/>
        </patternFill>
      </fill>
    </dxf>
    <dxf>
      <fill>
        <patternFill>
          <bgColor rgb="FFF1C40F"/>
        </patternFill>
      </fill>
    </dxf>
    <dxf>
      <fill>
        <patternFill>
          <bgColor rgb="FFF39C12"/>
        </patternFill>
      </fill>
    </dxf>
    <dxf>
      <fill>
        <patternFill>
          <bgColor rgb="FFE67E22"/>
        </patternFill>
      </fill>
    </dxf>
    <dxf>
      <fill>
        <patternFill>
          <bgColor rgb="FF27AE60"/>
        </patternFill>
      </fill>
    </dxf>
    <dxf>
      <fill>
        <patternFill>
          <bgColor rgb="FFF1C40F"/>
        </patternFill>
      </fill>
    </dxf>
    <dxf>
      <fill>
        <patternFill>
          <bgColor rgb="FFF39C12"/>
        </patternFill>
      </fill>
    </dxf>
    <dxf>
      <fill>
        <patternFill>
          <bgColor rgb="FFE67E22"/>
        </patternFill>
      </fill>
    </dxf>
    <dxf>
      <fill>
        <patternFill>
          <bgColor rgb="FF27AE60"/>
        </patternFill>
      </fill>
    </dxf>
    <dxf>
      <fill>
        <patternFill>
          <bgColor rgb="FFE74C3C"/>
        </patternFill>
      </fill>
    </dxf>
    <dxf>
      <fill>
        <patternFill>
          <bgColor rgb="FFE74C3C"/>
        </patternFill>
      </fill>
    </dxf>
    <dxf>
      <fill>
        <patternFill>
          <bgColor rgb="FF27B060"/>
        </patternFill>
      </fill>
    </dxf>
    <dxf>
      <fill>
        <patternFill>
          <bgColor rgb="FFF1C40F"/>
        </patternFill>
      </fill>
    </dxf>
    <dxf>
      <fill>
        <patternFill>
          <bgColor rgb="FFF39C12"/>
        </patternFill>
      </fill>
    </dxf>
    <dxf>
      <fill>
        <patternFill>
          <bgColor rgb="FFE67E22"/>
        </patternFill>
      </fill>
    </dxf>
    <dxf>
      <fill>
        <patternFill>
          <bgColor rgb="FFF1C40F"/>
        </patternFill>
      </fill>
    </dxf>
    <dxf>
      <fill>
        <patternFill>
          <bgColor rgb="FF27B060"/>
        </patternFill>
      </fill>
    </dxf>
    <dxf>
      <fill>
        <patternFill>
          <bgColor rgb="FFF39C12"/>
        </patternFill>
      </fill>
    </dxf>
    <dxf>
      <fill>
        <patternFill>
          <bgColor rgb="FFE67E22"/>
        </patternFill>
      </fill>
    </dxf>
    <dxf>
      <fill>
        <patternFill>
          <bgColor rgb="FFE74C3C"/>
        </patternFill>
      </fill>
    </dxf>
    <dxf>
      <fill>
        <patternFill>
          <bgColor rgb="FFF1C40F"/>
        </patternFill>
      </fill>
    </dxf>
    <dxf>
      <fill>
        <patternFill>
          <bgColor rgb="FFF39C12"/>
        </patternFill>
      </fill>
    </dxf>
    <dxf>
      <fill>
        <patternFill>
          <bgColor rgb="FFE74C3C"/>
        </patternFill>
      </fill>
    </dxf>
    <dxf>
      <fill>
        <patternFill>
          <bgColor rgb="FFE67E22"/>
        </patternFill>
      </fill>
    </dxf>
    <dxf>
      <fill>
        <patternFill>
          <bgColor rgb="FF27AE60"/>
        </patternFill>
      </fill>
    </dxf>
    <dxf>
      <fill>
        <patternFill>
          <bgColor rgb="FFF1C40F"/>
        </patternFill>
      </fill>
    </dxf>
    <dxf>
      <fill>
        <patternFill>
          <bgColor rgb="FFF39C12"/>
        </patternFill>
      </fill>
    </dxf>
    <dxf>
      <fill>
        <patternFill>
          <bgColor rgb="FFE67E22"/>
        </patternFill>
      </fill>
    </dxf>
    <dxf>
      <fill>
        <patternFill>
          <bgColor rgb="FFE74C3C"/>
        </patternFill>
      </fill>
    </dxf>
    <dxf>
      <fill>
        <patternFill>
          <bgColor rgb="FF27AE60"/>
        </patternFill>
      </fill>
    </dxf>
    <dxf>
      <fill>
        <patternFill>
          <bgColor rgb="FFE74C3C"/>
        </patternFill>
      </fill>
    </dxf>
    <dxf>
      <fill>
        <patternFill>
          <bgColor rgb="FFF1C40F"/>
        </patternFill>
      </fill>
    </dxf>
    <dxf>
      <fill>
        <patternFill>
          <bgColor rgb="FFF39C12"/>
        </patternFill>
      </fill>
    </dxf>
    <dxf>
      <fill>
        <patternFill>
          <bgColor rgb="FFE67E22"/>
        </patternFill>
      </fill>
    </dxf>
    <dxf>
      <fill>
        <patternFill>
          <bgColor rgb="FF27AE60"/>
        </patternFill>
      </fill>
    </dxf>
    <dxf>
      <fill>
        <patternFill>
          <bgColor rgb="FFF1C40F"/>
        </patternFill>
      </fill>
    </dxf>
    <dxf>
      <fill>
        <patternFill>
          <bgColor rgb="FFF39C12"/>
        </patternFill>
      </fill>
    </dxf>
    <dxf>
      <fill>
        <patternFill>
          <bgColor rgb="FFE67E22"/>
        </patternFill>
      </fill>
    </dxf>
    <dxf>
      <fill>
        <patternFill>
          <bgColor rgb="FF27AE60"/>
        </patternFill>
      </fill>
    </dxf>
    <dxf>
      <fill>
        <patternFill>
          <bgColor rgb="FFE74C3C"/>
        </patternFill>
      </fill>
    </dxf>
    <dxf>
      <fill>
        <patternFill>
          <bgColor rgb="FFE74C3C"/>
        </patternFill>
      </fill>
    </dxf>
    <dxf>
      <fill>
        <patternFill>
          <bgColor rgb="FF27B060"/>
        </patternFill>
      </fill>
    </dxf>
    <dxf>
      <fill>
        <patternFill>
          <bgColor rgb="FFF1C40F"/>
        </patternFill>
      </fill>
    </dxf>
    <dxf>
      <fill>
        <patternFill>
          <bgColor rgb="FFF39C12"/>
        </patternFill>
      </fill>
    </dxf>
    <dxf>
      <fill>
        <patternFill>
          <bgColor rgb="FFE67E22"/>
        </patternFill>
      </fill>
    </dxf>
    <dxf>
      <fill>
        <patternFill>
          <bgColor rgb="FFF1C40F"/>
        </patternFill>
      </fill>
    </dxf>
    <dxf>
      <fill>
        <patternFill>
          <bgColor rgb="FF27B060"/>
        </patternFill>
      </fill>
    </dxf>
    <dxf>
      <fill>
        <patternFill>
          <bgColor rgb="FFF39C12"/>
        </patternFill>
      </fill>
    </dxf>
    <dxf>
      <fill>
        <patternFill>
          <bgColor rgb="FFE67E22"/>
        </patternFill>
      </fill>
    </dxf>
    <dxf>
      <fill>
        <patternFill>
          <bgColor rgb="FFE74C3C"/>
        </patternFill>
      </fill>
    </dxf>
    <dxf>
      <fill>
        <patternFill>
          <bgColor rgb="FFF1C40F"/>
        </patternFill>
      </fill>
    </dxf>
    <dxf>
      <fill>
        <patternFill>
          <bgColor rgb="FFF39C12"/>
        </patternFill>
      </fill>
    </dxf>
    <dxf>
      <fill>
        <patternFill>
          <bgColor rgb="FFE74C3C"/>
        </patternFill>
      </fill>
    </dxf>
    <dxf>
      <fill>
        <patternFill>
          <bgColor rgb="FFE67E22"/>
        </patternFill>
      </fill>
    </dxf>
    <dxf>
      <fill>
        <patternFill>
          <bgColor rgb="FF27AE60"/>
        </patternFill>
      </fill>
    </dxf>
    <dxf>
      <fill>
        <patternFill>
          <bgColor rgb="FFF1C40F"/>
        </patternFill>
      </fill>
    </dxf>
    <dxf>
      <fill>
        <patternFill>
          <bgColor rgb="FFF39C12"/>
        </patternFill>
      </fill>
    </dxf>
    <dxf>
      <fill>
        <patternFill>
          <bgColor rgb="FFE67E22"/>
        </patternFill>
      </fill>
    </dxf>
    <dxf>
      <fill>
        <patternFill>
          <bgColor rgb="FFE74C3C"/>
        </patternFill>
      </fill>
    </dxf>
    <dxf>
      <fill>
        <patternFill>
          <bgColor rgb="FF27AE60"/>
        </patternFill>
      </fill>
    </dxf>
    <dxf>
      <fill>
        <patternFill>
          <bgColor rgb="FFE74C3C"/>
        </patternFill>
      </fill>
    </dxf>
    <dxf>
      <fill>
        <patternFill>
          <bgColor rgb="FFF1C40F"/>
        </patternFill>
      </fill>
    </dxf>
    <dxf>
      <fill>
        <patternFill>
          <bgColor rgb="FFF39C12"/>
        </patternFill>
      </fill>
    </dxf>
    <dxf>
      <fill>
        <patternFill>
          <bgColor rgb="FFE67E22"/>
        </patternFill>
      </fill>
    </dxf>
    <dxf>
      <fill>
        <patternFill>
          <bgColor rgb="FF27AE60"/>
        </patternFill>
      </fill>
    </dxf>
    <dxf>
      <fill>
        <patternFill>
          <bgColor rgb="FFF1C40F"/>
        </patternFill>
      </fill>
    </dxf>
    <dxf>
      <fill>
        <patternFill>
          <bgColor rgb="FFF39C12"/>
        </patternFill>
      </fill>
    </dxf>
    <dxf>
      <fill>
        <patternFill>
          <bgColor rgb="FFE67E22"/>
        </patternFill>
      </fill>
    </dxf>
    <dxf>
      <fill>
        <patternFill>
          <bgColor rgb="FF27AE60"/>
        </patternFill>
      </fill>
    </dxf>
    <dxf>
      <fill>
        <patternFill>
          <bgColor rgb="FFE74C3C"/>
        </patternFill>
      </fill>
    </dxf>
    <dxf>
      <fill>
        <patternFill>
          <bgColor rgb="FFE74C3C"/>
        </patternFill>
      </fill>
    </dxf>
    <dxf>
      <fill>
        <patternFill>
          <bgColor rgb="FF27B060"/>
        </patternFill>
      </fill>
    </dxf>
    <dxf>
      <fill>
        <patternFill>
          <bgColor rgb="FFF1C40F"/>
        </patternFill>
      </fill>
    </dxf>
    <dxf>
      <fill>
        <patternFill>
          <bgColor rgb="FFF39C12"/>
        </patternFill>
      </fill>
    </dxf>
    <dxf>
      <fill>
        <patternFill>
          <bgColor rgb="FFE67E22"/>
        </patternFill>
      </fill>
    </dxf>
    <dxf>
      <fill>
        <patternFill>
          <bgColor rgb="FFF1C40F"/>
        </patternFill>
      </fill>
    </dxf>
    <dxf>
      <fill>
        <patternFill>
          <bgColor rgb="FF27B060"/>
        </patternFill>
      </fill>
    </dxf>
    <dxf>
      <fill>
        <patternFill>
          <bgColor rgb="FFF39C12"/>
        </patternFill>
      </fill>
    </dxf>
    <dxf>
      <fill>
        <patternFill>
          <bgColor rgb="FFE67E22"/>
        </patternFill>
      </fill>
    </dxf>
    <dxf>
      <fill>
        <patternFill>
          <bgColor rgb="FFE74C3C"/>
        </patternFill>
      </fill>
    </dxf>
    <dxf>
      <fill>
        <patternFill>
          <bgColor rgb="FFF1C40F"/>
        </patternFill>
      </fill>
    </dxf>
    <dxf>
      <fill>
        <patternFill>
          <bgColor rgb="FFF39C12"/>
        </patternFill>
      </fill>
    </dxf>
    <dxf>
      <fill>
        <patternFill>
          <bgColor rgb="FFE74C3C"/>
        </patternFill>
      </fill>
    </dxf>
    <dxf>
      <fill>
        <patternFill>
          <bgColor rgb="FFE67E22"/>
        </patternFill>
      </fill>
    </dxf>
    <dxf>
      <fill>
        <patternFill>
          <bgColor rgb="FF27AE60"/>
        </patternFill>
      </fill>
    </dxf>
    <dxf>
      <fill>
        <patternFill>
          <bgColor rgb="FFF1C40F"/>
        </patternFill>
      </fill>
    </dxf>
    <dxf>
      <fill>
        <patternFill>
          <bgColor rgb="FFF39C12"/>
        </patternFill>
      </fill>
    </dxf>
    <dxf>
      <fill>
        <patternFill>
          <bgColor rgb="FFE67E22"/>
        </patternFill>
      </fill>
    </dxf>
    <dxf>
      <fill>
        <patternFill>
          <bgColor rgb="FFE74C3C"/>
        </patternFill>
      </fill>
    </dxf>
    <dxf>
      <fill>
        <patternFill>
          <bgColor rgb="FF27AE60"/>
        </patternFill>
      </fill>
    </dxf>
    <dxf>
      <fill>
        <patternFill>
          <bgColor rgb="FFE67E22"/>
        </patternFill>
      </fill>
    </dxf>
    <dxf>
      <fill>
        <patternFill>
          <bgColor rgb="FF27AE60"/>
        </patternFill>
      </fill>
    </dxf>
    <dxf>
      <fill>
        <patternFill>
          <bgColor rgb="FFF1C40F"/>
        </patternFill>
      </fill>
    </dxf>
    <dxf>
      <fill>
        <patternFill>
          <bgColor rgb="FFF39C12"/>
        </patternFill>
      </fill>
    </dxf>
    <dxf>
      <fill>
        <patternFill>
          <bgColor rgb="FFE74C3C"/>
        </patternFill>
      </fill>
    </dxf>
    <dxf>
      <fill>
        <patternFill>
          <bgColor rgb="FFF39C12"/>
        </patternFill>
      </fill>
    </dxf>
    <dxf>
      <fill>
        <patternFill>
          <bgColor rgb="FF27B060"/>
        </patternFill>
      </fill>
    </dxf>
    <dxf>
      <fill>
        <patternFill>
          <bgColor rgb="FFE67E22"/>
        </patternFill>
      </fill>
    </dxf>
    <dxf>
      <fill>
        <patternFill>
          <bgColor rgb="FFE74C3C"/>
        </patternFill>
      </fill>
    </dxf>
    <dxf>
      <fill>
        <patternFill>
          <bgColor rgb="FFF1C40F"/>
        </patternFill>
      </fill>
    </dxf>
    <dxf>
      <fill>
        <patternFill>
          <bgColor rgb="FFF1C40F"/>
        </patternFill>
      </fill>
    </dxf>
    <dxf>
      <fill>
        <patternFill>
          <bgColor rgb="FFF39C12"/>
        </patternFill>
      </fill>
    </dxf>
    <dxf>
      <fill>
        <patternFill>
          <bgColor rgb="FFE74C3C"/>
        </patternFill>
      </fill>
    </dxf>
    <dxf>
      <fill>
        <patternFill>
          <bgColor rgb="FFE67E22"/>
        </patternFill>
      </fill>
    </dxf>
    <dxf>
      <fill>
        <patternFill>
          <bgColor rgb="FF27AE60"/>
        </patternFill>
      </fill>
    </dxf>
    <dxf>
      <fill>
        <patternFill>
          <bgColor rgb="FF27AE60"/>
        </patternFill>
      </fill>
    </dxf>
    <dxf>
      <fill>
        <patternFill>
          <bgColor rgb="FFF1C40F"/>
        </patternFill>
      </fill>
    </dxf>
    <dxf>
      <fill>
        <patternFill>
          <bgColor rgb="FFF39C12"/>
        </patternFill>
      </fill>
    </dxf>
    <dxf>
      <fill>
        <patternFill>
          <bgColor rgb="FFE67E22"/>
        </patternFill>
      </fill>
    </dxf>
    <dxf>
      <fill>
        <patternFill>
          <bgColor rgb="FFE74C3C"/>
        </patternFill>
      </fill>
    </dxf>
    <dxf>
      <fill>
        <patternFill>
          <bgColor rgb="FF27AE60"/>
        </patternFill>
      </fill>
    </dxf>
    <dxf>
      <fill>
        <patternFill>
          <bgColor rgb="FFE67E22"/>
        </patternFill>
      </fill>
    </dxf>
    <dxf>
      <fill>
        <patternFill>
          <bgColor rgb="FFF39C12"/>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27B060"/>
        </patternFill>
      </fill>
    </dxf>
    <dxf>
      <fill>
        <patternFill>
          <bgColor rgb="FFE67E22"/>
        </patternFill>
      </fill>
    </dxf>
    <dxf>
      <fill>
        <patternFill>
          <bgColor rgb="FFF39C12"/>
        </patternFill>
      </fill>
    </dxf>
    <dxf>
      <fill>
        <patternFill>
          <bgColor rgb="FFF1C40F"/>
        </patternFill>
      </fill>
    </dxf>
    <dxf>
      <fill>
        <patternFill>
          <bgColor rgb="FFE74C3C"/>
        </patternFill>
      </fill>
    </dxf>
    <dxf>
      <fill>
        <patternFill>
          <bgColor rgb="FFE74C3C"/>
        </patternFill>
      </fill>
    </dxf>
    <dxf>
      <fill>
        <patternFill>
          <bgColor rgb="FFF39C12"/>
        </patternFill>
      </fill>
    </dxf>
    <dxf>
      <fill>
        <patternFill>
          <bgColor rgb="FFF1C40F"/>
        </patternFill>
      </fill>
    </dxf>
    <dxf>
      <fill>
        <patternFill>
          <bgColor rgb="FF27B060"/>
        </patternFill>
      </fill>
    </dxf>
    <dxf>
      <fill>
        <patternFill>
          <bgColor rgb="FFE67E22"/>
        </patternFill>
      </fill>
    </dxf>
    <dxf>
      <fill>
        <patternFill>
          <bgColor rgb="FFF1C40F"/>
        </patternFill>
      </fill>
    </dxf>
    <dxf>
      <fill>
        <patternFill>
          <bgColor rgb="FFF39C12"/>
        </patternFill>
      </fill>
    </dxf>
    <dxf>
      <fill>
        <patternFill>
          <bgColor rgb="FFE67E22"/>
        </patternFill>
      </fill>
    </dxf>
    <dxf>
      <fill>
        <patternFill>
          <bgColor rgb="FFE74C3C"/>
        </patternFill>
      </fill>
    </dxf>
    <dxf>
      <fill>
        <patternFill>
          <bgColor rgb="FF27AE60"/>
        </patternFill>
      </fill>
    </dxf>
    <dxf>
      <fill>
        <patternFill>
          <bgColor rgb="FFF1C40F"/>
        </patternFill>
      </fill>
    </dxf>
    <dxf>
      <fill>
        <patternFill>
          <bgColor rgb="FFF39C12"/>
        </patternFill>
      </fill>
    </dxf>
    <dxf>
      <fill>
        <patternFill>
          <bgColor rgb="FFE67E22"/>
        </patternFill>
      </fill>
    </dxf>
    <dxf>
      <fill>
        <patternFill>
          <bgColor rgb="FFE74C3C"/>
        </patternFill>
      </fill>
    </dxf>
    <dxf>
      <fill>
        <patternFill>
          <bgColor rgb="FF27AE60"/>
        </patternFill>
      </fill>
    </dxf>
    <dxf>
      <fill>
        <patternFill>
          <bgColor theme="9"/>
        </patternFill>
      </fill>
    </dxf>
    <dxf>
      <fill>
        <patternFill>
          <bgColor theme="7"/>
        </patternFill>
      </fill>
    </dxf>
    <dxf>
      <fill>
        <patternFill>
          <bgColor rgb="FFA20000"/>
        </patternFill>
      </fill>
    </dxf>
  </dxfs>
  <tableStyles count="0" defaultTableStyle="TableStyleMedium2" defaultPivotStyle="PivotStyleLight16"/>
  <colors>
    <mruColors>
      <color rgb="FFA20000"/>
      <color rgb="FF000000"/>
      <color rgb="FF007054"/>
      <color rgb="FFE74C3C"/>
      <color rgb="FF27AE60"/>
      <color rgb="FFE67E22"/>
      <color rgb="FFF39C12"/>
      <color rgb="FFF1C40F"/>
      <color rgb="FF27B060"/>
      <color rgb="FFEE71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a:t>Maturity Level Aggregat</a:t>
            </a:r>
            <a:r>
              <a:rPr lang="en-US" baseline="0"/>
              <a:t>e Scores</a:t>
            </a:r>
            <a:endParaRPr lang="en-US"/>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s-MX"/>
        </a:p>
      </c:txPr>
    </c:title>
    <c:autoTitleDeleted val="0"/>
    <c:plotArea>
      <c:layout/>
      <c:barChart>
        <c:barDir val="col"/>
        <c:grouping val="clustered"/>
        <c:varyColors val="0"/>
        <c:ser>
          <c:idx val="0"/>
          <c:order val="0"/>
          <c:tx>
            <c:strRef>
              <c:f>Dashboard!$C$17</c:f>
              <c:strCache>
                <c:ptCount val="1"/>
                <c:pt idx="0">
                  <c:v>Score:</c:v>
                </c:pt>
              </c:strCache>
            </c:strRef>
          </c:tx>
          <c:spPr>
            <a:solidFill>
              <a:schemeClr val="accent6">
                <a:alpha val="85000"/>
              </a:schemeClr>
            </a:solidFill>
            <a:ln w="9525" cap="flat" cmpd="sng" algn="ctr">
              <a:solidFill>
                <a:schemeClr val="lt1">
                  <a:alpha val="50000"/>
                </a:schemeClr>
              </a:solidFill>
              <a:round/>
            </a:ln>
            <a:effectLst/>
          </c:spPr>
          <c:invertIfNegative val="0"/>
          <c:dLbls>
            <c:delete val="1"/>
          </c:dLbls>
          <c:cat>
            <c:strRef>
              <c:f>Dashboard!$B$18:$B$22</c:f>
              <c:strCache>
                <c:ptCount val="5"/>
                <c:pt idx="0">
                  <c:v>Policies Complete</c:v>
                </c:pt>
                <c:pt idx="1">
                  <c:v>Controls 1-5 Implemented</c:v>
                </c:pt>
                <c:pt idx="2">
                  <c:v>All Controls Implemented</c:v>
                </c:pt>
                <c:pt idx="3">
                  <c:v>All Controls Automated</c:v>
                </c:pt>
                <c:pt idx="4">
                  <c:v>All Controls Reported</c:v>
                </c:pt>
              </c:strCache>
            </c:strRef>
          </c:cat>
          <c:val>
            <c:numRef>
              <c:f>Dashboard!$C$18:$C$22</c:f>
              <c:numCache>
                <c:formatCode>0.00</c:formatCode>
                <c:ptCount val="5"/>
                <c:pt idx="0">
                  <c:v>0.35457516339869283</c:v>
                </c:pt>
                <c:pt idx="1">
                  <c:v>0.59090909090909094</c:v>
                </c:pt>
                <c:pt idx="2">
                  <c:v>0.13073394495412843</c:v>
                </c:pt>
                <c:pt idx="3">
                  <c:v>0.22023809523809523</c:v>
                </c:pt>
                <c:pt idx="4">
                  <c:v>0.20535714285714285</c:v>
                </c:pt>
              </c:numCache>
            </c:numRef>
          </c:val>
          <c:extLst>
            <c:ext xmlns:c16="http://schemas.microsoft.com/office/drawing/2014/chart" uri="{C3380CC4-5D6E-409C-BE32-E72D297353CC}">
              <c16:uniqueId val="{00000000-692A-4F1F-AE7A-A06A2C8620EC}"/>
            </c:ext>
          </c:extLst>
        </c:ser>
        <c:dLbls>
          <c:dLblPos val="inEnd"/>
          <c:showLegendKey val="0"/>
          <c:showVal val="1"/>
          <c:showCatName val="0"/>
          <c:showSerName val="0"/>
          <c:showPercent val="0"/>
          <c:showBubbleSize val="0"/>
        </c:dLbls>
        <c:gapWidth val="65"/>
        <c:axId val="345410720"/>
        <c:axId val="345409544"/>
      </c:barChart>
      <c:catAx>
        <c:axId val="34541072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MX"/>
          </a:p>
        </c:txPr>
        <c:crossAx val="345409544"/>
        <c:crosses val="autoZero"/>
        <c:auto val="1"/>
        <c:lblAlgn val="ctr"/>
        <c:lblOffset val="100"/>
        <c:noMultiLvlLbl val="0"/>
      </c:catAx>
      <c:valAx>
        <c:axId val="345409544"/>
        <c:scaling>
          <c:orientation val="minMax"/>
          <c:max val="1"/>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MX"/>
          </a:p>
        </c:txPr>
        <c:crossAx val="34541072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solidFill>
      <a:round/>
    </a:ln>
    <a:effectLst/>
  </c:spPr>
  <c:txPr>
    <a:bodyPr/>
    <a:lstStyle/>
    <a:p>
      <a:pPr>
        <a:defRPr/>
      </a:pPr>
      <a:endParaRPr lang="es-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FB0F-43C6-A17F-AF2C4A04A3FD}"/>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FB0F-43C6-A17F-AF2C4A04A3FD}"/>
              </c:ext>
            </c:extLst>
          </c:dPt>
          <c:val>
            <c:numRef>
              <c:f>('CSC #7'!$E$5,'CSC #7'!$E$7)</c:f>
              <c:numCache>
                <c:formatCode>0%</c:formatCode>
                <c:ptCount val="2"/>
                <c:pt idx="0">
                  <c:v>0.16607142857142859</c:v>
                </c:pt>
                <c:pt idx="1">
                  <c:v>0.83392857142857135</c:v>
                </c:pt>
              </c:numCache>
            </c:numRef>
          </c:val>
          <c:extLst>
            <c:ext xmlns:c16="http://schemas.microsoft.com/office/drawing/2014/chart" uri="{C3380CC4-5D6E-409C-BE32-E72D297353CC}">
              <c16:uniqueId val="{00000004-FB0F-43C6-A17F-AF2C4A04A3F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10CC-42A4-8023-10BE61945EA0}"/>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10CC-42A4-8023-10BE61945EA0}"/>
              </c:ext>
            </c:extLst>
          </c:dPt>
          <c:val>
            <c:numRef>
              <c:f>('CSC #8'!$E$5,'CSC #8'!$E$7)</c:f>
              <c:numCache>
                <c:formatCode>0%</c:formatCode>
                <c:ptCount val="2"/>
                <c:pt idx="0">
                  <c:v>0</c:v>
                </c:pt>
                <c:pt idx="1">
                  <c:v>1</c:v>
                </c:pt>
              </c:numCache>
            </c:numRef>
          </c:val>
          <c:extLst>
            <c:ext xmlns:c16="http://schemas.microsoft.com/office/drawing/2014/chart" uri="{C3380CC4-5D6E-409C-BE32-E72D297353CC}">
              <c16:uniqueId val="{00000004-10CC-42A4-8023-10BE61945EA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B84F-4144-B8DC-27F135556C8A}"/>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B84F-4144-B8DC-27F135556C8A}"/>
              </c:ext>
            </c:extLst>
          </c:dPt>
          <c:val>
            <c:numRef>
              <c:f>('CSC #9'!$E$5,'CSC #9'!$E$7)</c:f>
              <c:numCache>
                <c:formatCode>0%</c:formatCode>
                <c:ptCount val="2"/>
                <c:pt idx="0">
                  <c:v>0.3125</c:v>
                </c:pt>
                <c:pt idx="1">
                  <c:v>0.6875</c:v>
                </c:pt>
              </c:numCache>
            </c:numRef>
          </c:val>
          <c:extLst>
            <c:ext xmlns:c16="http://schemas.microsoft.com/office/drawing/2014/chart" uri="{C3380CC4-5D6E-409C-BE32-E72D297353CC}">
              <c16:uniqueId val="{00000004-B84F-4144-B8DC-27F135556C8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582D-4B86-8D62-DFD90BDE3FD5}"/>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582D-4B86-8D62-DFD90BDE3FD5}"/>
              </c:ext>
            </c:extLst>
          </c:dPt>
          <c:val>
            <c:numRef>
              <c:f>('CSC #10'!$E$5,'CSC #10'!$E$7)</c:f>
              <c:numCache>
                <c:formatCode>0%</c:formatCode>
                <c:ptCount val="2"/>
                <c:pt idx="0">
                  <c:v>0</c:v>
                </c:pt>
                <c:pt idx="1">
                  <c:v>1</c:v>
                </c:pt>
              </c:numCache>
            </c:numRef>
          </c:val>
          <c:extLst>
            <c:ext xmlns:c16="http://schemas.microsoft.com/office/drawing/2014/chart" uri="{C3380CC4-5D6E-409C-BE32-E72D297353CC}">
              <c16:uniqueId val="{00000004-582D-4B86-8D62-DFD90BDE3FD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1CF7-4A02-8142-7D7F6E0E2D8A}"/>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1CF7-4A02-8142-7D7F6E0E2D8A}"/>
              </c:ext>
            </c:extLst>
          </c:dPt>
          <c:val>
            <c:numRef>
              <c:f>('CSC #11'!$E$5,'CSC #11'!$E$7)</c:f>
              <c:numCache>
                <c:formatCode>0%</c:formatCode>
                <c:ptCount val="2"/>
                <c:pt idx="0">
                  <c:v>0.25624999999999998</c:v>
                </c:pt>
                <c:pt idx="1">
                  <c:v>0.74375000000000002</c:v>
                </c:pt>
              </c:numCache>
            </c:numRef>
          </c:val>
          <c:extLst>
            <c:ext xmlns:c16="http://schemas.microsoft.com/office/drawing/2014/chart" uri="{C3380CC4-5D6E-409C-BE32-E72D297353CC}">
              <c16:uniqueId val="{00000004-1CF7-4A02-8142-7D7F6E0E2D8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doughnutChart>
        <c:varyColors val="1"/>
        <c:ser>
          <c:idx val="0"/>
          <c:order val="0"/>
          <c:spPr>
            <a:solidFill>
              <a:srgbClr val="E74C3C"/>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26F7-4C40-8B00-079CF4020804}"/>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26F7-4C40-8B00-079CF4020804}"/>
              </c:ext>
            </c:extLst>
          </c:dPt>
          <c:val>
            <c:numRef>
              <c:f>('CSC #12'!$E$5,'CSC #12'!$E$7)</c:f>
              <c:numCache>
                <c:formatCode>0%</c:formatCode>
                <c:ptCount val="2"/>
                <c:pt idx="0">
                  <c:v>0.45937499999999998</c:v>
                </c:pt>
                <c:pt idx="1">
                  <c:v>0.54062500000000002</c:v>
                </c:pt>
              </c:numCache>
            </c:numRef>
          </c:val>
          <c:extLst>
            <c:ext xmlns:c16="http://schemas.microsoft.com/office/drawing/2014/chart" uri="{C3380CC4-5D6E-409C-BE32-E72D297353CC}">
              <c16:uniqueId val="{00000004-26F7-4C40-8B00-079CF402080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EB2F-4B04-904E-2E02E0D79535}"/>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EB2F-4B04-904E-2E02E0D79535}"/>
              </c:ext>
            </c:extLst>
          </c:dPt>
          <c:val>
            <c:numRef>
              <c:f>('CSC #13'!$E$5,'CSC #13'!$E$7)</c:f>
              <c:numCache>
                <c:formatCode>0%</c:formatCode>
                <c:ptCount val="2"/>
                <c:pt idx="0">
                  <c:v>0</c:v>
                </c:pt>
                <c:pt idx="1">
                  <c:v>1</c:v>
                </c:pt>
              </c:numCache>
            </c:numRef>
          </c:val>
          <c:extLst>
            <c:ext xmlns:c16="http://schemas.microsoft.com/office/drawing/2014/chart" uri="{C3380CC4-5D6E-409C-BE32-E72D297353CC}">
              <c16:uniqueId val="{00000004-EB2F-4B04-904E-2E02E0D7953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doughnutChart>
        <c:varyColors val="1"/>
        <c:ser>
          <c:idx val="0"/>
          <c:order val="0"/>
          <c:dPt>
            <c:idx val="0"/>
            <c:bubble3D val="0"/>
            <c:spPr>
              <a:solidFill>
                <a:srgbClr val="27AE60"/>
              </a:solidFill>
              <a:ln w="19050">
                <a:solidFill>
                  <a:schemeClr val="lt1"/>
                </a:solidFill>
              </a:ln>
              <a:effectLst/>
            </c:spPr>
            <c:extLst>
              <c:ext xmlns:c16="http://schemas.microsoft.com/office/drawing/2014/chart" uri="{C3380CC4-5D6E-409C-BE32-E72D297353CC}">
                <c16:uniqueId val="{00000001-6443-430D-9916-CC87CAB4E0ED}"/>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6443-430D-9916-CC87CAB4E0ED}"/>
              </c:ext>
            </c:extLst>
          </c:dPt>
          <c:val>
            <c:numRef>
              <c:f>('CSC #14'!$E$5,'CSC #14'!$E$7)</c:f>
              <c:numCache>
                <c:formatCode>0%</c:formatCode>
                <c:ptCount val="2"/>
                <c:pt idx="0">
                  <c:v>0.19444444444444445</c:v>
                </c:pt>
                <c:pt idx="1">
                  <c:v>0.80555555555555558</c:v>
                </c:pt>
              </c:numCache>
            </c:numRef>
          </c:val>
          <c:extLst>
            <c:ext xmlns:c16="http://schemas.microsoft.com/office/drawing/2014/chart" uri="{C3380CC4-5D6E-409C-BE32-E72D297353CC}">
              <c16:uniqueId val="{00000004-6443-430D-9916-CC87CAB4E0E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doughnutChart>
        <c:varyColors val="1"/>
        <c:ser>
          <c:idx val="0"/>
          <c:order val="0"/>
          <c:dPt>
            <c:idx val="0"/>
            <c:bubble3D val="0"/>
            <c:spPr>
              <a:solidFill>
                <a:srgbClr val="27AE60"/>
              </a:solidFill>
              <a:ln w="19050">
                <a:solidFill>
                  <a:schemeClr val="lt1"/>
                </a:solidFill>
              </a:ln>
              <a:effectLst/>
            </c:spPr>
            <c:extLst>
              <c:ext xmlns:c16="http://schemas.microsoft.com/office/drawing/2014/chart" uri="{C3380CC4-5D6E-409C-BE32-E72D297353CC}">
                <c16:uniqueId val="{00000001-9F55-4508-ADDD-D839A6787E03}"/>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9F55-4508-ADDD-D839A6787E03}"/>
              </c:ext>
            </c:extLst>
          </c:dPt>
          <c:val>
            <c:numRef>
              <c:f>('CSC #15'!$E$5,'CSC #15'!$E$7)</c:f>
              <c:numCache>
                <c:formatCode>0%</c:formatCode>
                <c:ptCount val="2"/>
                <c:pt idx="0">
                  <c:v>0.2857142857142857</c:v>
                </c:pt>
                <c:pt idx="1">
                  <c:v>0.7142857142857143</c:v>
                </c:pt>
              </c:numCache>
            </c:numRef>
          </c:val>
          <c:extLst>
            <c:ext xmlns:c16="http://schemas.microsoft.com/office/drawing/2014/chart" uri="{C3380CC4-5D6E-409C-BE32-E72D297353CC}">
              <c16:uniqueId val="{00000004-9F55-4508-ADDD-D839A6787E0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4597-4B5B-8943-50271B6D707B}"/>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4597-4B5B-8943-50271B6D707B}"/>
              </c:ext>
            </c:extLst>
          </c:dPt>
          <c:val>
            <c:numRef>
              <c:f>('CSC #16'!$E$5,'CSC #16'!$E$7)</c:f>
              <c:numCache>
                <c:formatCode>0%</c:formatCode>
                <c:ptCount val="2"/>
                <c:pt idx="0">
                  <c:v>8.4821428571428575E-2</c:v>
                </c:pt>
                <c:pt idx="1">
                  <c:v>0.9151785714285714</c:v>
                </c:pt>
              </c:numCache>
            </c:numRef>
          </c:val>
          <c:extLst>
            <c:ext xmlns:c16="http://schemas.microsoft.com/office/drawing/2014/chart" uri="{C3380CC4-5D6E-409C-BE32-E72D297353CC}">
              <c16:uniqueId val="{00000004-4597-4B5B-8943-50271B6D707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Implementation Percentage by Control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MX"/>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Dashboard!$R$20:$R$39</c15:sqref>
                  </c15:fullRef>
                </c:ext>
              </c:extLst>
              <c:f>Dashboard!$R$20:$R$37</c:f>
              <c:strCache>
                <c:ptCount val="18"/>
                <c:pt idx="0">
                  <c:v>CSC #1</c:v>
                </c:pt>
                <c:pt idx="1">
                  <c:v>CSC #2</c:v>
                </c:pt>
                <c:pt idx="2">
                  <c:v>CSC #3</c:v>
                </c:pt>
                <c:pt idx="3">
                  <c:v>CSC #4</c:v>
                </c:pt>
                <c:pt idx="4">
                  <c:v>CSC #5</c:v>
                </c:pt>
                <c:pt idx="5">
                  <c:v>CSC #6</c:v>
                </c:pt>
                <c:pt idx="6">
                  <c:v>CSC #7</c:v>
                </c:pt>
                <c:pt idx="7">
                  <c:v>CSC #8</c:v>
                </c:pt>
                <c:pt idx="8">
                  <c:v>CSC #9</c:v>
                </c:pt>
                <c:pt idx="9">
                  <c:v>CSC #10</c:v>
                </c:pt>
                <c:pt idx="10">
                  <c:v>CSC #11</c:v>
                </c:pt>
                <c:pt idx="11">
                  <c:v>CSC #12</c:v>
                </c:pt>
                <c:pt idx="12">
                  <c:v>CSC #13</c:v>
                </c:pt>
                <c:pt idx="13">
                  <c:v>CSC #14</c:v>
                </c:pt>
                <c:pt idx="14">
                  <c:v>CSC #15</c:v>
                </c:pt>
                <c:pt idx="15">
                  <c:v>CSC #16</c:v>
                </c:pt>
                <c:pt idx="16">
                  <c:v>CSC #17</c:v>
                </c:pt>
                <c:pt idx="17">
                  <c:v>CSC #18</c:v>
                </c:pt>
              </c:strCache>
            </c:strRef>
          </c:cat>
          <c:val>
            <c:numRef>
              <c:extLst>
                <c:ext xmlns:c15="http://schemas.microsoft.com/office/drawing/2012/chart" uri="{02D57815-91ED-43cb-92C2-25804820EDAC}">
                  <c15:fullRef>
                    <c15:sqref>Dashboard!$S$20:$S$39</c15:sqref>
                  </c15:fullRef>
                </c:ext>
              </c:extLst>
              <c:f>Dashboard!$S$20:$S$37</c:f>
              <c:numCache>
                <c:formatCode>0%</c:formatCode>
                <c:ptCount val="18"/>
                <c:pt idx="0">
                  <c:v>1</c:v>
                </c:pt>
                <c:pt idx="1">
                  <c:v>0.6785714285714286</c:v>
                </c:pt>
                <c:pt idx="2">
                  <c:v>0.39285714285714285</c:v>
                </c:pt>
                <c:pt idx="3">
                  <c:v>0.66666666666666663</c:v>
                </c:pt>
                <c:pt idx="4">
                  <c:v>0.45833333333333331</c:v>
                </c:pt>
                <c:pt idx="5">
                  <c:v>0.25</c:v>
                </c:pt>
                <c:pt idx="6">
                  <c:v>0.10714285714285714</c:v>
                </c:pt>
                <c:pt idx="7">
                  <c:v>0</c:v>
                </c:pt>
                <c:pt idx="8">
                  <c:v>0.2857142857142857</c:v>
                </c:pt>
                <c:pt idx="9">
                  <c:v>0</c:v>
                </c:pt>
                <c:pt idx="10">
                  <c:v>0.3</c:v>
                </c:pt>
                <c:pt idx="11">
                  <c:v>0.4375</c:v>
                </c:pt>
                <c:pt idx="12">
                  <c:v>0</c:v>
                </c:pt>
                <c:pt idx="13">
                  <c:v>0.1388888888888889</c:v>
                </c:pt>
                <c:pt idx="14">
                  <c:v>0.25</c:v>
                </c:pt>
                <c:pt idx="15">
                  <c:v>0.10714285714285714</c:v>
                </c:pt>
                <c:pt idx="16">
                  <c:v>0</c:v>
                </c:pt>
                <c:pt idx="17">
                  <c:v>0</c:v>
                </c:pt>
              </c:numCache>
            </c:numRef>
          </c:val>
          <c:extLst>
            <c:ext xmlns:c16="http://schemas.microsoft.com/office/drawing/2014/chart" uri="{C3380CC4-5D6E-409C-BE32-E72D297353CC}">
              <c16:uniqueId val="{00000000-CD54-4EB0-A8BF-44341277029C}"/>
            </c:ext>
          </c:extLst>
        </c:ser>
        <c:dLbls>
          <c:dLblPos val="inEnd"/>
          <c:showLegendKey val="0"/>
          <c:showVal val="1"/>
          <c:showCatName val="0"/>
          <c:showSerName val="0"/>
          <c:showPercent val="0"/>
          <c:showBubbleSize val="0"/>
        </c:dLbls>
        <c:gapWidth val="65"/>
        <c:axId val="469824968"/>
        <c:axId val="469823328"/>
      </c:barChart>
      <c:catAx>
        <c:axId val="469824968"/>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MX"/>
          </a:p>
        </c:txPr>
        <c:crossAx val="469823328"/>
        <c:crosses val="autoZero"/>
        <c:auto val="1"/>
        <c:lblAlgn val="ctr"/>
        <c:lblOffset val="100"/>
        <c:noMultiLvlLbl val="0"/>
      </c:catAx>
      <c:valAx>
        <c:axId val="469823328"/>
        <c:scaling>
          <c:orientation val="minMax"/>
          <c:max val="1"/>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MX"/>
          </a:p>
        </c:txPr>
        <c:crossAx val="46982496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solidFill>
      <a:round/>
    </a:ln>
    <a:effectLst/>
  </c:spPr>
  <c:txPr>
    <a:bodyPr/>
    <a:lstStyle/>
    <a:p>
      <a:pPr>
        <a:defRPr/>
      </a:pPr>
      <a:endParaRPr lang="es-MX"/>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doughnutChart>
        <c:varyColors val="1"/>
        <c:ser>
          <c:idx val="0"/>
          <c:order val="0"/>
          <c:dPt>
            <c:idx val="0"/>
            <c:bubble3D val="0"/>
            <c:spPr>
              <a:solidFill>
                <a:srgbClr val="27AE60"/>
              </a:solidFill>
              <a:ln w="19050">
                <a:solidFill>
                  <a:schemeClr val="lt1"/>
                </a:solidFill>
              </a:ln>
              <a:effectLst/>
            </c:spPr>
            <c:extLst>
              <c:ext xmlns:c16="http://schemas.microsoft.com/office/drawing/2014/chart" uri="{C3380CC4-5D6E-409C-BE32-E72D297353CC}">
                <c16:uniqueId val="{00000001-D162-41C8-9745-0DDB76033B23}"/>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D162-41C8-9745-0DDB76033B23}"/>
              </c:ext>
            </c:extLst>
          </c:dPt>
          <c:val>
            <c:numRef>
              <c:f>('CSC #17'!$E$5,'CSC #17'!$E$7)</c:f>
              <c:numCache>
                <c:formatCode>0%</c:formatCode>
                <c:ptCount val="2"/>
                <c:pt idx="0">
                  <c:v>0</c:v>
                </c:pt>
                <c:pt idx="1">
                  <c:v>1</c:v>
                </c:pt>
              </c:numCache>
            </c:numRef>
          </c:val>
          <c:extLst>
            <c:ext xmlns:c16="http://schemas.microsoft.com/office/drawing/2014/chart" uri="{C3380CC4-5D6E-409C-BE32-E72D297353CC}">
              <c16:uniqueId val="{00000004-D162-41C8-9745-0DDB76033B2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doughnutChart>
        <c:varyColors val="1"/>
        <c:ser>
          <c:idx val="0"/>
          <c:order val="0"/>
          <c:dPt>
            <c:idx val="0"/>
            <c:bubble3D val="0"/>
            <c:spPr>
              <a:solidFill>
                <a:srgbClr val="27AE60"/>
              </a:solidFill>
              <a:ln w="19050">
                <a:solidFill>
                  <a:schemeClr val="lt1"/>
                </a:solidFill>
              </a:ln>
              <a:effectLst/>
            </c:spPr>
            <c:extLst>
              <c:ext xmlns:c16="http://schemas.microsoft.com/office/drawing/2014/chart" uri="{C3380CC4-5D6E-409C-BE32-E72D297353CC}">
                <c16:uniqueId val="{00000001-6E36-4079-AC34-4908382216EB}"/>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6E36-4079-AC34-4908382216EB}"/>
              </c:ext>
            </c:extLst>
          </c:dPt>
          <c:val>
            <c:numRef>
              <c:f>('CSC #18'!$E$5,'CSC #18'!$E$7)</c:f>
              <c:numCache>
                <c:formatCode>0%</c:formatCode>
                <c:ptCount val="2"/>
                <c:pt idx="0">
                  <c:v>0</c:v>
                </c:pt>
                <c:pt idx="1">
                  <c:v>1</c:v>
                </c:pt>
              </c:numCache>
            </c:numRef>
          </c:val>
          <c:extLst>
            <c:ext xmlns:c16="http://schemas.microsoft.com/office/drawing/2014/chart" uri="{C3380CC4-5D6E-409C-BE32-E72D297353CC}">
              <c16:uniqueId val="{00000004-6E36-4079-AC34-4908382216E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a:t>Implementation</a:t>
            </a:r>
            <a:r>
              <a:rPr lang="en-US" baseline="0"/>
              <a:t> Group Scores</a:t>
            </a:r>
            <a:endParaRPr lang="en-US"/>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s-MX"/>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delete val="1"/>
          </c:dLbls>
          <c:cat>
            <c:strRef>
              <c:f>Dashboard!$R$16:$R$18</c:f>
              <c:strCache>
                <c:ptCount val="3"/>
                <c:pt idx="0">
                  <c:v>Group #1</c:v>
                </c:pt>
                <c:pt idx="1">
                  <c:v>Group #2</c:v>
                </c:pt>
                <c:pt idx="2">
                  <c:v>Group #3</c:v>
                </c:pt>
              </c:strCache>
            </c:strRef>
          </c:cat>
          <c:val>
            <c:numRef>
              <c:f>Dashboard!$S$16:$S$18</c:f>
              <c:numCache>
                <c:formatCode>0%</c:formatCode>
                <c:ptCount val="3"/>
                <c:pt idx="0">
                  <c:v>0.42529761904761904</c:v>
                </c:pt>
                <c:pt idx="1">
                  <c:v>0.30814293730960401</c:v>
                </c:pt>
                <c:pt idx="2">
                  <c:v>0.28182319223985891</c:v>
                </c:pt>
              </c:numCache>
            </c:numRef>
          </c:val>
          <c:extLst>
            <c:ext xmlns:c16="http://schemas.microsoft.com/office/drawing/2014/chart" uri="{C3380CC4-5D6E-409C-BE32-E72D297353CC}">
              <c16:uniqueId val="{00000000-344F-435E-89E8-A8A2E2FF28B3}"/>
            </c:ext>
          </c:extLst>
        </c:ser>
        <c:dLbls>
          <c:dLblPos val="inEnd"/>
          <c:showLegendKey val="0"/>
          <c:showVal val="1"/>
          <c:showCatName val="0"/>
          <c:showSerName val="0"/>
          <c:showPercent val="0"/>
          <c:showBubbleSize val="0"/>
        </c:dLbls>
        <c:gapWidth val="65"/>
        <c:axId val="345410720"/>
        <c:axId val="345409544"/>
      </c:barChart>
      <c:catAx>
        <c:axId val="34541072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MX"/>
          </a:p>
        </c:txPr>
        <c:crossAx val="345409544"/>
        <c:crosses val="autoZero"/>
        <c:auto val="1"/>
        <c:lblAlgn val="ctr"/>
        <c:lblOffset val="100"/>
        <c:noMultiLvlLbl val="0"/>
      </c:catAx>
      <c:valAx>
        <c:axId val="345409544"/>
        <c:scaling>
          <c:orientation val="minMax"/>
          <c:max val="1"/>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MX"/>
          </a:p>
        </c:txPr>
        <c:crossAx val="34541072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doughnutChart>
        <c:varyColors val="1"/>
        <c:ser>
          <c:idx val="0"/>
          <c:order val="0"/>
          <c:spPr>
            <a:solidFill>
              <a:srgbClr val="E74C3C"/>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B93B-4986-B276-F0F4F209CE02}"/>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2-B93B-4986-B276-F0F4F209CE02}"/>
              </c:ext>
            </c:extLst>
          </c:dPt>
          <c:val>
            <c:numRef>
              <c:f>('CSC #1'!$E$5,'CSC #1'!$E$7)</c:f>
              <c:numCache>
                <c:formatCode>0%</c:formatCode>
                <c:ptCount val="2"/>
                <c:pt idx="0">
                  <c:v>0.9375</c:v>
                </c:pt>
                <c:pt idx="1">
                  <c:v>6.25E-2</c:v>
                </c:pt>
              </c:numCache>
            </c:numRef>
          </c:val>
          <c:extLst>
            <c:ext xmlns:c16="http://schemas.microsoft.com/office/drawing/2014/chart" uri="{C3380CC4-5D6E-409C-BE32-E72D297353CC}">
              <c16:uniqueId val="{00000000-B93B-4986-B276-F0F4F209CE0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0EB2-4EFB-957E-9CF7F2FB07A9}"/>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0EB2-4EFB-957E-9CF7F2FB07A9}"/>
              </c:ext>
            </c:extLst>
          </c:dPt>
          <c:val>
            <c:numRef>
              <c:f>('CSC #2'!$E$5,'CSC #2'!$E$7)</c:f>
              <c:numCache>
                <c:formatCode>0%</c:formatCode>
                <c:ptCount val="2"/>
                <c:pt idx="0">
                  <c:v>0.6897321428571429</c:v>
                </c:pt>
                <c:pt idx="1">
                  <c:v>0.3102678571428571</c:v>
                </c:pt>
              </c:numCache>
            </c:numRef>
          </c:val>
          <c:extLst>
            <c:ext xmlns:c16="http://schemas.microsoft.com/office/drawing/2014/chart" uri="{C3380CC4-5D6E-409C-BE32-E72D297353CC}">
              <c16:uniqueId val="{00000004-0EB2-4EFB-957E-9CF7F2FB07A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5215-40AA-AF35-884F67EA1B5C}"/>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5215-40AA-AF35-884F67EA1B5C}"/>
              </c:ext>
            </c:extLst>
          </c:dPt>
          <c:val>
            <c:numRef>
              <c:f>('CSC #3'!$E$5,'CSC #3'!$E$7)</c:f>
              <c:numCache>
                <c:formatCode>0%</c:formatCode>
                <c:ptCount val="2"/>
                <c:pt idx="0">
                  <c:v>0.20982142857142858</c:v>
                </c:pt>
                <c:pt idx="1">
                  <c:v>0.7901785714285714</c:v>
                </c:pt>
              </c:numCache>
            </c:numRef>
          </c:val>
          <c:extLst>
            <c:ext xmlns:c16="http://schemas.microsoft.com/office/drawing/2014/chart" uri="{C3380CC4-5D6E-409C-BE32-E72D297353CC}">
              <c16:uniqueId val="{00000004-5215-40AA-AF35-884F67EA1B5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2770-451F-BD3C-E5099CFEF6EC}"/>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2770-451F-BD3C-E5099CFEF6EC}"/>
              </c:ext>
            </c:extLst>
          </c:dPt>
          <c:val>
            <c:numRef>
              <c:f>('CSC #4'!$E$5,'CSC #4'!$E$7)</c:f>
              <c:numCache>
                <c:formatCode>0%</c:formatCode>
                <c:ptCount val="2"/>
                <c:pt idx="0">
                  <c:v>0.640625</c:v>
                </c:pt>
                <c:pt idx="1">
                  <c:v>0.359375</c:v>
                </c:pt>
              </c:numCache>
            </c:numRef>
          </c:val>
          <c:extLst>
            <c:ext xmlns:c16="http://schemas.microsoft.com/office/drawing/2014/chart" uri="{C3380CC4-5D6E-409C-BE32-E72D297353CC}">
              <c16:uniqueId val="{00000004-2770-451F-BD3C-E5099CFEF6E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12C3-49DF-A7AE-C874291F02DF}"/>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12C3-49DF-A7AE-C874291F02DF}"/>
              </c:ext>
            </c:extLst>
          </c:dPt>
          <c:val>
            <c:numRef>
              <c:f>('CSC #5'!$E$5,'CSC #5'!$E$7)</c:f>
              <c:numCache>
                <c:formatCode>0%</c:formatCode>
                <c:ptCount val="2"/>
                <c:pt idx="0">
                  <c:v>0.40625</c:v>
                </c:pt>
                <c:pt idx="1">
                  <c:v>0.59375</c:v>
                </c:pt>
              </c:numCache>
            </c:numRef>
          </c:val>
          <c:extLst>
            <c:ext xmlns:c16="http://schemas.microsoft.com/office/drawing/2014/chart" uri="{C3380CC4-5D6E-409C-BE32-E72D297353CC}">
              <c16:uniqueId val="{00000004-12C3-49DF-A7AE-C874291F02D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4F37-498C-B94B-8800AAAAFB05}"/>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4F37-498C-B94B-8800AAAAFB05}"/>
              </c:ext>
            </c:extLst>
          </c:dPt>
          <c:val>
            <c:numRef>
              <c:f>('CSC #6'!$E$5,'CSC #6'!$E$7)</c:f>
              <c:numCache>
                <c:formatCode>0%</c:formatCode>
                <c:ptCount val="2"/>
                <c:pt idx="0">
                  <c:v>0.234375</c:v>
                </c:pt>
                <c:pt idx="1">
                  <c:v>0.765625</c:v>
                </c:pt>
              </c:numCache>
            </c:numRef>
          </c:val>
          <c:extLst>
            <c:ext xmlns:c16="http://schemas.microsoft.com/office/drawing/2014/chart" uri="{C3380CC4-5D6E-409C-BE32-E72D297353CC}">
              <c16:uniqueId val="{00000004-4F37-498C-B94B-8800AAAAFB0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3.xml"/></Relationships>
</file>

<file path=xl/drawings/_rels/drawing13.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4.xml"/></Relationships>
</file>

<file path=xl/drawings/_rels/drawing14.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5.xml"/></Relationships>
</file>

<file path=xl/drawings/_rels/drawing15.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6.xml"/></Relationships>
</file>

<file path=xl/drawings/_rels/drawing16.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7.xml"/></Relationships>
</file>

<file path=xl/drawings/_rels/drawing17.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8.xml"/></Relationships>
</file>

<file path=xl/drawings/_rels/drawing18.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9.xml"/></Relationships>
</file>

<file path=xl/drawings/_rels/drawing19.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chart" Target="../charts/chart1.xml"/><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image" Target="../media/image1.jp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21.xml"/></Relationships>
</file>

<file path=xl/drawings/_rels/drawing3.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9.xml"/></Relationships>
</file>

<file path=xl/drawings/_rels/drawing9.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15</xdr:col>
      <xdr:colOff>488949</xdr:colOff>
      <xdr:row>0</xdr:row>
      <xdr:rowOff>115690</xdr:rowOff>
    </xdr:from>
    <xdr:to>
      <xdr:col>15</xdr:col>
      <xdr:colOff>2006688</xdr:colOff>
      <xdr:row>0</xdr:row>
      <xdr:rowOff>615950</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32949" y="115690"/>
          <a:ext cx="1517739" cy="500260"/>
        </a:xfrm>
        <a:prstGeom prst="rect">
          <a:avLst/>
        </a:prstGeom>
      </xdr:spPr>
    </xdr:pic>
    <xdr:clientData/>
  </xdr:twoCellAnchor>
  <xdr:twoCellAnchor editAs="oneCell">
    <xdr:from>
      <xdr:col>0</xdr:col>
      <xdr:colOff>196850</xdr:colOff>
      <xdr:row>0</xdr:row>
      <xdr:rowOff>120650</xdr:rowOff>
    </xdr:from>
    <xdr:to>
      <xdr:col>3</xdr:col>
      <xdr:colOff>603627</xdr:colOff>
      <xdr:row>0</xdr:row>
      <xdr:rowOff>618080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stretch>
          <a:fillRect/>
        </a:stretch>
      </xdr:blipFill>
      <xdr:spPr>
        <a:xfrm>
          <a:off x="196850" y="120650"/>
          <a:ext cx="2235577" cy="497430"/>
        </a:xfrm>
        <a:prstGeom prst="rect">
          <a:avLst/>
        </a:prstGeom>
      </xdr:spPr>
    </xdr:pic>
    <xdr:clientData/>
  </xdr:twoCellAnchor>
  <xdr:twoCellAnchor editAs="oneCell">
    <xdr:from>
      <xdr:col>1</xdr:col>
      <xdr:colOff>219711</xdr:colOff>
      <xdr:row>17</xdr:row>
      <xdr:rowOff>35560</xdr:rowOff>
    </xdr:from>
    <xdr:to>
      <xdr:col>2</xdr:col>
      <xdr:colOff>190501</xdr:colOff>
      <xdr:row>17</xdr:row>
      <xdr:rowOff>334596</xdr:rowOff>
    </xdr:to>
    <xdr:pic>
      <xdr:nvPicPr>
        <xdr:cNvPr id="7" name="Picture 6" descr="Creative Commons License">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29311" y="4779010"/>
          <a:ext cx="580390" cy="2990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4023360</xdr:colOff>
      <xdr:row>42</xdr:row>
      <xdr:rowOff>60960</xdr:rowOff>
    </xdr:from>
    <xdr:to>
      <xdr:col>2</xdr:col>
      <xdr:colOff>6192</xdr:colOff>
      <xdr:row>42</xdr:row>
      <xdr:rowOff>358140</xdr:rowOff>
    </xdr:to>
    <xdr:pic>
      <xdr:nvPicPr>
        <xdr:cNvPr id="17" name="Picture 16" descr="Creative Commons License">
          <a:extLst>
            <a:ext uri="{FF2B5EF4-FFF2-40B4-BE49-F238E27FC236}">
              <a16:creationId xmlns:a16="http://schemas.microsoft.com/office/drawing/2014/main" id="{00000000-0008-0000-09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7938</xdr:colOff>
      <xdr:row>0</xdr:row>
      <xdr:rowOff>127000</xdr:rowOff>
    </xdr:from>
    <xdr:to>
      <xdr:col>1</xdr:col>
      <xdr:colOff>2243515</xdr:colOff>
      <xdr:row>0</xdr:row>
      <xdr:rowOff>624430</xdr:rowOff>
    </xdr:to>
    <xdr:pic>
      <xdr:nvPicPr>
        <xdr:cNvPr id="18" name="Picture 17">
          <a:extLst>
            <a:ext uri="{FF2B5EF4-FFF2-40B4-BE49-F238E27FC236}">
              <a16:creationId xmlns:a16="http://schemas.microsoft.com/office/drawing/2014/main" id="{00000000-0008-0000-0900-000012000000}"/>
            </a:ext>
          </a:extLst>
        </xdr:cNvPr>
        <xdr:cNvPicPr>
          <a:picLocks noChangeAspect="1"/>
        </xdr:cNvPicPr>
      </xdr:nvPicPr>
      <xdr:blipFill>
        <a:blip xmlns:r="http://schemas.openxmlformats.org/officeDocument/2006/relationships" r:embed="rId2"/>
        <a:stretch>
          <a:fillRect/>
        </a:stretch>
      </xdr:blipFill>
      <xdr:spPr>
        <a:xfrm>
          <a:off x="627063" y="127000"/>
          <a:ext cx="2235577" cy="497430"/>
        </a:xfrm>
        <a:prstGeom prst="rect">
          <a:avLst/>
        </a:prstGeom>
      </xdr:spPr>
    </xdr:pic>
    <xdr:clientData/>
  </xdr:twoCellAnchor>
  <xdr:twoCellAnchor editAs="oneCell">
    <xdr:from>
      <xdr:col>8</xdr:col>
      <xdr:colOff>7937</xdr:colOff>
      <xdr:row>0</xdr:row>
      <xdr:rowOff>127000</xdr:rowOff>
    </xdr:from>
    <xdr:to>
      <xdr:col>8</xdr:col>
      <xdr:colOff>1525676</xdr:colOff>
      <xdr:row>0</xdr:row>
      <xdr:rowOff>627260</xdr:rowOff>
    </xdr:to>
    <xdr:pic>
      <xdr:nvPicPr>
        <xdr:cNvPr id="19" name="Picture 18">
          <a:extLst>
            <a:ext uri="{FF2B5EF4-FFF2-40B4-BE49-F238E27FC236}">
              <a16:creationId xmlns:a16="http://schemas.microsoft.com/office/drawing/2014/main" id="{00000000-0008-0000-09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700250"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9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4023360</xdr:colOff>
      <xdr:row>37</xdr:row>
      <xdr:rowOff>60960</xdr:rowOff>
    </xdr:from>
    <xdr:to>
      <xdr:col>2</xdr:col>
      <xdr:colOff>6192</xdr:colOff>
      <xdr:row>37</xdr:row>
      <xdr:rowOff>358140</xdr:rowOff>
    </xdr:to>
    <xdr:pic>
      <xdr:nvPicPr>
        <xdr:cNvPr id="17" name="Picture 16" descr="Creative Commons License">
          <a:extLst>
            <a:ext uri="{FF2B5EF4-FFF2-40B4-BE49-F238E27FC236}">
              <a16:creationId xmlns:a16="http://schemas.microsoft.com/office/drawing/2014/main" id="{00000000-0008-0000-0A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611188</xdr:colOff>
      <xdr:row>0</xdr:row>
      <xdr:rowOff>134938</xdr:rowOff>
    </xdr:from>
    <xdr:to>
      <xdr:col>1</xdr:col>
      <xdr:colOff>2227640</xdr:colOff>
      <xdr:row>0</xdr:row>
      <xdr:rowOff>632368</xdr:rowOff>
    </xdr:to>
    <xdr:pic>
      <xdr:nvPicPr>
        <xdr:cNvPr id="18" name="Picture 17">
          <a:extLst>
            <a:ext uri="{FF2B5EF4-FFF2-40B4-BE49-F238E27FC236}">
              <a16:creationId xmlns:a16="http://schemas.microsoft.com/office/drawing/2014/main" id="{00000000-0008-0000-0A00-000012000000}"/>
            </a:ext>
          </a:extLst>
        </xdr:cNvPr>
        <xdr:cNvPicPr>
          <a:picLocks noChangeAspect="1"/>
        </xdr:cNvPicPr>
      </xdr:nvPicPr>
      <xdr:blipFill>
        <a:blip xmlns:r="http://schemas.openxmlformats.org/officeDocument/2006/relationships" r:embed="rId2"/>
        <a:stretch>
          <a:fillRect/>
        </a:stretch>
      </xdr:blipFill>
      <xdr:spPr>
        <a:xfrm>
          <a:off x="611188" y="134938"/>
          <a:ext cx="2235577" cy="497430"/>
        </a:xfrm>
        <a:prstGeom prst="rect">
          <a:avLst/>
        </a:prstGeom>
      </xdr:spPr>
    </xdr:pic>
    <xdr:clientData/>
  </xdr:twoCellAnchor>
  <xdr:twoCellAnchor editAs="oneCell">
    <xdr:from>
      <xdr:col>8</xdr:col>
      <xdr:colOff>15875</xdr:colOff>
      <xdr:row>0</xdr:row>
      <xdr:rowOff>119062</xdr:rowOff>
    </xdr:from>
    <xdr:to>
      <xdr:col>8</xdr:col>
      <xdr:colOff>1533614</xdr:colOff>
      <xdr:row>0</xdr:row>
      <xdr:rowOff>619322</xdr:rowOff>
    </xdr:to>
    <xdr:pic>
      <xdr:nvPicPr>
        <xdr:cNvPr id="19" name="Picture 18">
          <a:extLst>
            <a:ext uri="{FF2B5EF4-FFF2-40B4-BE49-F238E27FC236}">
              <a16:creationId xmlns:a16="http://schemas.microsoft.com/office/drawing/2014/main" id="{00000000-0008-0000-0A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501813" y="119062"/>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A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4023360</xdr:colOff>
      <xdr:row>37</xdr:row>
      <xdr:rowOff>60960</xdr:rowOff>
    </xdr:from>
    <xdr:to>
      <xdr:col>2</xdr:col>
      <xdr:colOff>6192</xdr:colOff>
      <xdr:row>37</xdr:row>
      <xdr:rowOff>358140</xdr:rowOff>
    </xdr:to>
    <xdr:pic>
      <xdr:nvPicPr>
        <xdr:cNvPr id="17" name="Picture 16" descr="Creative Commons License">
          <a:extLst>
            <a:ext uri="{FF2B5EF4-FFF2-40B4-BE49-F238E27FC236}">
              <a16:creationId xmlns:a16="http://schemas.microsoft.com/office/drawing/2014/main" id="{00000000-0008-0000-0B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119063</xdr:rowOff>
    </xdr:from>
    <xdr:to>
      <xdr:col>1</xdr:col>
      <xdr:colOff>2235577</xdr:colOff>
      <xdr:row>0</xdr:row>
      <xdr:rowOff>616493</xdr:rowOff>
    </xdr:to>
    <xdr:pic>
      <xdr:nvPicPr>
        <xdr:cNvPr id="18" name="Picture 17">
          <a:extLst>
            <a:ext uri="{FF2B5EF4-FFF2-40B4-BE49-F238E27FC236}">
              <a16:creationId xmlns:a16="http://schemas.microsoft.com/office/drawing/2014/main" id="{00000000-0008-0000-0B00-000012000000}"/>
            </a:ext>
          </a:extLst>
        </xdr:cNvPr>
        <xdr:cNvPicPr>
          <a:picLocks noChangeAspect="1"/>
        </xdr:cNvPicPr>
      </xdr:nvPicPr>
      <xdr:blipFill>
        <a:blip xmlns:r="http://schemas.openxmlformats.org/officeDocument/2006/relationships" r:embed="rId2"/>
        <a:stretch>
          <a:fillRect/>
        </a:stretch>
      </xdr:blipFill>
      <xdr:spPr>
        <a:xfrm>
          <a:off x="619125" y="119063"/>
          <a:ext cx="2235577" cy="497430"/>
        </a:xfrm>
        <a:prstGeom prst="rect">
          <a:avLst/>
        </a:prstGeom>
      </xdr:spPr>
    </xdr:pic>
    <xdr:clientData/>
  </xdr:twoCellAnchor>
  <xdr:twoCellAnchor editAs="oneCell">
    <xdr:from>
      <xdr:col>8</xdr:col>
      <xdr:colOff>7937</xdr:colOff>
      <xdr:row>0</xdr:row>
      <xdr:rowOff>134938</xdr:rowOff>
    </xdr:from>
    <xdr:to>
      <xdr:col>8</xdr:col>
      <xdr:colOff>1525676</xdr:colOff>
      <xdr:row>0</xdr:row>
      <xdr:rowOff>635198</xdr:rowOff>
    </xdr:to>
    <xdr:pic>
      <xdr:nvPicPr>
        <xdr:cNvPr id="19" name="Picture 18">
          <a:extLst>
            <a:ext uri="{FF2B5EF4-FFF2-40B4-BE49-F238E27FC236}">
              <a16:creationId xmlns:a16="http://schemas.microsoft.com/office/drawing/2014/main" id="{00000000-0008-0000-0B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493875" y="134938"/>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B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4023360</xdr:colOff>
      <xdr:row>35</xdr:row>
      <xdr:rowOff>60960</xdr:rowOff>
    </xdr:from>
    <xdr:to>
      <xdr:col>2</xdr:col>
      <xdr:colOff>6192</xdr:colOff>
      <xdr:row>35</xdr:row>
      <xdr:rowOff>358140</xdr:rowOff>
    </xdr:to>
    <xdr:pic>
      <xdr:nvPicPr>
        <xdr:cNvPr id="17" name="Picture 16" descr="Creative Commons License">
          <a:extLst>
            <a:ext uri="{FF2B5EF4-FFF2-40B4-BE49-F238E27FC236}">
              <a16:creationId xmlns:a16="http://schemas.microsoft.com/office/drawing/2014/main" id="{00000000-0008-0000-0C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7937</xdr:colOff>
      <xdr:row>0</xdr:row>
      <xdr:rowOff>127000</xdr:rowOff>
    </xdr:from>
    <xdr:to>
      <xdr:col>1</xdr:col>
      <xdr:colOff>2243514</xdr:colOff>
      <xdr:row>0</xdr:row>
      <xdr:rowOff>624430</xdr:rowOff>
    </xdr:to>
    <xdr:pic>
      <xdr:nvPicPr>
        <xdr:cNvPr id="18" name="Picture 17">
          <a:extLst>
            <a:ext uri="{FF2B5EF4-FFF2-40B4-BE49-F238E27FC236}">
              <a16:creationId xmlns:a16="http://schemas.microsoft.com/office/drawing/2014/main" id="{00000000-0008-0000-0C00-000012000000}"/>
            </a:ext>
          </a:extLst>
        </xdr:cNvPr>
        <xdr:cNvPicPr>
          <a:picLocks noChangeAspect="1"/>
        </xdr:cNvPicPr>
      </xdr:nvPicPr>
      <xdr:blipFill>
        <a:blip xmlns:r="http://schemas.openxmlformats.org/officeDocument/2006/relationships" r:embed="rId2"/>
        <a:stretch>
          <a:fillRect/>
        </a:stretch>
      </xdr:blipFill>
      <xdr:spPr>
        <a:xfrm>
          <a:off x="627062" y="127000"/>
          <a:ext cx="2235577" cy="497430"/>
        </a:xfrm>
        <a:prstGeom prst="rect">
          <a:avLst/>
        </a:prstGeom>
      </xdr:spPr>
    </xdr:pic>
    <xdr:clientData/>
  </xdr:twoCellAnchor>
  <xdr:twoCellAnchor editAs="oneCell">
    <xdr:from>
      <xdr:col>8</xdr:col>
      <xdr:colOff>0</xdr:colOff>
      <xdr:row>0</xdr:row>
      <xdr:rowOff>127000</xdr:rowOff>
    </xdr:from>
    <xdr:to>
      <xdr:col>8</xdr:col>
      <xdr:colOff>1517739</xdr:colOff>
      <xdr:row>0</xdr:row>
      <xdr:rowOff>627260</xdr:rowOff>
    </xdr:to>
    <xdr:pic>
      <xdr:nvPicPr>
        <xdr:cNvPr id="19" name="Picture 18">
          <a:extLst>
            <a:ext uri="{FF2B5EF4-FFF2-40B4-BE49-F238E27FC236}">
              <a16:creationId xmlns:a16="http://schemas.microsoft.com/office/drawing/2014/main" id="{00000000-0008-0000-0C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692313"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C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4023360</xdr:colOff>
      <xdr:row>38</xdr:row>
      <xdr:rowOff>60960</xdr:rowOff>
    </xdr:from>
    <xdr:to>
      <xdr:col>2</xdr:col>
      <xdr:colOff>6192</xdr:colOff>
      <xdr:row>38</xdr:row>
      <xdr:rowOff>358140</xdr:rowOff>
    </xdr:to>
    <xdr:pic>
      <xdr:nvPicPr>
        <xdr:cNvPr id="17" name="Picture 16" descr="Creative Commons License">
          <a:extLst>
            <a:ext uri="{FF2B5EF4-FFF2-40B4-BE49-F238E27FC236}">
              <a16:creationId xmlns:a16="http://schemas.microsoft.com/office/drawing/2014/main" id="{00000000-0008-0000-0D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134938</xdr:rowOff>
    </xdr:from>
    <xdr:to>
      <xdr:col>1</xdr:col>
      <xdr:colOff>2235577</xdr:colOff>
      <xdr:row>0</xdr:row>
      <xdr:rowOff>632368</xdr:rowOff>
    </xdr:to>
    <xdr:pic>
      <xdr:nvPicPr>
        <xdr:cNvPr id="18" name="Picture 17">
          <a:extLst>
            <a:ext uri="{FF2B5EF4-FFF2-40B4-BE49-F238E27FC236}">
              <a16:creationId xmlns:a16="http://schemas.microsoft.com/office/drawing/2014/main" id="{00000000-0008-0000-0D00-000012000000}"/>
            </a:ext>
          </a:extLst>
        </xdr:cNvPr>
        <xdr:cNvPicPr>
          <a:picLocks noChangeAspect="1"/>
        </xdr:cNvPicPr>
      </xdr:nvPicPr>
      <xdr:blipFill>
        <a:blip xmlns:r="http://schemas.openxmlformats.org/officeDocument/2006/relationships" r:embed="rId2"/>
        <a:stretch>
          <a:fillRect/>
        </a:stretch>
      </xdr:blipFill>
      <xdr:spPr>
        <a:xfrm>
          <a:off x="619125" y="134938"/>
          <a:ext cx="2235577" cy="497430"/>
        </a:xfrm>
        <a:prstGeom prst="rect">
          <a:avLst/>
        </a:prstGeom>
      </xdr:spPr>
    </xdr:pic>
    <xdr:clientData/>
  </xdr:twoCellAnchor>
  <xdr:twoCellAnchor editAs="oneCell">
    <xdr:from>
      <xdr:col>8</xdr:col>
      <xdr:colOff>0</xdr:colOff>
      <xdr:row>0</xdr:row>
      <xdr:rowOff>127000</xdr:rowOff>
    </xdr:from>
    <xdr:to>
      <xdr:col>8</xdr:col>
      <xdr:colOff>1517739</xdr:colOff>
      <xdr:row>0</xdr:row>
      <xdr:rowOff>627260</xdr:rowOff>
    </xdr:to>
    <xdr:pic>
      <xdr:nvPicPr>
        <xdr:cNvPr id="19" name="Picture 18">
          <a:extLst>
            <a:ext uri="{FF2B5EF4-FFF2-40B4-BE49-F238E27FC236}">
              <a16:creationId xmlns:a16="http://schemas.microsoft.com/office/drawing/2014/main" id="{00000000-0008-0000-0D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724063"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D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4023360</xdr:colOff>
      <xdr:row>41</xdr:row>
      <xdr:rowOff>60960</xdr:rowOff>
    </xdr:from>
    <xdr:to>
      <xdr:col>2</xdr:col>
      <xdr:colOff>6192</xdr:colOff>
      <xdr:row>41</xdr:row>
      <xdr:rowOff>358140</xdr:rowOff>
    </xdr:to>
    <xdr:pic>
      <xdr:nvPicPr>
        <xdr:cNvPr id="17" name="Picture 16" descr="Creative Commons License">
          <a:extLst>
            <a:ext uri="{FF2B5EF4-FFF2-40B4-BE49-F238E27FC236}">
              <a16:creationId xmlns:a16="http://schemas.microsoft.com/office/drawing/2014/main" id="{00000000-0008-0000-0E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7937</xdr:colOff>
      <xdr:row>0</xdr:row>
      <xdr:rowOff>127000</xdr:rowOff>
    </xdr:from>
    <xdr:to>
      <xdr:col>1</xdr:col>
      <xdr:colOff>2243514</xdr:colOff>
      <xdr:row>0</xdr:row>
      <xdr:rowOff>624430</xdr:rowOff>
    </xdr:to>
    <xdr:pic>
      <xdr:nvPicPr>
        <xdr:cNvPr id="18" name="Picture 17">
          <a:extLst>
            <a:ext uri="{FF2B5EF4-FFF2-40B4-BE49-F238E27FC236}">
              <a16:creationId xmlns:a16="http://schemas.microsoft.com/office/drawing/2014/main" id="{00000000-0008-0000-0E00-000012000000}"/>
            </a:ext>
          </a:extLst>
        </xdr:cNvPr>
        <xdr:cNvPicPr>
          <a:picLocks noChangeAspect="1"/>
        </xdr:cNvPicPr>
      </xdr:nvPicPr>
      <xdr:blipFill>
        <a:blip xmlns:r="http://schemas.openxmlformats.org/officeDocument/2006/relationships" r:embed="rId2"/>
        <a:stretch>
          <a:fillRect/>
        </a:stretch>
      </xdr:blipFill>
      <xdr:spPr>
        <a:xfrm>
          <a:off x="627062" y="127000"/>
          <a:ext cx="2235577" cy="497430"/>
        </a:xfrm>
        <a:prstGeom prst="rect">
          <a:avLst/>
        </a:prstGeom>
      </xdr:spPr>
    </xdr:pic>
    <xdr:clientData/>
  </xdr:twoCellAnchor>
  <xdr:twoCellAnchor editAs="oneCell">
    <xdr:from>
      <xdr:col>8</xdr:col>
      <xdr:colOff>7938</xdr:colOff>
      <xdr:row>0</xdr:row>
      <xdr:rowOff>127000</xdr:rowOff>
    </xdr:from>
    <xdr:to>
      <xdr:col>8</xdr:col>
      <xdr:colOff>1525677</xdr:colOff>
      <xdr:row>0</xdr:row>
      <xdr:rowOff>627260</xdr:rowOff>
    </xdr:to>
    <xdr:pic>
      <xdr:nvPicPr>
        <xdr:cNvPr id="19" name="Picture 18">
          <a:extLst>
            <a:ext uri="{FF2B5EF4-FFF2-40B4-BE49-F238E27FC236}">
              <a16:creationId xmlns:a16="http://schemas.microsoft.com/office/drawing/2014/main" id="{00000000-0008-0000-0E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692313"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E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4023360</xdr:colOff>
      <xdr:row>39</xdr:row>
      <xdr:rowOff>60960</xdr:rowOff>
    </xdr:from>
    <xdr:to>
      <xdr:col>2</xdr:col>
      <xdr:colOff>6192</xdr:colOff>
      <xdr:row>39</xdr:row>
      <xdr:rowOff>358140</xdr:rowOff>
    </xdr:to>
    <xdr:pic>
      <xdr:nvPicPr>
        <xdr:cNvPr id="17" name="Picture 16" descr="Creative Commons License">
          <a:extLst>
            <a:ext uri="{FF2B5EF4-FFF2-40B4-BE49-F238E27FC236}">
              <a16:creationId xmlns:a16="http://schemas.microsoft.com/office/drawing/2014/main" id="{00000000-0008-0000-0F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611187</xdr:colOff>
      <xdr:row>0</xdr:row>
      <xdr:rowOff>127000</xdr:rowOff>
    </xdr:from>
    <xdr:to>
      <xdr:col>1</xdr:col>
      <xdr:colOff>2227639</xdr:colOff>
      <xdr:row>0</xdr:row>
      <xdr:rowOff>624430</xdr:rowOff>
    </xdr:to>
    <xdr:pic>
      <xdr:nvPicPr>
        <xdr:cNvPr id="18" name="Picture 17">
          <a:extLst>
            <a:ext uri="{FF2B5EF4-FFF2-40B4-BE49-F238E27FC236}">
              <a16:creationId xmlns:a16="http://schemas.microsoft.com/office/drawing/2014/main" id="{00000000-0008-0000-0F00-000012000000}"/>
            </a:ext>
          </a:extLst>
        </xdr:cNvPr>
        <xdr:cNvPicPr>
          <a:picLocks noChangeAspect="1"/>
        </xdr:cNvPicPr>
      </xdr:nvPicPr>
      <xdr:blipFill>
        <a:blip xmlns:r="http://schemas.openxmlformats.org/officeDocument/2006/relationships" r:embed="rId2"/>
        <a:stretch>
          <a:fillRect/>
        </a:stretch>
      </xdr:blipFill>
      <xdr:spPr>
        <a:xfrm>
          <a:off x="611187" y="127000"/>
          <a:ext cx="2235577" cy="497430"/>
        </a:xfrm>
        <a:prstGeom prst="rect">
          <a:avLst/>
        </a:prstGeom>
      </xdr:spPr>
    </xdr:pic>
    <xdr:clientData/>
  </xdr:twoCellAnchor>
  <xdr:twoCellAnchor editAs="oneCell">
    <xdr:from>
      <xdr:col>8</xdr:col>
      <xdr:colOff>0</xdr:colOff>
      <xdr:row>0</xdr:row>
      <xdr:rowOff>127000</xdr:rowOff>
    </xdr:from>
    <xdr:to>
      <xdr:col>8</xdr:col>
      <xdr:colOff>1517739</xdr:colOff>
      <xdr:row>0</xdr:row>
      <xdr:rowOff>627260</xdr:rowOff>
    </xdr:to>
    <xdr:pic>
      <xdr:nvPicPr>
        <xdr:cNvPr id="19" name="Picture 18">
          <a:extLst>
            <a:ext uri="{FF2B5EF4-FFF2-40B4-BE49-F238E27FC236}">
              <a16:creationId xmlns:a16="http://schemas.microsoft.com/office/drawing/2014/main" id="{00000000-0008-0000-0F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692313"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F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4023360</xdr:colOff>
      <xdr:row>37</xdr:row>
      <xdr:rowOff>60960</xdr:rowOff>
    </xdr:from>
    <xdr:to>
      <xdr:col>2</xdr:col>
      <xdr:colOff>6192</xdr:colOff>
      <xdr:row>37</xdr:row>
      <xdr:rowOff>358140</xdr:rowOff>
    </xdr:to>
    <xdr:pic>
      <xdr:nvPicPr>
        <xdr:cNvPr id="17" name="Picture 16" descr="Creative Commons License">
          <a:extLst>
            <a:ext uri="{FF2B5EF4-FFF2-40B4-BE49-F238E27FC236}">
              <a16:creationId xmlns:a16="http://schemas.microsoft.com/office/drawing/2014/main" id="{00000000-0008-0000-10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7937</xdr:colOff>
      <xdr:row>0</xdr:row>
      <xdr:rowOff>127000</xdr:rowOff>
    </xdr:from>
    <xdr:to>
      <xdr:col>1</xdr:col>
      <xdr:colOff>2243514</xdr:colOff>
      <xdr:row>0</xdr:row>
      <xdr:rowOff>624430</xdr:rowOff>
    </xdr:to>
    <xdr:pic>
      <xdr:nvPicPr>
        <xdr:cNvPr id="18" name="Picture 17">
          <a:extLst>
            <a:ext uri="{FF2B5EF4-FFF2-40B4-BE49-F238E27FC236}">
              <a16:creationId xmlns:a16="http://schemas.microsoft.com/office/drawing/2014/main" id="{00000000-0008-0000-1000-000012000000}"/>
            </a:ext>
          </a:extLst>
        </xdr:cNvPr>
        <xdr:cNvPicPr>
          <a:picLocks noChangeAspect="1"/>
        </xdr:cNvPicPr>
      </xdr:nvPicPr>
      <xdr:blipFill>
        <a:blip xmlns:r="http://schemas.openxmlformats.org/officeDocument/2006/relationships" r:embed="rId2"/>
        <a:stretch>
          <a:fillRect/>
        </a:stretch>
      </xdr:blipFill>
      <xdr:spPr>
        <a:xfrm>
          <a:off x="627062" y="127000"/>
          <a:ext cx="2235577" cy="497430"/>
        </a:xfrm>
        <a:prstGeom prst="rect">
          <a:avLst/>
        </a:prstGeom>
      </xdr:spPr>
    </xdr:pic>
    <xdr:clientData/>
  </xdr:twoCellAnchor>
  <xdr:twoCellAnchor editAs="oneCell">
    <xdr:from>
      <xdr:col>8</xdr:col>
      <xdr:colOff>0</xdr:colOff>
      <xdr:row>0</xdr:row>
      <xdr:rowOff>127000</xdr:rowOff>
    </xdr:from>
    <xdr:to>
      <xdr:col>8</xdr:col>
      <xdr:colOff>1517739</xdr:colOff>
      <xdr:row>0</xdr:row>
      <xdr:rowOff>627260</xdr:rowOff>
    </xdr:to>
    <xdr:pic>
      <xdr:nvPicPr>
        <xdr:cNvPr id="19" name="Picture 18">
          <a:extLst>
            <a:ext uri="{FF2B5EF4-FFF2-40B4-BE49-F238E27FC236}">
              <a16:creationId xmlns:a16="http://schemas.microsoft.com/office/drawing/2014/main" id="{00000000-0008-0000-10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692313"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6" name="Chart 15">
          <a:extLst>
            <a:ext uri="{FF2B5EF4-FFF2-40B4-BE49-F238E27FC236}">
              <a16:creationId xmlns:a16="http://schemas.microsoft.com/office/drawing/2014/main" id="{00000000-0008-0000-1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4023360</xdr:colOff>
      <xdr:row>44</xdr:row>
      <xdr:rowOff>60960</xdr:rowOff>
    </xdr:from>
    <xdr:to>
      <xdr:col>2</xdr:col>
      <xdr:colOff>6192</xdr:colOff>
      <xdr:row>44</xdr:row>
      <xdr:rowOff>358140</xdr:rowOff>
    </xdr:to>
    <xdr:pic>
      <xdr:nvPicPr>
        <xdr:cNvPr id="17" name="Picture 16" descr="Creative Commons License">
          <a:extLst>
            <a:ext uri="{FF2B5EF4-FFF2-40B4-BE49-F238E27FC236}">
              <a16:creationId xmlns:a16="http://schemas.microsoft.com/office/drawing/2014/main" id="{00000000-0008-0000-11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127000</xdr:rowOff>
    </xdr:from>
    <xdr:to>
      <xdr:col>1</xdr:col>
      <xdr:colOff>2235577</xdr:colOff>
      <xdr:row>0</xdr:row>
      <xdr:rowOff>624430</xdr:rowOff>
    </xdr:to>
    <xdr:pic>
      <xdr:nvPicPr>
        <xdr:cNvPr id="18" name="Picture 17">
          <a:extLst>
            <a:ext uri="{FF2B5EF4-FFF2-40B4-BE49-F238E27FC236}">
              <a16:creationId xmlns:a16="http://schemas.microsoft.com/office/drawing/2014/main" id="{00000000-0008-0000-1100-000012000000}"/>
            </a:ext>
          </a:extLst>
        </xdr:cNvPr>
        <xdr:cNvPicPr>
          <a:picLocks noChangeAspect="1"/>
        </xdr:cNvPicPr>
      </xdr:nvPicPr>
      <xdr:blipFill>
        <a:blip xmlns:r="http://schemas.openxmlformats.org/officeDocument/2006/relationships" r:embed="rId2"/>
        <a:stretch>
          <a:fillRect/>
        </a:stretch>
      </xdr:blipFill>
      <xdr:spPr>
        <a:xfrm>
          <a:off x="619125" y="127000"/>
          <a:ext cx="2235577" cy="497430"/>
        </a:xfrm>
        <a:prstGeom prst="rect">
          <a:avLst/>
        </a:prstGeom>
      </xdr:spPr>
    </xdr:pic>
    <xdr:clientData/>
  </xdr:twoCellAnchor>
  <xdr:twoCellAnchor editAs="oneCell">
    <xdr:from>
      <xdr:col>8</xdr:col>
      <xdr:colOff>0</xdr:colOff>
      <xdr:row>0</xdr:row>
      <xdr:rowOff>134938</xdr:rowOff>
    </xdr:from>
    <xdr:to>
      <xdr:col>8</xdr:col>
      <xdr:colOff>1517739</xdr:colOff>
      <xdr:row>0</xdr:row>
      <xdr:rowOff>635198</xdr:rowOff>
    </xdr:to>
    <xdr:pic>
      <xdr:nvPicPr>
        <xdr:cNvPr id="19" name="Picture 18">
          <a:extLst>
            <a:ext uri="{FF2B5EF4-FFF2-40B4-BE49-F238E27FC236}">
              <a16:creationId xmlns:a16="http://schemas.microsoft.com/office/drawing/2014/main" id="{00000000-0008-0000-11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795500" y="134938"/>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1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4023360</xdr:colOff>
      <xdr:row>37</xdr:row>
      <xdr:rowOff>60960</xdr:rowOff>
    </xdr:from>
    <xdr:to>
      <xdr:col>2</xdr:col>
      <xdr:colOff>6192</xdr:colOff>
      <xdr:row>37</xdr:row>
      <xdr:rowOff>358140</xdr:rowOff>
    </xdr:to>
    <xdr:pic>
      <xdr:nvPicPr>
        <xdr:cNvPr id="17" name="Picture 16" descr="Creative Commons License">
          <a:extLst>
            <a:ext uri="{FF2B5EF4-FFF2-40B4-BE49-F238E27FC236}">
              <a16:creationId xmlns:a16="http://schemas.microsoft.com/office/drawing/2014/main" id="{00000000-0008-0000-12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7938</xdr:colOff>
      <xdr:row>0</xdr:row>
      <xdr:rowOff>134938</xdr:rowOff>
    </xdr:from>
    <xdr:to>
      <xdr:col>1</xdr:col>
      <xdr:colOff>2243515</xdr:colOff>
      <xdr:row>0</xdr:row>
      <xdr:rowOff>632368</xdr:rowOff>
    </xdr:to>
    <xdr:pic>
      <xdr:nvPicPr>
        <xdr:cNvPr id="18" name="Picture 17">
          <a:extLst>
            <a:ext uri="{FF2B5EF4-FFF2-40B4-BE49-F238E27FC236}">
              <a16:creationId xmlns:a16="http://schemas.microsoft.com/office/drawing/2014/main" id="{00000000-0008-0000-1200-000012000000}"/>
            </a:ext>
          </a:extLst>
        </xdr:cNvPr>
        <xdr:cNvPicPr>
          <a:picLocks noChangeAspect="1"/>
        </xdr:cNvPicPr>
      </xdr:nvPicPr>
      <xdr:blipFill>
        <a:blip xmlns:r="http://schemas.openxmlformats.org/officeDocument/2006/relationships" r:embed="rId2"/>
        <a:stretch>
          <a:fillRect/>
        </a:stretch>
      </xdr:blipFill>
      <xdr:spPr>
        <a:xfrm>
          <a:off x="627063" y="134938"/>
          <a:ext cx="2235577" cy="497430"/>
        </a:xfrm>
        <a:prstGeom prst="rect">
          <a:avLst/>
        </a:prstGeom>
      </xdr:spPr>
    </xdr:pic>
    <xdr:clientData/>
  </xdr:twoCellAnchor>
  <xdr:twoCellAnchor editAs="oneCell">
    <xdr:from>
      <xdr:col>8</xdr:col>
      <xdr:colOff>7937</xdr:colOff>
      <xdr:row>0</xdr:row>
      <xdr:rowOff>134937</xdr:rowOff>
    </xdr:from>
    <xdr:to>
      <xdr:col>8</xdr:col>
      <xdr:colOff>1525676</xdr:colOff>
      <xdr:row>0</xdr:row>
      <xdr:rowOff>635197</xdr:rowOff>
    </xdr:to>
    <xdr:pic>
      <xdr:nvPicPr>
        <xdr:cNvPr id="19" name="Picture 18">
          <a:extLst>
            <a:ext uri="{FF2B5EF4-FFF2-40B4-BE49-F238E27FC236}">
              <a16:creationId xmlns:a16="http://schemas.microsoft.com/office/drawing/2014/main" id="{00000000-0008-0000-12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493875" y="134937"/>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1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16</xdr:row>
      <xdr:rowOff>0</xdr:rowOff>
    </xdr:from>
    <xdr:to>
      <xdr:col>16</xdr:col>
      <xdr:colOff>7055</xdr:colOff>
      <xdr:row>25</xdr:row>
      <xdr:rowOff>565</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708660</xdr:colOff>
      <xdr:row>43</xdr:row>
      <xdr:rowOff>45720</xdr:rowOff>
    </xdr:from>
    <xdr:to>
      <xdr:col>1</xdr:col>
      <xdr:colOff>1711443</xdr:colOff>
      <xdr:row>44</xdr:row>
      <xdr:rowOff>159456</xdr:rowOff>
    </xdr:to>
    <xdr:pic>
      <xdr:nvPicPr>
        <xdr:cNvPr id="12" name="Picture 11" descr="Creative Commons License">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23060" y="889254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254000</xdr:colOff>
      <xdr:row>0</xdr:row>
      <xdr:rowOff>127000</xdr:rowOff>
    </xdr:from>
    <xdr:to>
      <xdr:col>2</xdr:col>
      <xdr:colOff>377</xdr:colOff>
      <xdr:row>0</xdr:row>
      <xdr:rowOff>624430</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3"/>
        <a:stretch>
          <a:fillRect/>
        </a:stretch>
      </xdr:blipFill>
      <xdr:spPr>
        <a:xfrm>
          <a:off x="254000" y="127000"/>
          <a:ext cx="2244044" cy="497430"/>
        </a:xfrm>
        <a:prstGeom prst="rect">
          <a:avLst/>
        </a:prstGeom>
      </xdr:spPr>
    </xdr:pic>
    <xdr:clientData/>
  </xdr:twoCellAnchor>
  <xdr:twoCellAnchor editAs="oneCell">
    <xdr:from>
      <xdr:col>13</xdr:col>
      <xdr:colOff>23812</xdr:colOff>
      <xdr:row>0</xdr:row>
      <xdr:rowOff>127000</xdr:rowOff>
    </xdr:from>
    <xdr:to>
      <xdr:col>15</xdr:col>
      <xdr:colOff>319176</xdr:colOff>
      <xdr:row>0</xdr:row>
      <xdr:rowOff>627260</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196034" y="127000"/>
          <a:ext cx="1508920" cy="500260"/>
        </a:xfrm>
        <a:prstGeom prst="rect">
          <a:avLst/>
        </a:prstGeom>
      </xdr:spPr>
    </xdr:pic>
    <xdr:clientData/>
  </xdr:twoCellAnchor>
  <xdr:twoCellAnchor>
    <xdr:from>
      <xdr:col>0</xdr:col>
      <xdr:colOff>14111</xdr:colOff>
      <xdr:row>26</xdr:row>
      <xdr:rowOff>174626</xdr:rowOff>
    </xdr:from>
    <xdr:to>
      <xdr:col>16</xdr:col>
      <xdr:colOff>0</xdr:colOff>
      <xdr:row>40</xdr:row>
      <xdr:rowOff>28223</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twoCellAnchor>
  <xdr:twoCellAnchor>
    <xdr:from>
      <xdr:col>6</xdr:col>
      <xdr:colOff>592664</xdr:colOff>
      <xdr:row>5</xdr:row>
      <xdr:rowOff>7056</xdr:rowOff>
    </xdr:from>
    <xdr:to>
      <xdr:col>15</xdr:col>
      <xdr:colOff>599722</xdr:colOff>
      <xdr:row>14</xdr:row>
      <xdr:rowOff>21167</xdr:rowOff>
    </xdr:to>
    <xdr:graphicFrame macro="">
      <xdr:nvGraphicFramePr>
        <xdr:cNvPr id="9" name="Chart 8">
          <a:extLst>
            <a:ext uri="{FF2B5EF4-FFF2-40B4-BE49-F238E27FC236}">
              <a16:creationId xmlns:a16="http://schemas.microsoft.com/office/drawing/2014/main" id="{15D72C75-04DC-4383-B7E7-209E5199A3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4023360</xdr:colOff>
      <xdr:row>35</xdr:row>
      <xdr:rowOff>60960</xdr:rowOff>
    </xdr:from>
    <xdr:to>
      <xdr:col>2</xdr:col>
      <xdr:colOff>6192</xdr:colOff>
      <xdr:row>35</xdr:row>
      <xdr:rowOff>358140</xdr:rowOff>
    </xdr:to>
    <xdr:pic>
      <xdr:nvPicPr>
        <xdr:cNvPr id="17" name="Picture 16" descr="Creative Commons License">
          <a:extLst>
            <a:ext uri="{FF2B5EF4-FFF2-40B4-BE49-F238E27FC236}">
              <a16:creationId xmlns:a16="http://schemas.microsoft.com/office/drawing/2014/main" id="{00000000-0008-0000-13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15875</xdr:colOff>
      <xdr:row>0</xdr:row>
      <xdr:rowOff>134938</xdr:rowOff>
    </xdr:from>
    <xdr:to>
      <xdr:col>1</xdr:col>
      <xdr:colOff>2251452</xdr:colOff>
      <xdr:row>0</xdr:row>
      <xdr:rowOff>632368</xdr:rowOff>
    </xdr:to>
    <xdr:pic>
      <xdr:nvPicPr>
        <xdr:cNvPr id="18" name="Picture 17">
          <a:extLst>
            <a:ext uri="{FF2B5EF4-FFF2-40B4-BE49-F238E27FC236}">
              <a16:creationId xmlns:a16="http://schemas.microsoft.com/office/drawing/2014/main" id="{00000000-0008-0000-1300-000012000000}"/>
            </a:ext>
          </a:extLst>
        </xdr:cNvPr>
        <xdr:cNvPicPr>
          <a:picLocks noChangeAspect="1"/>
        </xdr:cNvPicPr>
      </xdr:nvPicPr>
      <xdr:blipFill>
        <a:blip xmlns:r="http://schemas.openxmlformats.org/officeDocument/2006/relationships" r:embed="rId2"/>
        <a:stretch>
          <a:fillRect/>
        </a:stretch>
      </xdr:blipFill>
      <xdr:spPr>
        <a:xfrm>
          <a:off x="635000" y="134938"/>
          <a:ext cx="2235577" cy="497430"/>
        </a:xfrm>
        <a:prstGeom prst="rect">
          <a:avLst/>
        </a:prstGeom>
      </xdr:spPr>
    </xdr:pic>
    <xdr:clientData/>
  </xdr:twoCellAnchor>
  <xdr:twoCellAnchor editAs="oneCell">
    <xdr:from>
      <xdr:col>8</xdr:col>
      <xdr:colOff>7937</xdr:colOff>
      <xdr:row>0</xdr:row>
      <xdr:rowOff>127000</xdr:rowOff>
    </xdr:from>
    <xdr:to>
      <xdr:col>8</xdr:col>
      <xdr:colOff>1525676</xdr:colOff>
      <xdr:row>0</xdr:row>
      <xdr:rowOff>627260</xdr:rowOff>
    </xdr:to>
    <xdr:pic>
      <xdr:nvPicPr>
        <xdr:cNvPr id="19" name="Picture 18">
          <a:extLst>
            <a:ext uri="{FF2B5EF4-FFF2-40B4-BE49-F238E27FC236}">
              <a16:creationId xmlns:a16="http://schemas.microsoft.com/office/drawing/2014/main" id="{00000000-0008-0000-13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493875"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1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4023360</xdr:colOff>
      <xdr:row>35</xdr:row>
      <xdr:rowOff>60960</xdr:rowOff>
    </xdr:from>
    <xdr:to>
      <xdr:col>2</xdr:col>
      <xdr:colOff>3809</xdr:colOff>
      <xdr:row>35</xdr:row>
      <xdr:rowOff>358140</xdr:rowOff>
    </xdr:to>
    <xdr:pic>
      <xdr:nvPicPr>
        <xdr:cNvPr id="13" name="Picture 12" descr="Creative Commons License">
          <a:extLst>
            <a:ext uri="{FF2B5EF4-FFF2-40B4-BE49-F238E27FC236}">
              <a16:creationId xmlns:a16="http://schemas.microsoft.com/office/drawing/2014/main" id="{00000000-0008-0000-0200-00000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98626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7937</xdr:colOff>
      <xdr:row>0</xdr:row>
      <xdr:rowOff>127000</xdr:rowOff>
    </xdr:from>
    <xdr:to>
      <xdr:col>1</xdr:col>
      <xdr:colOff>2243514</xdr:colOff>
      <xdr:row>0</xdr:row>
      <xdr:rowOff>624430</xdr:rowOff>
    </xdr:to>
    <xdr:pic>
      <xdr:nvPicPr>
        <xdr:cNvPr id="14" name="Picture 13">
          <a:extLst>
            <a:ext uri="{FF2B5EF4-FFF2-40B4-BE49-F238E27FC236}">
              <a16:creationId xmlns:a16="http://schemas.microsoft.com/office/drawing/2014/main" id="{00000000-0008-0000-0200-00000E000000}"/>
            </a:ext>
          </a:extLst>
        </xdr:cNvPr>
        <xdr:cNvPicPr>
          <a:picLocks noChangeAspect="1"/>
        </xdr:cNvPicPr>
      </xdr:nvPicPr>
      <xdr:blipFill>
        <a:blip xmlns:r="http://schemas.openxmlformats.org/officeDocument/2006/relationships" r:embed="rId2"/>
        <a:stretch>
          <a:fillRect/>
        </a:stretch>
      </xdr:blipFill>
      <xdr:spPr>
        <a:xfrm>
          <a:off x="619125" y="127000"/>
          <a:ext cx="2235577" cy="497430"/>
        </a:xfrm>
        <a:prstGeom prst="rect">
          <a:avLst/>
        </a:prstGeom>
      </xdr:spPr>
    </xdr:pic>
    <xdr:clientData/>
  </xdr:twoCellAnchor>
  <xdr:twoCellAnchor editAs="oneCell">
    <xdr:from>
      <xdr:col>7</xdr:col>
      <xdr:colOff>1857374</xdr:colOff>
      <xdr:row>0</xdr:row>
      <xdr:rowOff>134937</xdr:rowOff>
    </xdr:from>
    <xdr:to>
      <xdr:col>8</xdr:col>
      <xdr:colOff>1509801</xdr:colOff>
      <xdr:row>0</xdr:row>
      <xdr:rowOff>635197</xdr:rowOff>
    </xdr:to>
    <xdr:pic>
      <xdr:nvPicPr>
        <xdr:cNvPr id="15" name="Picture 14">
          <a:extLst>
            <a:ext uri="{FF2B5EF4-FFF2-40B4-BE49-F238E27FC236}">
              <a16:creationId xmlns:a16="http://schemas.microsoft.com/office/drawing/2014/main" id="{00000000-0008-0000-0200-00000F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946312" y="134937"/>
          <a:ext cx="1517739" cy="500260"/>
        </a:xfrm>
        <a:prstGeom prst="rect">
          <a:avLst/>
        </a:prstGeom>
      </xdr:spPr>
    </xdr:pic>
    <xdr:clientData/>
  </xdr:twoCellAnchor>
  <xdr:twoCellAnchor>
    <xdr:from>
      <xdr:col>0</xdr:col>
      <xdr:colOff>607219</xdr:colOff>
      <xdr:row>1</xdr:row>
      <xdr:rowOff>180180</xdr:rowOff>
    </xdr:from>
    <xdr:to>
      <xdr:col>1</xdr:col>
      <xdr:colOff>4568031</xdr:colOff>
      <xdr:row>17</xdr:row>
      <xdr:rowOff>2380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4023360</xdr:colOff>
      <xdr:row>37</xdr:row>
      <xdr:rowOff>60960</xdr:rowOff>
    </xdr:from>
    <xdr:to>
      <xdr:col>2</xdr:col>
      <xdr:colOff>6192</xdr:colOff>
      <xdr:row>37</xdr:row>
      <xdr:rowOff>358140</xdr:rowOff>
    </xdr:to>
    <xdr:pic>
      <xdr:nvPicPr>
        <xdr:cNvPr id="18" name="Picture 17" descr="Creative Commons License">
          <a:extLst>
            <a:ext uri="{FF2B5EF4-FFF2-40B4-BE49-F238E27FC236}">
              <a16:creationId xmlns:a16="http://schemas.microsoft.com/office/drawing/2014/main" id="{00000000-0008-0000-0300-00001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98626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15875</xdr:colOff>
      <xdr:row>0</xdr:row>
      <xdr:rowOff>134938</xdr:rowOff>
    </xdr:from>
    <xdr:to>
      <xdr:col>1</xdr:col>
      <xdr:colOff>2251452</xdr:colOff>
      <xdr:row>0</xdr:row>
      <xdr:rowOff>632368</xdr:rowOff>
    </xdr:to>
    <xdr:pic>
      <xdr:nvPicPr>
        <xdr:cNvPr id="15" name="Picture 14">
          <a:extLst>
            <a:ext uri="{FF2B5EF4-FFF2-40B4-BE49-F238E27FC236}">
              <a16:creationId xmlns:a16="http://schemas.microsoft.com/office/drawing/2014/main" id="{00000000-0008-0000-0300-00000F000000}"/>
            </a:ext>
          </a:extLst>
        </xdr:cNvPr>
        <xdr:cNvPicPr>
          <a:picLocks noChangeAspect="1"/>
        </xdr:cNvPicPr>
      </xdr:nvPicPr>
      <xdr:blipFill>
        <a:blip xmlns:r="http://schemas.openxmlformats.org/officeDocument/2006/relationships" r:embed="rId2"/>
        <a:stretch>
          <a:fillRect/>
        </a:stretch>
      </xdr:blipFill>
      <xdr:spPr>
        <a:xfrm>
          <a:off x="635000" y="134938"/>
          <a:ext cx="2235577" cy="497430"/>
        </a:xfrm>
        <a:prstGeom prst="rect">
          <a:avLst/>
        </a:prstGeom>
      </xdr:spPr>
    </xdr:pic>
    <xdr:clientData/>
  </xdr:twoCellAnchor>
  <xdr:twoCellAnchor editAs="oneCell">
    <xdr:from>
      <xdr:col>8</xdr:col>
      <xdr:colOff>15874</xdr:colOff>
      <xdr:row>0</xdr:row>
      <xdr:rowOff>127000</xdr:rowOff>
    </xdr:from>
    <xdr:to>
      <xdr:col>8</xdr:col>
      <xdr:colOff>1533613</xdr:colOff>
      <xdr:row>0</xdr:row>
      <xdr:rowOff>627260</xdr:rowOff>
    </xdr:to>
    <xdr:pic>
      <xdr:nvPicPr>
        <xdr:cNvPr id="19" name="Picture 18">
          <a:extLst>
            <a:ext uri="{FF2B5EF4-FFF2-40B4-BE49-F238E27FC236}">
              <a16:creationId xmlns:a16="http://schemas.microsoft.com/office/drawing/2014/main" id="{00000000-0008-0000-03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501812"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6" name="Chart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4023360</xdr:colOff>
      <xdr:row>44</xdr:row>
      <xdr:rowOff>60960</xdr:rowOff>
    </xdr:from>
    <xdr:to>
      <xdr:col>2</xdr:col>
      <xdr:colOff>6192</xdr:colOff>
      <xdr:row>44</xdr:row>
      <xdr:rowOff>358140</xdr:rowOff>
    </xdr:to>
    <xdr:pic>
      <xdr:nvPicPr>
        <xdr:cNvPr id="17" name="Picture 16" descr="Creative Commons License">
          <a:extLst>
            <a:ext uri="{FF2B5EF4-FFF2-40B4-BE49-F238E27FC236}">
              <a16:creationId xmlns:a16="http://schemas.microsoft.com/office/drawing/2014/main" id="{00000000-0008-0000-04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7938</xdr:colOff>
      <xdr:row>0</xdr:row>
      <xdr:rowOff>127000</xdr:rowOff>
    </xdr:from>
    <xdr:to>
      <xdr:col>1</xdr:col>
      <xdr:colOff>2243515</xdr:colOff>
      <xdr:row>0</xdr:row>
      <xdr:rowOff>624430</xdr:rowOff>
    </xdr:to>
    <xdr:pic>
      <xdr:nvPicPr>
        <xdr:cNvPr id="18" name="Picture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2"/>
        <a:stretch>
          <a:fillRect/>
        </a:stretch>
      </xdr:blipFill>
      <xdr:spPr>
        <a:xfrm>
          <a:off x="627063" y="127000"/>
          <a:ext cx="2235577" cy="497430"/>
        </a:xfrm>
        <a:prstGeom prst="rect">
          <a:avLst/>
        </a:prstGeom>
      </xdr:spPr>
    </xdr:pic>
    <xdr:clientData/>
  </xdr:twoCellAnchor>
  <xdr:twoCellAnchor editAs="oneCell">
    <xdr:from>
      <xdr:col>8</xdr:col>
      <xdr:colOff>15875</xdr:colOff>
      <xdr:row>0</xdr:row>
      <xdr:rowOff>134937</xdr:rowOff>
    </xdr:from>
    <xdr:to>
      <xdr:col>8</xdr:col>
      <xdr:colOff>1533614</xdr:colOff>
      <xdr:row>0</xdr:row>
      <xdr:rowOff>635197</xdr:rowOff>
    </xdr:to>
    <xdr:pic>
      <xdr:nvPicPr>
        <xdr:cNvPr id="19" name="Picture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517688" y="134937"/>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4023360</xdr:colOff>
      <xdr:row>42</xdr:row>
      <xdr:rowOff>60960</xdr:rowOff>
    </xdr:from>
    <xdr:to>
      <xdr:col>2</xdr:col>
      <xdr:colOff>6192</xdr:colOff>
      <xdr:row>42</xdr:row>
      <xdr:rowOff>358140</xdr:rowOff>
    </xdr:to>
    <xdr:pic>
      <xdr:nvPicPr>
        <xdr:cNvPr id="17" name="Picture 16" descr="Creative Commons License">
          <a:extLst>
            <a:ext uri="{FF2B5EF4-FFF2-40B4-BE49-F238E27FC236}">
              <a16:creationId xmlns:a16="http://schemas.microsoft.com/office/drawing/2014/main" id="{00000000-0008-0000-05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7938</xdr:colOff>
      <xdr:row>0</xdr:row>
      <xdr:rowOff>119063</xdr:rowOff>
    </xdr:from>
    <xdr:to>
      <xdr:col>1</xdr:col>
      <xdr:colOff>2243515</xdr:colOff>
      <xdr:row>0</xdr:row>
      <xdr:rowOff>616493</xdr:rowOff>
    </xdr:to>
    <xdr:pic>
      <xdr:nvPicPr>
        <xdr:cNvPr id="18" name="Picture 17">
          <a:extLst>
            <a:ext uri="{FF2B5EF4-FFF2-40B4-BE49-F238E27FC236}">
              <a16:creationId xmlns:a16="http://schemas.microsoft.com/office/drawing/2014/main" id="{00000000-0008-0000-0500-000012000000}"/>
            </a:ext>
          </a:extLst>
        </xdr:cNvPr>
        <xdr:cNvPicPr>
          <a:picLocks noChangeAspect="1"/>
        </xdr:cNvPicPr>
      </xdr:nvPicPr>
      <xdr:blipFill>
        <a:blip xmlns:r="http://schemas.openxmlformats.org/officeDocument/2006/relationships" r:embed="rId2"/>
        <a:stretch>
          <a:fillRect/>
        </a:stretch>
      </xdr:blipFill>
      <xdr:spPr>
        <a:xfrm>
          <a:off x="627063" y="119063"/>
          <a:ext cx="2235577" cy="497430"/>
        </a:xfrm>
        <a:prstGeom prst="rect">
          <a:avLst/>
        </a:prstGeom>
      </xdr:spPr>
    </xdr:pic>
    <xdr:clientData/>
  </xdr:twoCellAnchor>
  <xdr:twoCellAnchor editAs="oneCell">
    <xdr:from>
      <xdr:col>8</xdr:col>
      <xdr:colOff>-1</xdr:colOff>
      <xdr:row>0</xdr:row>
      <xdr:rowOff>119063</xdr:rowOff>
    </xdr:from>
    <xdr:to>
      <xdr:col>8</xdr:col>
      <xdr:colOff>1517738</xdr:colOff>
      <xdr:row>0</xdr:row>
      <xdr:rowOff>619323</xdr:rowOff>
    </xdr:to>
    <xdr:pic>
      <xdr:nvPicPr>
        <xdr:cNvPr id="19" name="Picture 18">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485937" y="119063"/>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5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4023360</xdr:colOff>
      <xdr:row>36</xdr:row>
      <xdr:rowOff>60960</xdr:rowOff>
    </xdr:from>
    <xdr:to>
      <xdr:col>2</xdr:col>
      <xdr:colOff>6192</xdr:colOff>
      <xdr:row>36</xdr:row>
      <xdr:rowOff>358140</xdr:rowOff>
    </xdr:to>
    <xdr:pic>
      <xdr:nvPicPr>
        <xdr:cNvPr id="17" name="Picture 16" descr="Creative Commons License">
          <a:extLst>
            <a:ext uri="{FF2B5EF4-FFF2-40B4-BE49-F238E27FC236}">
              <a16:creationId xmlns:a16="http://schemas.microsoft.com/office/drawing/2014/main" id="{00000000-0008-0000-06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7938</xdr:colOff>
      <xdr:row>0</xdr:row>
      <xdr:rowOff>127000</xdr:rowOff>
    </xdr:from>
    <xdr:to>
      <xdr:col>1</xdr:col>
      <xdr:colOff>2243515</xdr:colOff>
      <xdr:row>0</xdr:row>
      <xdr:rowOff>624430</xdr:rowOff>
    </xdr:to>
    <xdr:pic>
      <xdr:nvPicPr>
        <xdr:cNvPr id="18" name="Picture 17">
          <a:extLst>
            <a:ext uri="{FF2B5EF4-FFF2-40B4-BE49-F238E27FC236}">
              <a16:creationId xmlns:a16="http://schemas.microsoft.com/office/drawing/2014/main" id="{00000000-0008-0000-0600-000012000000}"/>
            </a:ext>
          </a:extLst>
        </xdr:cNvPr>
        <xdr:cNvPicPr>
          <a:picLocks noChangeAspect="1"/>
        </xdr:cNvPicPr>
      </xdr:nvPicPr>
      <xdr:blipFill>
        <a:blip xmlns:r="http://schemas.openxmlformats.org/officeDocument/2006/relationships" r:embed="rId2"/>
        <a:stretch>
          <a:fillRect/>
        </a:stretch>
      </xdr:blipFill>
      <xdr:spPr>
        <a:xfrm>
          <a:off x="627063" y="127000"/>
          <a:ext cx="2235577" cy="497430"/>
        </a:xfrm>
        <a:prstGeom prst="rect">
          <a:avLst/>
        </a:prstGeom>
      </xdr:spPr>
    </xdr:pic>
    <xdr:clientData/>
  </xdr:twoCellAnchor>
  <xdr:twoCellAnchor editAs="oneCell">
    <xdr:from>
      <xdr:col>7</xdr:col>
      <xdr:colOff>1738312</xdr:colOff>
      <xdr:row>0</xdr:row>
      <xdr:rowOff>127000</xdr:rowOff>
    </xdr:from>
    <xdr:to>
      <xdr:col>8</xdr:col>
      <xdr:colOff>1509801</xdr:colOff>
      <xdr:row>0</xdr:row>
      <xdr:rowOff>627260</xdr:rowOff>
    </xdr:to>
    <xdr:pic>
      <xdr:nvPicPr>
        <xdr:cNvPr id="19" name="Picture 18">
          <a:extLst>
            <a:ext uri="{FF2B5EF4-FFF2-40B4-BE49-F238E27FC236}">
              <a16:creationId xmlns:a16="http://schemas.microsoft.com/office/drawing/2014/main" id="{00000000-0008-0000-06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970125"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6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4023360</xdr:colOff>
      <xdr:row>38</xdr:row>
      <xdr:rowOff>60960</xdr:rowOff>
    </xdr:from>
    <xdr:to>
      <xdr:col>2</xdr:col>
      <xdr:colOff>6192</xdr:colOff>
      <xdr:row>38</xdr:row>
      <xdr:rowOff>358140</xdr:rowOff>
    </xdr:to>
    <xdr:pic>
      <xdr:nvPicPr>
        <xdr:cNvPr id="17" name="Picture 16" descr="Creative Commons License">
          <a:extLst>
            <a:ext uri="{FF2B5EF4-FFF2-40B4-BE49-F238E27FC236}">
              <a16:creationId xmlns:a16="http://schemas.microsoft.com/office/drawing/2014/main" id="{00000000-0008-0000-07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134938</xdr:rowOff>
    </xdr:from>
    <xdr:to>
      <xdr:col>1</xdr:col>
      <xdr:colOff>2235577</xdr:colOff>
      <xdr:row>0</xdr:row>
      <xdr:rowOff>632368</xdr:rowOff>
    </xdr:to>
    <xdr:pic>
      <xdr:nvPicPr>
        <xdr:cNvPr id="18" name="Picture 17">
          <a:extLst>
            <a:ext uri="{FF2B5EF4-FFF2-40B4-BE49-F238E27FC236}">
              <a16:creationId xmlns:a16="http://schemas.microsoft.com/office/drawing/2014/main" id="{00000000-0008-0000-0700-000012000000}"/>
            </a:ext>
          </a:extLst>
        </xdr:cNvPr>
        <xdr:cNvPicPr>
          <a:picLocks noChangeAspect="1"/>
        </xdr:cNvPicPr>
      </xdr:nvPicPr>
      <xdr:blipFill>
        <a:blip xmlns:r="http://schemas.openxmlformats.org/officeDocument/2006/relationships" r:embed="rId2"/>
        <a:stretch>
          <a:fillRect/>
        </a:stretch>
      </xdr:blipFill>
      <xdr:spPr>
        <a:xfrm>
          <a:off x="619125" y="134938"/>
          <a:ext cx="2235577" cy="497430"/>
        </a:xfrm>
        <a:prstGeom prst="rect">
          <a:avLst/>
        </a:prstGeom>
      </xdr:spPr>
    </xdr:pic>
    <xdr:clientData/>
  </xdr:twoCellAnchor>
  <xdr:twoCellAnchor editAs="oneCell">
    <xdr:from>
      <xdr:col>8</xdr:col>
      <xdr:colOff>7937</xdr:colOff>
      <xdr:row>0</xdr:row>
      <xdr:rowOff>119062</xdr:rowOff>
    </xdr:from>
    <xdr:to>
      <xdr:col>8</xdr:col>
      <xdr:colOff>1525676</xdr:colOff>
      <xdr:row>0</xdr:row>
      <xdr:rowOff>619322</xdr:rowOff>
    </xdr:to>
    <xdr:pic>
      <xdr:nvPicPr>
        <xdr:cNvPr id="19" name="Picture 18">
          <a:extLst>
            <a:ext uri="{FF2B5EF4-FFF2-40B4-BE49-F238E27FC236}">
              <a16:creationId xmlns:a16="http://schemas.microsoft.com/office/drawing/2014/main" id="{00000000-0008-0000-07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700250" y="119062"/>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7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4023360</xdr:colOff>
      <xdr:row>37</xdr:row>
      <xdr:rowOff>60960</xdr:rowOff>
    </xdr:from>
    <xdr:to>
      <xdr:col>2</xdr:col>
      <xdr:colOff>6192</xdr:colOff>
      <xdr:row>37</xdr:row>
      <xdr:rowOff>358140</xdr:rowOff>
    </xdr:to>
    <xdr:pic>
      <xdr:nvPicPr>
        <xdr:cNvPr id="17" name="Picture 16" descr="Creative Commons License">
          <a:extLst>
            <a:ext uri="{FF2B5EF4-FFF2-40B4-BE49-F238E27FC236}">
              <a16:creationId xmlns:a16="http://schemas.microsoft.com/office/drawing/2014/main" id="{00000000-0008-0000-08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15875</xdr:colOff>
      <xdr:row>0</xdr:row>
      <xdr:rowOff>134938</xdr:rowOff>
    </xdr:from>
    <xdr:to>
      <xdr:col>1</xdr:col>
      <xdr:colOff>2251452</xdr:colOff>
      <xdr:row>0</xdr:row>
      <xdr:rowOff>632368</xdr:rowOff>
    </xdr:to>
    <xdr:pic>
      <xdr:nvPicPr>
        <xdr:cNvPr id="18" name="Picture 17">
          <a:extLst>
            <a:ext uri="{FF2B5EF4-FFF2-40B4-BE49-F238E27FC236}">
              <a16:creationId xmlns:a16="http://schemas.microsoft.com/office/drawing/2014/main" id="{00000000-0008-0000-0800-000012000000}"/>
            </a:ext>
          </a:extLst>
        </xdr:cNvPr>
        <xdr:cNvPicPr>
          <a:picLocks noChangeAspect="1"/>
        </xdr:cNvPicPr>
      </xdr:nvPicPr>
      <xdr:blipFill>
        <a:blip xmlns:r="http://schemas.openxmlformats.org/officeDocument/2006/relationships" r:embed="rId2"/>
        <a:stretch>
          <a:fillRect/>
        </a:stretch>
      </xdr:blipFill>
      <xdr:spPr>
        <a:xfrm>
          <a:off x="635000" y="134938"/>
          <a:ext cx="2235577" cy="497430"/>
        </a:xfrm>
        <a:prstGeom prst="rect">
          <a:avLst/>
        </a:prstGeom>
      </xdr:spPr>
    </xdr:pic>
    <xdr:clientData/>
  </xdr:twoCellAnchor>
  <xdr:twoCellAnchor editAs="oneCell">
    <xdr:from>
      <xdr:col>8</xdr:col>
      <xdr:colOff>7937</xdr:colOff>
      <xdr:row>0</xdr:row>
      <xdr:rowOff>127000</xdr:rowOff>
    </xdr:from>
    <xdr:to>
      <xdr:col>8</xdr:col>
      <xdr:colOff>1525676</xdr:colOff>
      <xdr:row>0</xdr:row>
      <xdr:rowOff>627260</xdr:rowOff>
    </xdr:to>
    <xdr:pic>
      <xdr:nvPicPr>
        <xdr:cNvPr id="19" name="Picture 18">
          <a:extLst>
            <a:ext uri="{FF2B5EF4-FFF2-40B4-BE49-F238E27FC236}">
              <a16:creationId xmlns:a16="http://schemas.microsoft.com/office/drawing/2014/main" id="{00000000-0008-0000-08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509750"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8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creativecommons.org/licenses/by-sa/4.0/"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creativecommons.org/licenses/by-sa/4.0/"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creativecommons.org/licenses/by-sa/4.0/"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creativecommons.org/licenses/by-sa/4.0/"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http://creativecommons.org/licenses/by-sa/4.0/"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http://creativecommons.org/licenses/by-sa/4.0/"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hyperlink" Target="http://creativecommons.org/licenses/by-sa/4.0/"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http://creativecommons.org/licenses/by-sa/4.0/"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hyperlink" Target="http://creativecommons.org/licenses/by-sa/4.0/"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hyperlink" Target="http://creativecommons.org/licenses/by-sa/4.0/"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creativecommons.org/licenses/by-sa/4.0/" TargetMode="Externa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20.bin"/><Relationship Id="rId1" Type="http://schemas.openxmlformats.org/officeDocument/2006/relationships/hyperlink" Target="http://creativecommons.org/licenses/by-sa/4.0/"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creativecommons.org/licenses/by-sa/4.0/"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creativecommons.org/licenses/by-sa/4.0/"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creativecommons.org/licenses/by-sa/4.0/"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creativecommons.org/licenses/by-sa/4.0/"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creativecommons.org/licenses/by-sa/4.0/"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creativecommons.org/licenses/by-sa/4.0/"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creativecommons.org/licenses/by-sa/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8"/>
  <sheetViews>
    <sheetView zoomScale="133" zoomScaleNormal="80" workbookViewId="0">
      <selection activeCell="A2" sqref="A2"/>
    </sheetView>
  </sheetViews>
  <sheetFormatPr baseColWidth="10" defaultColWidth="8.83203125" defaultRowHeight="15"/>
  <cols>
    <col min="16" max="16" width="37" customWidth="1"/>
  </cols>
  <sheetData>
    <row r="1" spans="1:16" ht="59.75" customHeight="1">
      <c r="A1" s="31" t="s">
        <v>322</v>
      </c>
      <c r="B1" s="31"/>
      <c r="C1" s="31"/>
      <c r="D1" s="31"/>
      <c r="E1" s="31"/>
      <c r="F1" s="31"/>
      <c r="G1" s="31"/>
      <c r="H1" s="31"/>
      <c r="I1" s="31"/>
      <c r="J1" s="31"/>
      <c r="K1" s="31"/>
      <c r="L1" s="31"/>
      <c r="M1" s="31"/>
      <c r="N1" s="31"/>
      <c r="O1" s="31"/>
      <c r="P1" s="31"/>
    </row>
    <row r="3" spans="1:16">
      <c r="A3" s="32" t="s">
        <v>0</v>
      </c>
      <c r="B3" s="32"/>
      <c r="C3" s="32"/>
      <c r="D3" s="32"/>
      <c r="E3" s="32"/>
      <c r="F3" s="32"/>
      <c r="G3" s="32"/>
      <c r="H3" s="32"/>
      <c r="I3" s="32"/>
      <c r="J3" s="32"/>
      <c r="K3" s="32"/>
      <c r="L3" s="32"/>
      <c r="M3" s="32"/>
      <c r="N3" s="32"/>
      <c r="O3" s="32"/>
      <c r="P3" s="32"/>
    </row>
    <row r="4" spans="1:16" ht="126.75" customHeight="1">
      <c r="A4" s="33" t="s">
        <v>321</v>
      </c>
      <c r="B4" s="33"/>
      <c r="C4" s="33"/>
      <c r="D4" s="33"/>
      <c r="E4" s="33"/>
      <c r="F4" s="33"/>
      <c r="G4" s="33"/>
      <c r="H4" s="33"/>
      <c r="I4" s="33"/>
      <c r="J4" s="33"/>
      <c r="K4" s="33"/>
      <c r="L4" s="33"/>
      <c r="M4" s="33"/>
      <c r="N4" s="33"/>
      <c r="O4" s="33"/>
      <c r="P4" s="33"/>
    </row>
    <row r="6" spans="1:16">
      <c r="A6" s="32" t="s">
        <v>1</v>
      </c>
      <c r="B6" s="32"/>
      <c r="C6" s="32"/>
      <c r="D6" s="32"/>
      <c r="E6" s="32"/>
      <c r="F6" s="32"/>
      <c r="G6" s="32"/>
      <c r="H6" s="32"/>
      <c r="I6" s="32"/>
      <c r="J6" s="32"/>
      <c r="K6" s="32"/>
      <c r="L6" s="32"/>
      <c r="M6" s="32"/>
      <c r="N6" s="32"/>
      <c r="O6" s="32"/>
      <c r="P6" s="32"/>
    </row>
    <row r="7" spans="1:16">
      <c r="A7" s="30" t="s">
        <v>2</v>
      </c>
      <c r="B7" s="30"/>
      <c r="C7" s="30"/>
      <c r="D7" s="28" t="s">
        <v>92</v>
      </c>
      <c r="E7" s="28"/>
      <c r="F7" s="28"/>
      <c r="G7" s="28"/>
      <c r="H7" s="28"/>
      <c r="I7" s="28"/>
      <c r="J7" s="28"/>
      <c r="K7" s="28"/>
      <c r="L7" s="28"/>
      <c r="M7" s="28"/>
      <c r="N7" s="28"/>
      <c r="O7" s="28"/>
      <c r="P7" s="28"/>
    </row>
    <row r="8" spans="1:16">
      <c r="A8" s="30" t="s">
        <v>93</v>
      </c>
      <c r="B8" s="30"/>
      <c r="C8" s="30"/>
      <c r="D8" s="28" t="s">
        <v>94</v>
      </c>
      <c r="E8" s="28"/>
      <c r="F8" s="28"/>
      <c r="G8" s="28"/>
      <c r="H8" s="28"/>
      <c r="I8" s="28"/>
      <c r="J8" s="28"/>
      <c r="K8" s="28"/>
      <c r="L8" s="28"/>
      <c r="M8" s="28"/>
      <c r="N8" s="28"/>
      <c r="O8" s="28"/>
      <c r="P8" s="28"/>
    </row>
    <row r="9" spans="1:16">
      <c r="A9" s="30" t="s">
        <v>49</v>
      </c>
      <c r="B9" s="30"/>
      <c r="C9" s="30"/>
      <c r="D9" s="28" t="s">
        <v>120</v>
      </c>
      <c r="E9" s="28"/>
      <c r="F9" s="28"/>
      <c r="G9" s="28"/>
      <c r="H9" s="28"/>
      <c r="I9" s="28"/>
      <c r="J9" s="28"/>
      <c r="K9" s="28"/>
      <c r="L9" s="28"/>
      <c r="M9" s="28"/>
      <c r="N9" s="28"/>
      <c r="O9" s="28"/>
      <c r="P9" s="28"/>
    </row>
    <row r="10" spans="1:16">
      <c r="A10" s="30" t="s">
        <v>116</v>
      </c>
      <c r="B10" s="30"/>
      <c r="C10" s="30"/>
      <c r="D10" s="28" t="s">
        <v>121</v>
      </c>
      <c r="E10" s="28"/>
      <c r="F10" s="28"/>
      <c r="G10" s="28"/>
      <c r="H10" s="28"/>
      <c r="I10" s="28"/>
      <c r="J10" s="28"/>
      <c r="K10" s="28"/>
      <c r="L10" s="28"/>
      <c r="M10" s="28"/>
      <c r="N10" s="28"/>
      <c r="O10" s="28"/>
      <c r="P10" s="28"/>
    </row>
    <row r="11" spans="1:16">
      <c r="A11" s="30" t="s">
        <v>3</v>
      </c>
      <c r="B11" s="30"/>
      <c r="C11" s="30"/>
      <c r="D11" s="28" t="s">
        <v>4</v>
      </c>
      <c r="E11" s="28"/>
      <c r="F11" s="28"/>
      <c r="G11" s="28"/>
      <c r="H11" s="28"/>
      <c r="I11" s="28"/>
      <c r="J11" s="28"/>
      <c r="K11" s="28"/>
      <c r="L11" s="28"/>
      <c r="M11" s="28"/>
      <c r="N11" s="28"/>
      <c r="O11" s="28"/>
      <c r="P11" s="28"/>
    </row>
    <row r="12" spans="1:16">
      <c r="A12" s="30" t="s">
        <v>5</v>
      </c>
      <c r="B12" s="30"/>
      <c r="C12" s="30"/>
      <c r="D12" s="28" t="s">
        <v>6</v>
      </c>
      <c r="E12" s="28"/>
      <c r="F12" s="28"/>
      <c r="G12" s="28"/>
      <c r="H12" s="28"/>
      <c r="I12" s="28"/>
      <c r="J12" s="28"/>
      <c r="K12" s="28"/>
      <c r="L12" s="28"/>
      <c r="M12" s="28"/>
      <c r="N12" s="28"/>
      <c r="O12" s="28"/>
      <c r="P12" s="28"/>
    </row>
    <row r="13" spans="1:16">
      <c r="A13" s="30" t="s">
        <v>7</v>
      </c>
      <c r="B13" s="30"/>
      <c r="C13" s="30"/>
      <c r="D13" s="28" t="s">
        <v>8</v>
      </c>
      <c r="E13" s="28"/>
      <c r="F13" s="28"/>
      <c r="G13" s="28"/>
      <c r="H13" s="28"/>
      <c r="I13" s="28"/>
      <c r="J13" s="28"/>
      <c r="K13" s="28"/>
      <c r="L13" s="28"/>
      <c r="M13" s="28"/>
      <c r="N13" s="28"/>
      <c r="O13" s="28"/>
      <c r="P13" s="28"/>
    </row>
    <row r="14" spans="1:16">
      <c r="A14" s="30" t="s">
        <v>9</v>
      </c>
      <c r="B14" s="30"/>
      <c r="C14" s="30"/>
      <c r="D14" s="28" t="s">
        <v>10</v>
      </c>
      <c r="E14" s="28"/>
      <c r="F14" s="28"/>
      <c r="G14" s="28"/>
      <c r="H14" s="28"/>
      <c r="I14" s="28"/>
      <c r="J14" s="28"/>
      <c r="K14" s="28"/>
      <c r="L14" s="28"/>
      <c r="M14" s="28"/>
      <c r="N14" s="28"/>
      <c r="O14" s="28"/>
      <c r="P14" s="28"/>
    </row>
    <row r="15" spans="1:16">
      <c r="A15" s="30" t="s">
        <v>11</v>
      </c>
      <c r="B15" s="30"/>
      <c r="C15" s="30"/>
      <c r="D15" s="28" t="s">
        <v>12</v>
      </c>
      <c r="E15" s="28"/>
      <c r="F15" s="28"/>
      <c r="G15" s="28"/>
      <c r="H15" s="28"/>
      <c r="I15" s="28"/>
      <c r="J15" s="28"/>
      <c r="K15" s="28"/>
      <c r="L15" s="28"/>
      <c r="M15" s="28"/>
      <c r="N15" s="28"/>
      <c r="O15" s="28"/>
      <c r="P15" s="28"/>
    </row>
    <row r="18" spans="1:15" ht="30" customHeight="1">
      <c r="A18" s="29" t="s">
        <v>13</v>
      </c>
      <c r="B18" s="29"/>
      <c r="C18" s="29"/>
      <c r="D18" s="29"/>
      <c r="E18" s="29"/>
      <c r="F18" s="29"/>
      <c r="G18" s="29"/>
      <c r="H18" s="29"/>
      <c r="I18" s="29"/>
      <c r="J18" s="29"/>
      <c r="K18" s="29"/>
      <c r="L18" s="29"/>
      <c r="M18" s="29"/>
      <c r="N18" s="29"/>
      <c r="O18" s="29"/>
    </row>
  </sheetData>
  <mergeCells count="23">
    <mergeCell ref="A1:P1"/>
    <mergeCell ref="A3:P3"/>
    <mergeCell ref="A4:P4"/>
    <mergeCell ref="D7:P7"/>
    <mergeCell ref="A13:C13"/>
    <mergeCell ref="A7:C7"/>
    <mergeCell ref="A8:C8"/>
    <mergeCell ref="A9:C9"/>
    <mergeCell ref="A11:C11"/>
    <mergeCell ref="A12:C12"/>
    <mergeCell ref="D12:P12"/>
    <mergeCell ref="D11:P11"/>
    <mergeCell ref="D9:P9"/>
    <mergeCell ref="D8:P8"/>
    <mergeCell ref="A6:P6"/>
    <mergeCell ref="A10:C10"/>
    <mergeCell ref="D10:P10"/>
    <mergeCell ref="A18:O18"/>
    <mergeCell ref="A14:C14"/>
    <mergeCell ref="A15:C15"/>
    <mergeCell ref="D15:P15"/>
    <mergeCell ref="D14:P14"/>
    <mergeCell ref="D13:P13"/>
  </mergeCells>
  <hyperlinks>
    <hyperlink ref="A18" r:id="rId1" display="http://creativecommons.org/licenses/by-sa/4.0/" xr:uid="{00000000-0004-0000-0000-000000000000}"/>
  </hyperlinks>
  <pageMargins left="0.7" right="0.7" top="0.75" bottom="0.75" header="0.3" footer="0.3"/>
  <pageSetup scale="72"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P43"/>
  <sheetViews>
    <sheetView topLeftCell="A8" zoomScale="119" zoomScaleNormal="80" workbookViewId="0">
      <selection activeCell="A2" sqref="A2"/>
    </sheetView>
  </sheetViews>
  <sheetFormatPr baseColWidth="10" defaultColWidth="8.6640625" defaultRowHeight="15"/>
  <cols>
    <col min="2" max="2" width="71.33203125" customWidth="1"/>
    <col min="3" max="3" width="14.83203125" style="3" customWidth="1"/>
    <col min="4" max="4" width="15" style="3" bestFit="1" customWidth="1"/>
    <col min="5" max="5" width="32" bestFit="1" customWidth="1"/>
    <col min="6" max="6" width="20.6640625" bestFit="1" customWidth="1"/>
    <col min="7" max="7" width="26.6640625" bestFit="1" customWidth="1"/>
    <col min="8" max="8" width="25" bestFit="1" customWidth="1"/>
    <col min="9" max="9" width="26.5" bestFit="1" customWidth="1"/>
    <col min="11" max="14" width="8.6640625" hidden="1" customWidth="1"/>
  </cols>
  <sheetData>
    <row r="1" spans="1:9" ht="59.75" customHeight="1">
      <c r="A1" s="31" t="s">
        <v>287</v>
      </c>
      <c r="B1" s="31"/>
      <c r="C1" s="31"/>
      <c r="D1" s="31"/>
      <c r="E1" s="31"/>
      <c r="F1" s="31"/>
      <c r="G1" s="31"/>
      <c r="H1" s="31"/>
      <c r="I1" s="31"/>
    </row>
    <row r="3" spans="1:9">
      <c r="C3"/>
      <c r="D3"/>
    </row>
    <row r="4" spans="1:9">
      <c r="C4"/>
      <c r="D4"/>
    </row>
    <row r="5" spans="1:9">
      <c r="C5" s="32" t="s">
        <v>47</v>
      </c>
      <c r="D5" s="32"/>
      <c r="E5" s="21">
        <f>G38</f>
        <v>0</v>
      </c>
    </row>
    <row r="6" spans="1:9">
      <c r="C6"/>
      <c r="D6"/>
    </row>
    <row r="7" spans="1:9">
      <c r="C7" s="37" t="s">
        <v>48</v>
      </c>
      <c r="D7" s="37"/>
      <c r="E7" s="20">
        <f>H38</f>
        <v>1</v>
      </c>
    </row>
    <row r="20" spans="1:14" s="19" customFormat="1" ht="32">
      <c r="A20" s="15" t="s">
        <v>2</v>
      </c>
      <c r="B20" s="15" t="s">
        <v>93</v>
      </c>
      <c r="C20" s="15" t="s">
        <v>49</v>
      </c>
      <c r="D20" s="18" t="s">
        <v>116</v>
      </c>
      <c r="E20" s="15" t="s">
        <v>3</v>
      </c>
      <c r="F20" s="15" t="s">
        <v>50</v>
      </c>
      <c r="G20" s="15" t="s">
        <v>7</v>
      </c>
      <c r="H20" s="18" t="s">
        <v>51</v>
      </c>
      <c r="I20" s="15" t="s">
        <v>11</v>
      </c>
    </row>
    <row r="21" spans="1:14" ht="64">
      <c r="A21" s="6">
        <v>8.1</v>
      </c>
      <c r="B21" s="26" t="s">
        <v>184</v>
      </c>
      <c r="C21" s="4" t="s">
        <v>59</v>
      </c>
      <c r="D21" s="4" t="s">
        <v>115</v>
      </c>
      <c r="E21" s="3" t="s">
        <v>299</v>
      </c>
      <c r="F21" s="5" t="s">
        <v>53</v>
      </c>
      <c r="G21" s="5" t="s">
        <v>54</v>
      </c>
      <c r="H21" s="5" t="s">
        <v>55</v>
      </c>
      <c r="I21" s="5" t="s">
        <v>56</v>
      </c>
      <c r="K21" s="12">
        <f>IF(F21="No Policy",0,IF(F21="Informal Policy",0.25,IF(F21="Partial Written Policy",0.5,IF(F21="Written Policy",0.75,IF(F21="Approved Written Policy",1,"INVALID")))))</f>
        <v>0</v>
      </c>
      <c r="L21" s="12">
        <f>IF(G21="Not Implemented",0,IF(G21="Parts of Policy Implemented",0.25,IF(G21="Implemented on Some Systems",0.5,IF(G21="Implemented on Most Systems",0.75,IF(G21="Implemented on All Systems",1,"INVALID")))))</f>
        <v>0</v>
      </c>
      <c r="M21" s="12">
        <f>IF(H21="Not Automated",0,IF(H21="Parts of Policy Automated",0.25,IF(H21="Automated on Some Systems",0.5,IF(H21="Automated on Most Systems",0.75,IF(H21="Automated on All Systems",1,"INVALID")))))</f>
        <v>0</v>
      </c>
      <c r="N21" s="12">
        <f>IF(I21="Not Reported",0,IF(I21="Parts of Policy Reported",0.25,IF(I21="Reported on Some Systems",0.5,IF(I21="Reported on Most Systems",0.75,IF(I21="Reported on All Systems",1,"INVALID")))))</f>
        <v>0</v>
      </c>
    </row>
    <row r="22" spans="1:14" ht="32">
      <c r="A22" s="6">
        <v>8.1999999999999993</v>
      </c>
      <c r="B22" s="26" t="s">
        <v>185</v>
      </c>
      <c r="C22" s="4" t="s">
        <v>65</v>
      </c>
      <c r="D22" s="4" t="s">
        <v>115</v>
      </c>
      <c r="E22" s="3" t="s">
        <v>299</v>
      </c>
      <c r="F22" s="5" t="s">
        <v>53</v>
      </c>
      <c r="G22" s="5" t="s">
        <v>54</v>
      </c>
      <c r="H22" s="5" t="s">
        <v>55</v>
      </c>
      <c r="I22" s="5" t="s">
        <v>56</v>
      </c>
      <c r="K22" s="12">
        <f t="shared" ref="K22:K32" si="0">IF(F22="No Policy",0,IF(F22="Informal Policy",0.25,IF(F22="Partial Written Policy",0.5,IF(F22="Written Policy",0.75,IF(F22="Approved Written Policy",1,"INVALID")))))</f>
        <v>0</v>
      </c>
      <c r="L22" s="12">
        <f t="shared" ref="L22:L32" si="1">IF(G22="Not Implemented",0,IF(G22="Parts of Policy Implemented",0.25,IF(G22="Implemented on Some Systems",0.5,IF(G22="Implemented on Most Systems",0.75,IF(G22="Implemented on All Systems",1,"INVALID")))))</f>
        <v>0</v>
      </c>
      <c r="M22" s="12">
        <f t="shared" ref="M22:M32" si="2">IF(H22="Not Automated",0,IF(H22="Parts of Policy Automated",0.25,IF(H22="Automated on Some Systems",0.5,IF(H22="Automated on Most Systems",0.75,IF(H22="Automated on All Systems",1,"INVALID")))))</f>
        <v>0</v>
      </c>
      <c r="N22" s="12">
        <f t="shared" ref="N22:N32" si="3">IF(I22="Not Reported",0,IF(I22="Parts of Policy Reported",0.25,IF(I22="Reported on Some Systems",0.5,IF(I22="Reported on Most Systems",0.75,IF(I22="Reported on All Systems",1,"INVALID")))))</f>
        <v>0</v>
      </c>
    </row>
    <row r="23" spans="1:14" ht="32">
      <c r="A23" s="6">
        <v>8.3000000000000007</v>
      </c>
      <c r="B23" s="26" t="s">
        <v>186</v>
      </c>
      <c r="C23" s="4" t="s">
        <v>59</v>
      </c>
      <c r="D23" s="4" t="s">
        <v>115</v>
      </c>
      <c r="E23" s="3" t="s">
        <v>299</v>
      </c>
      <c r="F23" s="5" t="s">
        <v>53</v>
      </c>
      <c r="G23" s="5" t="s">
        <v>54</v>
      </c>
      <c r="H23" s="5" t="s">
        <v>55</v>
      </c>
      <c r="I23" s="5" t="s">
        <v>56</v>
      </c>
      <c r="K23" s="12">
        <f t="shared" ref="K23:K24" si="4">IF(F23="No Policy",0,IF(F23="Informal Policy",0.25,IF(F23="Partial Written Policy",0.5,IF(F23="Written Policy",0.75,IF(F23="Approved Written Policy",1,"INVALID")))))</f>
        <v>0</v>
      </c>
      <c r="L23" s="12">
        <f t="shared" ref="L23:L24" si="5">IF(G23="Not Implemented",0,IF(G23="Parts of Policy Implemented",0.25,IF(G23="Implemented on Some Systems",0.5,IF(G23="Implemented on Most Systems",0.75,IF(G23="Implemented on All Systems",1,"INVALID")))))</f>
        <v>0</v>
      </c>
      <c r="M23" s="12">
        <f t="shared" ref="M23:M24" si="6">IF(H23="Not Automated",0,IF(H23="Parts of Policy Automated",0.25,IF(H23="Automated on Some Systems",0.5,IF(H23="Automated on Most Systems",0.75,IF(H23="Automated on All Systems",1,"INVALID")))))</f>
        <v>0</v>
      </c>
      <c r="N23" s="12">
        <f t="shared" ref="N23:N24" si="7">IF(I23="Not Reported",0,IF(I23="Parts of Policy Reported",0.25,IF(I23="Reported on Some Systems",0.5,IF(I23="Reported on Most Systems",0.75,IF(I23="Reported on All Systems",1,"INVALID")))))</f>
        <v>0</v>
      </c>
    </row>
    <row r="24" spans="1:14" ht="32">
      <c r="A24" s="6">
        <v>8.4</v>
      </c>
      <c r="B24" s="26" t="s">
        <v>187</v>
      </c>
      <c r="C24" s="4" t="s">
        <v>59</v>
      </c>
      <c r="D24" s="4" t="s">
        <v>114</v>
      </c>
      <c r="E24" s="3" t="s">
        <v>299</v>
      </c>
      <c r="F24" s="5" t="s">
        <v>53</v>
      </c>
      <c r="G24" s="5" t="s">
        <v>54</v>
      </c>
      <c r="H24" s="5" t="s">
        <v>55</v>
      </c>
      <c r="I24" s="5" t="s">
        <v>56</v>
      </c>
      <c r="K24" s="12">
        <f t="shared" si="4"/>
        <v>0</v>
      </c>
      <c r="L24" s="12">
        <f t="shared" si="5"/>
        <v>0</v>
      </c>
      <c r="M24" s="12">
        <f t="shared" si="6"/>
        <v>0</v>
      </c>
      <c r="N24" s="12">
        <f t="shared" si="7"/>
        <v>0</v>
      </c>
    </row>
    <row r="25" spans="1:14" ht="48">
      <c r="A25" s="6">
        <v>8.5</v>
      </c>
      <c r="B25" s="26" t="s">
        <v>188</v>
      </c>
      <c r="C25" s="4" t="s">
        <v>65</v>
      </c>
      <c r="D25" s="4" t="s">
        <v>114</v>
      </c>
      <c r="E25" s="3" t="s">
        <v>299</v>
      </c>
      <c r="F25" s="5" t="s">
        <v>53</v>
      </c>
      <c r="G25" s="5" t="s">
        <v>54</v>
      </c>
      <c r="H25" s="5" t="s">
        <v>55</v>
      </c>
      <c r="I25" s="5" t="s">
        <v>56</v>
      </c>
      <c r="K25" s="12">
        <f t="shared" si="0"/>
        <v>0</v>
      </c>
      <c r="L25" s="12">
        <f t="shared" si="1"/>
        <v>0</v>
      </c>
      <c r="M25" s="12">
        <f t="shared" si="2"/>
        <v>0</v>
      </c>
      <c r="N25" s="12">
        <f t="shared" si="3"/>
        <v>0</v>
      </c>
    </row>
    <row r="26" spans="1:14" ht="16">
      <c r="A26" s="6">
        <v>8.6</v>
      </c>
      <c r="B26" s="26" t="s">
        <v>189</v>
      </c>
      <c r="C26" s="4" t="s">
        <v>65</v>
      </c>
      <c r="D26" s="4" t="s">
        <v>114</v>
      </c>
      <c r="E26" s="3" t="s">
        <v>299</v>
      </c>
      <c r="F26" s="5" t="s">
        <v>53</v>
      </c>
      <c r="G26" s="5" t="s">
        <v>54</v>
      </c>
      <c r="H26" s="5" t="s">
        <v>55</v>
      </c>
      <c r="I26" s="5" t="s">
        <v>56</v>
      </c>
      <c r="K26" s="12">
        <f t="shared" ref="K26:K29" si="8">IF(F26="No Policy",0,IF(F26="Informal Policy",0.25,IF(F26="Partial Written Policy",0.5,IF(F26="Written Policy",0.75,IF(F26="Approved Written Policy",1,"INVALID")))))</f>
        <v>0</v>
      </c>
      <c r="L26" s="12">
        <f t="shared" ref="L26:L29" si="9">IF(G26="Not Implemented",0,IF(G26="Parts of Policy Implemented",0.25,IF(G26="Implemented on Some Systems",0.5,IF(G26="Implemented on Most Systems",0.75,IF(G26="Implemented on All Systems",1,"INVALID")))))</f>
        <v>0</v>
      </c>
      <c r="M26" s="12">
        <f t="shared" ref="M26:M29" si="10">IF(H26="Not Automated",0,IF(H26="Parts of Policy Automated",0.25,IF(H26="Automated on Some Systems",0.5,IF(H26="Automated on Most Systems",0.75,IF(H26="Automated on All Systems",1,"INVALID")))))</f>
        <v>0</v>
      </c>
      <c r="N26" s="12">
        <f t="shared" ref="N26:N29" si="11">IF(I26="Not Reported",0,IF(I26="Parts of Policy Reported",0.25,IF(I26="Reported on Some Systems",0.5,IF(I26="Reported on Most Systems",0.75,IF(I26="Reported on All Systems",1,"INVALID")))))</f>
        <v>0</v>
      </c>
    </row>
    <row r="27" spans="1:14" ht="16">
      <c r="A27" s="6">
        <v>8.6999999999999993</v>
      </c>
      <c r="B27" s="26" t="s">
        <v>190</v>
      </c>
      <c r="C27" s="4" t="s">
        <v>65</v>
      </c>
      <c r="D27" s="4" t="s">
        <v>114</v>
      </c>
      <c r="E27" s="3" t="s">
        <v>299</v>
      </c>
      <c r="F27" s="5" t="s">
        <v>53</v>
      </c>
      <c r="G27" s="5" t="s">
        <v>54</v>
      </c>
      <c r="H27" s="5" t="s">
        <v>55</v>
      </c>
      <c r="I27" s="5" t="s">
        <v>56</v>
      </c>
      <c r="K27" s="12">
        <f t="shared" si="8"/>
        <v>0</v>
      </c>
      <c r="L27" s="12">
        <f t="shared" si="9"/>
        <v>0</v>
      </c>
      <c r="M27" s="12">
        <f t="shared" si="10"/>
        <v>0</v>
      </c>
      <c r="N27" s="12">
        <f t="shared" si="11"/>
        <v>0</v>
      </c>
    </row>
    <row r="28" spans="1:14" ht="34">
      <c r="A28" s="6">
        <v>8.8000000000000007</v>
      </c>
      <c r="B28" s="26" t="s">
        <v>191</v>
      </c>
      <c r="C28" s="4" t="s">
        <v>65</v>
      </c>
      <c r="D28" s="4" t="s">
        <v>114</v>
      </c>
      <c r="E28" s="3" t="s">
        <v>299</v>
      </c>
      <c r="F28" s="5" t="s">
        <v>53</v>
      </c>
      <c r="G28" s="5" t="s">
        <v>54</v>
      </c>
      <c r="H28" s="5" t="s">
        <v>55</v>
      </c>
      <c r="I28" s="5" t="s">
        <v>56</v>
      </c>
      <c r="K28" s="12">
        <f t="shared" si="8"/>
        <v>0</v>
      </c>
      <c r="L28" s="12">
        <f t="shared" si="9"/>
        <v>0</v>
      </c>
      <c r="M28" s="12">
        <f t="shared" si="10"/>
        <v>0</v>
      </c>
      <c r="N28" s="12">
        <f t="shared" si="11"/>
        <v>0</v>
      </c>
    </row>
    <row r="29" spans="1:14" ht="32">
      <c r="A29" s="6">
        <v>8.9</v>
      </c>
      <c r="B29" s="26" t="s">
        <v>192</v>
      </c>
      <c r="C29" s="4" t="s">
        <v>65</v>
      </c>
      <c r="D29" s="4" t="s">
        <v>114</v>
      </c>
      <c r="E29" s="3" t="s">
        <v>299</v>
      </c>
      <c r="F29" s="5" t="s">
        <v>53</v>
      </c>
      <c r="G29" s="5" t="s">
        <v>54</v>
      </c>
      <c r="H29" s="5" t="s">
        <v>55</v>
      </c>
      <c r="I29" s="5" t="s">
        <v>56</v>
      </c>
      <c r="K29" s="12">
        <f t="shared" si="8"/>
        <v>0</v>
      </c>
      <c r="L29" s="12">
        <f t="shared" si="9"/>
        <v>0</v>
      </c>
      <c r="M29" s="12">
        <f t="shared" si="10"/>
        <v>0</v>
      </c>
      <c r="N29" s="12">
        <f t="shared" si="11"/>
        <v>0</v>
      </c>
    </row>
    <row r="30" spans="1:14" ht="16">
      <c r="A30" s="9" t="s">
        <v>183</v>
      </c>
      <c r="B30" s="26" t="s">
        <v>193</v>
      </c>
      <c r="C30" s="4" t="s">
        <v>59</v>
      </c>
      <c r="D30" s="4" t="s">
        <v>114</v>
      </c>
      <c r="E30" s="3" t="s">
        <v>299</v>
      </c>
      <c r="F30" s="5" t="s">
        <v>53</v>
      </c>
      <c r="G30" s="5" t="s">
        <v>54</v>
      </c>
      <c r="H30" s="5" t="s">
        <v>55</v>
      </c>
      <c r="I30" s="5" t="s">
        <v>56</v>
      </c>
      <c r="K30" s="12">
        <f t="shared" si="0"/>
        <v>0</v>
      </c>
      <c r="L30" s="12">
        <f t="shared" si="1"/>
        <v>0</v>
      </c>
      <c r="M30" s="12">
        <f t="shared" si="2"/>
        <v>0</v>
      </c>
      <c r="N30" s="12">
        <f t="shared" si="3"/>
        <v>0</v>
      </c>
    </row>
    <row r="31" spans="1:14" ht="32">
      <c r="A31" s="6">
        <v>8.11</v>
      </c>
      <c r="B31" s="26" t="s">
        <v>194</v>
      </c>
      <c r="C31" s="4" t="s">
        <v>65</v>
      </c>
      <c r="D31" s="4" t="s">
        <v>114</v>
      </c>
      <c r="E31" s="3" t="s">
        <v>299</v>
      </c>
      <c r="F31" s="5" t="s">
        <v>53</v>
      </c>
      <c r="G31" s="5" t="s">
        <v>54</v>
      </c>
      <c r="H31" s="5" t="s">
        <v>55</v>
      </c>
      <c r="I31" s="5" t="s">
        <v>56</v>
      </c>
      <c r="K31" s="12">
        <f t="shared" si="0"/>
        <v>0</v>
      </c>
      <c r="L31" s="12">
        <f t="shared" si="1"/>
        <v>0</v>
      </c>
      <c r="M31" s="12">
        <f t="shared" si="2"/>
        <v>0</v>
      </c>
      <c r="N31" s="12">
        <f t="shared" si="3"/>
        <v>0</v>
      </c>
    </row>
    <row r="32" spans="1:14" ht="48">
      <c r="A32" s="6">
        <v>8.1199999999999992</v>
      </c>
      <c r="B32" s="26" t="s">
        <v>195</v>
      </c>
      <c r="C32" s="4" t="s">
        <v>65</v>
      </c>
      <c r="D32" s="4">
        <v>3</v>
      </c>
      <c r="E32" s="3" t="s">
        <v>299</v>
      </c>
      <c r="F32" s="5" t="s">
        <v>53</v>
      </c>
      <c r="G32" s="5" t="s">
        <v>54</v>
      </c>
      <c r="H32" s="5" t="s">
        <v>55</v>
      </c>
      <c r="I32" s="5" t="s">
        <v>56</v>
      </c>
      <c r="K32" s="12">
        <f t="shared" si="0"/>
        <v>0</v>
      </c>
      <c r="L32" s="12">
        <f t="shared" si="1"/>
        <v>0</v>
      </c>
      <c r="M32" s="12">
        <f t="shared" si="2"/>
        <v>0</v>
      </c>
      <c r="N32" s="12">
        <f t="shared" si="3"/>
        <v>0</v>
      </c>
    </row>
    <row r="33" spans="1:16">
      <c r="A33" s="6"/>
      <c r="B33" s="1"/>
    </row>
    <row r="34" spans="1:16" hidden="1">
      <c r="A34" s="6"/>
      <c r="B34" s="1"/>
      <c r="E34" s="2" t="s">
        <v>60</v>
      </c>
      <c r="G34" s="13">
        <f>AVERAGE(K21:K32)</f>
        <v>0</v>
      </c>
      <c r="H34" s="13">
        <f>1-G34</f>
        <v>1</v>
      </c>
    </row>
    <row r="35" spans="1:16" ht="16" hidden="1">
      <c r="E35" s="4" t="s">
        <v>61</v>
      </c>
      <c r="F35" s="4"/>
      <c r="G35" s="13">
        <f>AVERAGE(L21:L32)</f>
        <v>0</v>
      </c>
      <c r="H35" s="13">
        <f>1-G35</f>
        <v>1</v>
      </c>
    </row>
    <row r="36" spans="1:16" ht="16" hidden="1">
      <c r="E36" s="4" t="s">
        <v>62</v>
      </c>
      <c r="F36" s="4"/>
      <c r="G36" s="13">
        <f>AVERAGE(M21:M32)</f>
        <v>0</v>
      </c>
      <c r="H36" s="13">
        <f>1-G36</f>
        <v>1</v>
      </c>
    </row>
    <row r="37" spans="1:16" ht="16" hidden="1">
      <c r="E37" s="4" t="s">
        <v>63</v>
      </c>
      <c r="F37" s="4"/>
      <c r="G37" s="13">
        <f>AVERAGE(N21:N32)</f>
        <v>0</v>
      </c>
      <c r="H37" s="13">
        <f>1-G37</f>
        <v>1</v>
      </c>
    </row>
    <row r="38" spans="1:16" ht="16" hidden="1">
      <c r="E38" s="4" t="s">
        <v>64</v>
      </c>
      <c r="F38" s="4"/>
      <c r="G38" s="13">
        <f>AVERAGE(G34:G37)</f>
        <v>0</v>
      </c>
      <c r="H38" s="13">
        <f>1-G38</f>
        <v>1</v>
      </c>
    </row>
    <row r="39" spans="1:16" ht="16" hidden="1">
      <c r="E39" s="4" t="s">
        <v>117</v>
      </c>
      <c r="F39" s="4"/>
      <c r="G39" s="13">
        <f>AVERAGE(L21:L23)</f>
        <v>0</v>
      </c>
      <c r="H39" s="13">
        <f t="shared" ref="H39:H41" si="12">1-G39</f>
        <v>1</v>
      </c>
    </row>
    <row r="40" spans="1:16" ht="16" hidden="1">
      <c r="E40" s="4" t="s">
        <v>118</v>
      </c>
      <c r="F40" s="4"/>
      <c r="G40" s="13">
        <f>AVERAGE(L21:L31)</f>
        <v>0</v>
      </c>
      <c r="H40" s="13">
        <f t="shared" si="12"/>
        <v>1</v>
      </c>
    </row>
    <row r="41" spans="1:16" ht="16" hidden="1">
      <c r="E41" s="4" t="s">
        <v>119</v>
      </c>
      <c r="F41" s="4"/>
      <c r="G41" s="13">
        <f>AVERAGE(L21:L32)</f>
        <v>0</v>
      </c>
      <c r="H41" s="13">
        <f t="shared" si="12"/>
        <v>1</v>
      </c>
    </row>
    <row r="43" spans="1:16" ht="30" customHeight="1">
      <c r="A43" s="29" t="s">
        <v>13</v>
      </c>
      <c r="B43" s="29"/>
      <c r="C43" s="29"/>
      <c r="D43" s="29"/>
      <c r="E43" s="29"/>
      <c r="F43" s="29"/>
      <c r="G43" s="29"/>
      <c r="H43" s="29"/>
      <c r="I43" s="29"/>
      <c r="J43" s="29"/>
      <c r="K43" s="29"/>
      <c r="L43" s="29"/>
      <c r="M43" s="29"/>
      <c r="N43" s="29"/>
      <c r="O43" s="29"/>
      <c r="P43" s="29"/>
    </row>
  </sheetData>
  <mergeCells count="4">
    <mergeCell ref="A1:I1"/>
    <mergeCell ref="A43:P43"/>
    <mergeCell ref="C5:D5"/>
    <mergeCell ref="C7:D7"/>
  </mergeCells>
  <hyperlinks>
    <hyperlink ref="A43" r:id="rId1" display="http://creativecommons.org/licenses/by-sa/4.0/" xr:uid="{00000000-0004-0000-09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20" operator="equal" id="{F4599791-6C86-42F7-9235-4D189D7E44E2}">
            <xm:f>Values!$A$4</xm:f>
            <x14:dxf>
              <fill>
                <patternFill>
                  <bgColor rgb="FFE74C3C"/>
                </patternFill>
              </fill>
            </x14:dxf>
          </x14:cfRule>
          <x14:cfRule type="cellIs" priority="19" operator="equal" id="{94D2B049-F176-4094-823F-79C16801DC87}">
            <xm:f>Values!$A$5</xm:f>
            <x14:dxf>
              <fill>
                <patternFill>
                  <bgColor rgb="FFE67E22"/>
                </patternFill>
              </fill>
            </x14:dxf>
          </x14:cfRule>
          <x14:cfRule type="cellIs" priority="18" operator="equal" id="{64C611D1-2B26-465D-850B-E0F9BE160C8B}">
            <xm:f>Values!$A$6</xm:f>
            <x14:dxf>
              <fill>
                <patternFill>
                  <bgColor rgb="FFF39C12"/>
                </patternFill>
              </fill>
            </x14:dxf>
          </x14:cfRule>
          <x14:cfRule type="cellIs" priority="17" operator="equal" id="{C308CEC5-52BD-4C76-AA4B-D147F3B3F019}">
            <xm:f>Values!$A$7</xm:f>
            <x14:dxf>
              <fill>
                <patternFill>
                  <bgColor rgb="FFF1C40F"/>
                </patternFill>
              </fill>
            </x14:dxf>
          </x14:cfRule>
          <x14:cfRule type="cellIs" priority="16" operator="equal" id="{EFB04C81-2C9A-4E5D-B736-727B5E727B50}">
            <xm:f>Values!$A$8</xm:f>
            <x14:dxf>
              <fill>
                <patternFill>
                  <bgColor rgb="FF27AE60"/>
                </patternFill>
              </fill>
            </x14:dxf>
          </x14:cfRule>
          <xm:sqref>F21:F32</xm:sqref>
        </x14:conditionalFormatting>
        <x14:conditionalFormatting xmlns:xm="http://schemas.microsoft.com/office/excel/2006/main">
          <x14:cfRule type="cellIs" priority="1" operator="equal" id="{1EEB90CC-0D06-406E-9450-553155D123F6}">
            <xm:f>Values!$A$15</xm:f>
            <x14:dxf>
              <fill>
                <patternFill>
                  <bgColor rgb="FF27AE60"/>
                </patternFill>
              </fill>
            </x14:dxf>
          </x14:cfRule>
          <x14:cfRule type="cellIs" priority="14" operator="equal" id="{6F649F80-F518-4A55-8D85-F50FFCEDC465}">
            <xm:f>Values!$A$12</xm:f>
            <x14:dxf>
              <fill>
                <patternFill>
                  <bgColor rgb="FFE67E22"/>
                </patternFill>
              </fill>
            </x14:dxf>
          </x14:cfRule>
          <x14:cfRule type="cellIs" priority="15" operator="equal" id="{78BC53BA-1B8B-4653-90DB-621B94450EAD}">
            <xm:f>Values!$A$11</xm:f>
            <x14:dxf>
              <fill>
                <patternFill>
                  <bgColor rgb="FFE74C3C"/>
                </patternFill>
              </fill>
            </x14:dxf>
          </x14:cfRule>
          <x14:cfRule type="cellIs" priority="13" operator="equal" id="{692C66CC-73C2-422B-B814-AF254EBC744D}">
            <xm:f>Values!$A$13</xm:f>
            <x14:dxf>
              <fill>
                <patternFill>
                  <bgColor rgb="FFF39C12"/>
                </patternFill>
              </fill>
            </x14:dxf>
          </x14:cfRule>
          <x14:cfRule type="cellIs" priority="12" operator="equal" id="{FAF25327-1E7D-4148-98A4-0EBCF5517B2E}">
            <xm:f>Values!$A$14</xm:f>
            <x14:dxf>
              <fill>
                <patternFill>
                  <bgColor rgb="FFF1C40F"/>
                </patternFill>
              </fill>
            </x14:dxf>
          </x14:cfRule>
          <xm:sqref>G21:G32</xm:sqref>
        </x14:conditionalFormatting>
        <x14:conditionalFormatting xmlns:xm="http://schemas.microsoft.com/office/excel/2006/main">
          <x14:cfRule type="cellIs" priority="11" operator="equal" id="{7B165319-45EF-42D7-B12F-C8504286B7F9}">
            <xm:f>Values!$A$18</xm:f>
            <x14:dxf>
              <fill>
                <patternFill>
                  <bgColor rgb="FFE74C3C"/>
                </patternFill>
              </fill>
            </x14:dxf>
          </x14:cfRule>
          <x14:cfRule type="cellIs" priority="10" operator="equal" id="{F0889929-8665-4500-A5B2-D71AD3115201}">
            <xm:f>Values!$A$19</xm:f>
            <x14:dxf>
              <fill>
                <patternFill>
                  <bgColor rgb="FFE67E22"/>
                </patternFill>
              </fill>
            </x14:dxf>
          </x14:cfRule>
          <x14:cfRule type="cellIs" priority="9" operator="equal" id="{EEF6AF5D-9C2C-41C4-8167-EA54A0AE923C}">
            <xm:f>Values!$A$20</xm:f>
            <x14:dxf>
              <fill>
                <patternFill>
                  <bgColor rgb="FFF39C12"/>
                </patternFill>
              </fill>
            </x14:dxf>
          </x14:cfRule>
          <x14:cfRule type="cellIs" priority="2" operator="equal" id="{F67FEC0E-307C-4B03-A47A-6F978187B0C3}">
            <xm:f>Values!$A$22</xm:f>
            <x14:dxf>
              <fill>
                <patternFill>
                  <bgColor rgb="FF27B060"/>
                </patternFill>
              </fill>
            </x14:dxf>
          </x14:cfRule>
          <x14:cfRule type="cellIs" priority="8" operator="equal" id="{9A21DA35-4B60-4305-9A54-27ABE960303A}">
            <xm:f>Values!$A$21</xm:f>
            <x14:dxf>
              <fill>
                <patternFill>
                  <bgColor rgb="FFF1C40F"/>
                </patternFill>
              </fill>
            </x14:dxf>
          </x14:cfRule>
          <xm:sqref>H21:H32</xm:sqref>
        </x14:conditionalFormatting>
        <x14:conditionalFormatting xmlns:xm="http://schemas.microsoft.com/office/excel/2006/main">
          <x14:cfRule type="cellIs" priority="5" operator="equal" id="{9DB33346-7422-4658-9901-C91E48ABB163}">
            <xm:f>Values!$A$27</xm:f>
            <x14:dxf>
              <fill>
                <patternFill>
                  <bgColor rgb="FFF39C12"/>
                </patternFill>
              </fill>
            </x14:dxf>
          </x14:cfRule>
          <x14:cfRule type="cellIs" priority="4" operator="equal" id="{D65F5F45-B8B9-48BB-A360-2431AEAE171E}">
            <xm:f>Values!$A$28</xm:f>
            <x14:dxf>
              <fill>
                <patternFill>
                  <bgColor rgb="FFF1C40F"/>
                </patternFill>
              </fill>
            </x14:dxf>
          </x14:cfRule>
          <x14:cfRule type="cellIs" priority="3" operator="equal" id="{B5D67643-2FE3-4201-9ED9-1D13A1245A87}">
            <xm:f>Values!$A$29</xm:f>
            <x14:dxf>
              <fill>
                <patternFill>
                  <bgColor rgb="FF27AE60"/>
                </patternFill>
              </fill>
            </x14:dxf>
          </x14:cfRule>
          <x14:cfRule type="cellIs" priority="6" operator="equal" id="{EE9095C6-0BA0-4E25-8F64-A2E8BB3D8B55}">
            <xm:f>Values!$A$26</xm:f>
            <x14:dxf>
              <fill>
                <patternFill>
                  <bgColor rgb="FFE67E22"/>
                </patternFill>
              </fill>
            </x14:dxf>
          </x14:cfRule>
          <x14:cfRule type="cellIs" priority="7" operator="equal" id="{919B48DA-F59C-443B-A6D5-9D77E031D416}">
            <xm:f>Values!$A$25</xm:f>
            <x14:dxf>
              <fill>
                <patternFill>
                  <bgColor rgb="FFE74C3C"/>
                </patternFill>
              </fill>
            </x14:dxf>
          </x14:cfRule>
          <xm:sqref>I21:I32</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900-000000000000}">
          <x14:formula1>
            <xm:f>Values!$A$25:$A$29</xm:f>
          </x14:formula1>
          <xm:sqref>I21:I32</xm:sqref>
        </x14:dataValidation>
        <x14:dataValidation type="list" allowBlank="1" showInputMessage="1" showErrorMessage="1" xr:uid="{00000000-0002-0000-0900-000001000000}">
          <x14:formula1>
            <xm:f>Values!$A$18:$A$22</xm:f>
          </x14:formula1>
          <xm:sqref>H21:H32</xm:sqref>
        </x14:dataValidation>
        <x14:dataValidation type="list" allowBlank="1" showInputMessage="1" showErrorMessage="1" xr:uid="{00000000-0002-0000-0900-000002000000}">
          <x14:formula1>
            <xm:f>Values!$A$11:$A$15</xm:f>
          </x14:formula1>
          <xm:sqref>G21:G32</xm:sqref>
        </x14:dataValidation>
        <x14:dataValidation type="list" allowBlank="1" showInputMessage="1" showErrorMessage="1" xr:uid="{00000000-0002-0000-0900-000003000000}">
          <x14:formula1>
            <xm:f>Values!$A$4:$A$8</xm:f>
          </x14:formula1>
          <xm:sqref>F21:F32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P38"/>
  <sheetViews>
    <sheetView topLeftCell="B8" zoomScale="125" zoomScaleNormal="80" workbookViewId="0">
      <selection activeCell="F25" sqref="F25"/>
    </sheetView>
  </sheetViews>
  <sheetFormatPr baseColWidth="10" defaultColWidth="8.6640625" defaultRowHeight="15"/>
  <cols>
    <col min="2" max="2" width="71.33203125" customWidth="1"/>
    <col min="3" max="3" width="14.83203125" style="3" customWidth="1"/>
    <col min="4" max="4" width="15" style="3" bestFit="1" customWidth="1"/>
    <col min="5" max="5" width="32" bestFit="1" customWidth="1"/>
    <col min="6" max="6" width="20.6640625" bestFit="1" customWidth="1"/>
    <col min="7" max="7" width="26.6640625" bestFit="1" customWidth="1"/>
    <col min="8" max="8" width="25" bestFit="1" customWidth="1"/>
    <col min="9" max="9" width="26.5" bestFit="1" customWidth="1"/>
    <col min="11" max="14" width="8.6640625" hidden="1" customWidth="1"/>
  </cols>
  <sheetData>
    <row r="1" spans="1:9" ht="59.75" customHeight="1">
      <c r="A1" s="31" t="s">
        <v>288</v>
      </c>
      <c r="B1" s="31"/>
      <c r="C1" s="31"/>
      <c r="D1" s="31"/>
      <c r="E1" s="31"/>
      <c r="F1" s="31"/>
      <c r="G1" s="31"/>
      <c r="H1" s="31"/>
      <c r="I1" s="31"/>
    </row>
    <row r="3" spans="1:9">
      <c r="C3"/>
      <c r="D3"/>
    </row>
    <row r="4" spans="1:9">
      <c r="C4"/>
      <c r="D4"/>
    </row>
    <row r="5" spans="1:9">
      <c r="C5" s="32" t="s">
        <v>47</v>
      </c>
      <c r="D5" s="32"/>
      <c r="E5" s="21">
        <f>G33</f>
        <v>0.3125</v>
      </c>
    </row>
    <row r="6" spans="1:9">
      <c r="C6"/>
      <c r="D6"/>
    </row>
    <row r="7" spans="1:9">
      <c r="C7" s="37" t="s">
        <v>48</v>
      </c>
      <c r="D7" s="37"/>
      <c r="E7" s="20">
        <f>H33</f>
        <v>0.6875</v>
      </c>
    </row>
    <row r="20" spans="1:14" s="19" customFormat="1" ht="32">
      <c r="A20" s="15" t="s">
        <v>2</v>
      </c>
      <c r="B20" s="15" t="s">
        <v>93</v>
      </c>
      <c r="C20" s="15" t="s">
        <v>49</v>
      </c>
      <c r="D20" s="18" t="s">
        <v>116</v>
      </c>
      <c r="E20" s="15" t="s">
        <v>3</v>
      </c>
      <c r="F20" s="15" t="s">
        <v>50</v>
      </c>
      <c r="G20" s="15" t="s">
        <v>7</v>
      </c>
      <c r="H20" s="18" t="s">
        <v>51</v>
      </c>
      <c r="I20" s="15" t="s">
        <v>11</v>
      </c>
    </row>
    <row r="21" spans="1:14" ht="48">
      <c r="A21" s="6">
        <v>9.1</v>
      </c>
      <c r="B21" s="26" t="s">
        <v>196</v>
      </c>
      <c r="C21" s="4" t="s">
        <v>59</v>
      </c>
      <c r="D21" s="4" t="s">
        <v>115</v>
      </c>
      <c r="E21" s="3" t="s">
        <v>301</v>
      </c>
      <c r="F21" s="5" t="s">
        <v>75</v>
      </c>
      <c r="G21" s="5" t="s">
        <v>54</v>
      </c>
      <c r="H21" s="5" t="s">
        <v>55</v>
      </c>
      <c r="I21" s="5" t="s">
        <v>56</v>
      </c>
      <c r="K21" s="12">
        <f>IF(F21="No Policy",0,IF(F21="Informal Policy",0.25,IF(F21="Partial Written Policy",0.5,IF(F21="Written Policy",0.75,IF(F21="Approved Written Policy",1,"INVALID")))))</f>
        <v>0.75</v>
      </c>
      <c r="L21" s="12">
        <f>IF(G21="Not Implemented",0,IF(G21="Parts of Policy Implemented",0.25,IF(G21="Implemented on Some Systems",0.5,IF(G21="Implemented on Most Systems",0.75,IF(G21="Implemented on All Systems",1,"INVALID")))))</f>
        <v>0</v>
      </c>
      <c r="M21" s="12">
        <f>IF(H21="Not Automated",0,IF(H21="Parts of Policy Automated",0.25,IF(H21="Automated on Some Systems",0.5,IF(H21="Automated on Most Systems",0.75,IF(H21="Automated on All Systems",1,"INVALID")))))</f>
        <v>0</v>
      </c>
      <c r="N21" s="12">
        <f>IF(I21="Not Reported",0,IF(I21="Parts of Policy Reported",0.25,IF(I21="Reported on Some Systems",0.5,IF(I21="Reported on Most Systems",0.75,IF(I21="Reported on All Systems",1,"INVALID")))))</f>
        <v>0</v>
      </c>
    </row>
    <row r="22" spans="1:14" ht="32">
      <c r="A22" s="6">
        <v>9.1999999999999993</v>
      </c>
      <c r="B22" s="26" t="s">
        <v>197</v>
      </c>
      <c r="C22" s="4" t="s">
        <v>59</v>
      </c>
      <c r="D22" s="4" t="s">
        <v>115</v>
      </c>
      <c r="E22" s="3" t="s">
        <v>309</v>
      </c>
      <c r="F22" s="5" t="s">
        <v>76</v>
      </c>
      <c r="G22" s="5" t="s">
        <v>81</v>
      </c>
      <c r="H22" s="5" t="s">
        <v>86</v>
      </c>
      <c r="I22" s="5" t="s">
        <v>91</v>
      </c>
      <c r="K22" s="12">
        <f t="shared" ref="K22:K27" si="0">IF(F22="No Policy",0,IF(F22="Informal Policy",0.25,IF(F22="Partial Written Policy",0.5,IF(F22="Written Policy",0.75,IF(F22="Approved Written Policy",1,"INVALID")))))</f>
        <v>1</v>
      </c>
      <c r="L22" s="12">
        <f t="shared" ref="L22:L27" si="1">IF(G22="Not Implemented",0,IF(G22="Parts of Policy Implemented",0.25,IF(G22="Implemented on Some Systems",0.5,IF(G22="Implemented on Most Systems",0.75,IF(G22="Implemented on All Systems",1,"INVALID")))))</f>
        <v>1</v>
      </c>
      <c r="M22" s="12">
        <f t="shared" ref="M22:M27" si="2">IF(H22="Not Automated",0,IF(H22="Parts of Policy Automated",0.25,IF(H22="Automated on Some Systems",0.5,IF(H22="Automated on Most Systems",0.75,IF(H22="Automated on All Systems",1,"INVALID")))))</f>
        <v>1</v>
      </c>
      <c r="N22" s="12">
        <f t="shared" ref="N22:N27" si="3">IF(I22="Not Reported",0,IF(I22="Parts of Policy Reported",0.25,IF(I22="Reported on Some Systems",0.5,IF(I22="Reported on Most Systems",0.75,IF(I22="Reported on All Systems",1,"INVALID")))))</f>
        <v>1</v>
      </c>
    </row>
    <row r="23" spans="1:14" ht="64">
      <c r="A23" s="6">
        <v>9.3000000000000007</v>
      </c>
      <c r="B23" s="26" t="s">
        <v>198</v>
      </c>
      <c r="C23" s="4" t="s">
        <v>59</v>
      </c>
      <c r="D23" s="4" t="s">
        <v>114</v>
      </c>
      <c r="E23" s="3" t="s">
        <v>309</v>
      </c>
      <c r="F23" s="5" t="s">
        <v>76</v>
      </c>
      <c r="G23" s="5" t="s">
        <v>81</v>
      </c>
      <c r="H23" s="5" t="s">
        <v>86</v>
      </c>
      <c r="I23" s="5" t="s">
        <v>91</v>
      </c>
      <c r="K23" s="12">
        <f t="shared" si="0"/>
        <v>1</v>
      </c>
      <c r="L23" s="12">
        <f t="shared" si="1"/>
        <v>1</v>
      </c>
      <c r="M23" s="12">
        <f t="shared" si="2"/>
        <v>1</v>
      </c>
      <c r="N23" s="12">
        <f t="shared" si="3"/>
        <v>1</v>
      </c>
    </row>
    <row r="24" spans="1:14" ht="32">
      <c r="A24" s="6">
        <v>9.4</v>
      </c>
      <c r="B24" s="26" t="s">
        <v>199</v>
      </c>
      <c r="C24" s="4" t="s">
        <v>59</v>
      </c>
      <c r="D24" s="4" t="s">
        <v>114</v>
      </c>
      <c r="E24" s="3" t="s">
        <v>301</v>
      </c>
      <c r="F24" s="5" t="s">
        <v>53</v>
      </c>
      <c r="G24" s="5" t="s">
        <v>54</v>
      </c>
      <c r="H24" s="5" t="s">
        <v>55</v>
      </c>
      <c r="I24" s="5" t="s">
        <v>56</v>
      </c>
      <c r="K24" s="12">
        <f t="shared" ref="K24:K25" si="4">IF(F24="No Policy",0,IF(F24="Informal Policy",0.25,IF(F24="Partial Written Policy",0.5,IF(F24="Written Policy",0.75,IF(F24="Approved Written Policy",1,"INVALID")))))</f>
        <v>0</v>
      </c>
      <c r="L24" s="12">
        <f t="shared" ref="L24:L25" si="5">IF(G24="Not Implemented",0,IF(G24="Parts of Policy Implemented",0.25,IF(G24="Implemented on Some Systems",0.5,IF(G24="Implemented on Most Systems",0.75,IF(G24="Implemented on All Systems",1,"INVALID")))))</f>
        <v>0</v>
      </c>
      <c r="M24" s="12">
        <f t="shared" ref="M24:M25" si="6">IF(H24="Not Automated",0,IF(H24="Parts of Policy Automated",0.25,IF(H24="Automated on Some Systems",0.5,IF(H24="Automated on Most Systems",0.75,IF(H24="Automated on All Systems",1,"INVALID")))))</f>
        <v>0</v>
      </c>
      <c r="N24" s="12">
        <f t="shared" ref="N24:N25" si="7">IF(I24="Not Reported",0,IF(I24="Parts of Policy Reported",0.25,IF(I24="Reported on Some Systems",0.5,IF(I24="Reported on Most Systems",0.75,IF(I24="Reported on All Systems",1,"INVALID")))))</f>
        <v>0</v>
      </c>
    </row>
    <row r="25" spans="1:14" ht="48">
      <c r="A25" s="6">
        <v>9.5</v>
      </c>
      <c r="B25" s="26" t="s">
        <v>200</v>
      </c>
      <c r="C25" s="4" t="s">
        <v>59</v>
      </c>
      <c r="D25" s="4" t="s">
        <v>114</v>
      </c>
      <c r="E25" s="3" t="s">
        <v>312</v>
      </c>
      <c r="F25" s="5" t="s">
        <v>53</v>
      </c>
      <c r="G25" s="5" t="s">
        <v>54</v>
      </c>
      <c r="H25" s="5" t="s">
        <v>55</v>
      </c>
      <c r="I25" s="5" t="s">
        <v>56</v>
      </c>
      <c r="K25" s="12">
        <f t="shared" si="4"/>
        <v>0</v>
      </c>
      <c r="L25" s="12">
        <f t="shared" si="5"/>
        <v>0</v>
      </c>
      <c r="M25" s="12">
        <f t="shared" si="6"/>
        <v>0</v>
      </c>
      <c r="N25" s="12">
        <f t="shared" si="7"/>
        <v>0</v>
      </c>
    </row>
    <row r="26" spans="1:14" ht="16">
      <c r="A26" s="6">
        <v>9.6</v>
      </c>
      <c r="B26" s="26" t="s">
        <v>201</v>
      </c>
      <c r="C26" s="4" t="s">
        <v>59</v>
      </c>
      <c r="D26" s="4" t="s">
        <v>114</v>
      </c>
      <c r="E26" s="3" t="s">
        <v>312</v>
      </c>
      <c r="F26" s="5" t="s">
        <v>53</v>
      </c>
      <c r="G26" s="5" t="s">
        <v>54</v>
      </c>
      <c r="H26" s="5" t="s">
        <v>55</v>
      </c>
      <c r="I26" s="5" t="s">
        <v>56</v>
      </c>
      <c r="K26" s="12">
        <f t="shared" si="0"/>
        <v>0</v>
      </c>
      <c r="L26" s="12">
        <f t="shared" si="1"/>
        <v>0</v>
      </c>
      <c r="M26" s="12">
        <f t="shared" si="2"/>
        <v>0</v>
      </c>
      <c r="N26" s="12">
        <f t="shared" si="3"/>
        <v>0</v>
      </c>
    </row>
    <row r="27" spans="1:14" ht="32">
      <c r="A27" s="6">
        <v>9.6999999999999993</v>
      </c>
      <c r="B27" s="26" t="s">
        <v>202</v>
      </c>
      <c r="C27" s="4" t="s">
        <v>59</v>
      </c>
      <c r="D27" s="4">
        <v>3</v>
      </c>
      <c r="E27" s="3" t="s">
        <v>312</v>
      </c>
      <c r="F27" s="5" t="s">
        <v>53</v>
      </c>
      <c r="G27" s="5" t="s">
        <v>54</v>
      </c>
      <c r="H27" s="5" t="s">
        <v>55</v>
      </c>
      <c r="I27" s="5" t="s">
        <v>56</v>
      </c>
      <c r="K27" s="12">
        <f t="shared" si="0"/>
        <v>0</v>
      </c>
      <c r="L27" s="12">
        <f t="shared" si="1"/>
        <v>0</v>
      </c>
      <c r="M27" s="12">
        <f t="shared" si="2"/>
        <v>0</v>
      </c>
      <c r="N27" s="12">
        <f t="shared" si="3"/>
        <v>0</v>
      </c>
    </row>
    <row r="29" spans="1:14" hidden="1">
      <c r="E29" s="2" t="s">
        <v>60</v>
      </c>
      <c r="G29" s="13">
        <f>AVERAGE(K21:K27)</f>
        <v>0.39285714285714285</v>
      </c>
      <c r="H29" s="13">
        <f>1-G29</f>
        <v>0.60714285714285721</v>
      </c>
    </row>
    <row r="30" spans="1:14" ht="16" hidden="1">
      <c r="E30" s="4" t="s">
        <v>61</v>
      </c>
      <c r="F30" s="4"/>
      <c r="G30" s="13">
        <f>AVERAGE(L21:L27)</f>
        <v>0.2857142857142857</v>
      </c>
      <c r="H30" s="13">
        <f>1-G30</f>
        <v>0.7142857142857143</v>
      </c>
    </row>
    <row r="31" spans="1:14" ht="16" hidden="1">
      <c r="E31" s="4" t="s">
        <v>62</v>
      </c>
      <c r="F31" s="4"/>
      <c r="G31" s="13">
        <f>AVERAGE(M21:M27)</f>
        <v>0.2857142857142857</v>
      </c>
      <c r="H31" s="13">
        <f>1-G31</f>
        <v>0.7142857142857143</v>
      </c>
    </row>
    <row r="32" spans="1:14" ht="16" hidden="1">
      <c r="E32" s="4" t="s">
        <v>63</v>
      </c>
      <c r="F32" s="4"/>
      <c r="G32" s="13">
        <f>AVERAGE(N21:N27)</f>
        <v>0.2857142857142857</v>
      </c>
      <c r="H32" s="13">
        <f>1-G32</f>
        <v>0.7142857142857143</v>
      </c>
    </row>
    <row r="33" spans="1:16" ht="16" hidden="1">
      <c r="E33" s="4" t="s">
        <v>64</v>
      </c>
      <c r="F33" s="4"/>
      <c r="G33" s="13">
        <f>AVERAGE(G29:G32)</f>
        <v>0.3125</v>
      </c>
      <c r="H33" s="13">
        <f>1-G33</f>
        <v>0.6875</v>
      </c>
    </row>
    <row r="34" spans="1:16" ht="16" hidden="1">
      <c r="E34" s="4" t="s">
        <v>117</v>
      </c>
      <c r="F34" s="4"/>
      <c r="G34" s="13">
        <f>AVERAGE(L21:L22)</f>
        <v>0.5</v>
      </c>
      <c r="H34" s="13">
        <f t="shared" ref="H34:H36" si="8">1-G34</f>
        <v>0.5</v>
      </c>
    </row>
    <row r="35" spans="1:16" ht="16" hidden="1">
      <c r="E35" s="4" t="s">
        <v>118</v>
      </c>
      <c r="F35" s="4"/>
      <c r="G35" s="13">
        <f>AVERAGE(L21:L26)</f>
        <v>0.33333333333333331</v>
      </c>
      <c r="H35" s="13">
        <f t="shared" si="8"/>
        <v>0.66666666666666674</v>
      </c>
    </row>
    <row r="36" spans="1:16" ht="16" hidden="1">
      <c r="E36" s="4" t="s">
        <v>119</v>
      </c>
      <c r="F36" s="4"/>
      <c r="G36" s="13">
        <f>AVERAGE(L21:L27)</f>
        <v>0.2857142857142857</v>
      </c>
      <c r="H36" s="13">
        <f t="shared" si="8"/>
        <v>0.7142857142857143</v>
      </c>
    </row>
    <row r="38" spans="1:16" ht="30" customHeight="1">
      <c r="A38" s="29" t="s">
        <v>13</v>
      </c>
      <c r="B38" s="29"/>
      <c r="C38" s="29"/>
      <c r="D38" s="29"/>
      <c r="E38" s="29"/>
      <c r="F38" s="29"/>
      <c r="G38" s="29"/>
      <c r="H38" s="29"/>
      <c r="I38" s="29"/>
      <c r="J38" s="29"/>
      <c r="K38" s="29"/>
      <c r="L38" s="29"/>
      <c r="M38" s="29"/>
      <c r="N38" s="29"/>
      <c r="O38" s="29"/>
      <c r="P38" s="29"/>
    </row>
  </sheetData>
  <mergeCells count="4">
    <mergeCell ref="A38:P38"/>
    <mergeCell ref="A1:I1"/>
    <mergeCell ref="C5:D5"/>
    <mergeCell ref="C7:D7"/>
  </mergeCells>
  <hyperlinks>
    <hyperlink ref="A38" r:id="rId1" display="http://creativecommons.org/licenses/by-sa/4.0/" xr:uid="{00000000-0004-0000-0A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20" operator="equal" id="{2F449A3B-958B-4DB9-B52C-89FA6BC994D1}">
            <xm:f>Values!$A$4</xm:f>
            <x14:dxf>
              <fill>
                <patternFill>
                  <bgColor rgb="FFE74C3C"/>
                </patternFill>
              </fill>
            </x14:dxf>
          </x14:cfRule>
          <x14:cfRule type="cellIs" priority="19" operator="equal" id="{EBF14926-6CD9-4C68-BC41-17C111AE7AF8}">
            <xm:f>Values!$A$5</xm:f>
            <x14:dxf>
              <fill>
                <patternFill>
                  <bgColor rgb="FFE67E22"/>
                </patternFill>
              </fill>
            </x14:dxf>
          </x14:cfRule>
          <x14:cfRule type="cellIs" priority="18" operator="equal" id="{7C2CDBEF-2012-449C-8182-C6A6B8D91CFB}">
            <xm:f>Values!$A$6</xm:f>
            <x14:dxf>
              <fill>
                <patternFill>
                  <bgColor rgb="FFF39C12"/>
                </patternFill>
              </fill>
            </x14:dxf>
          </x14:cfRule>
          <x14:cfRule type="cellIs" priority="17" operator="equal" id="{4EEBEB17-DE81-4DB6-BE66-D8D6D048092B}">
            <xm:f>Values!$A$7</xm:f>
            <x14:dxf>
              <fill>
                <patternFill>
                  <bgColor rgb="FFF1C40F"/>
                </patternFill>
              </fill>
            </x14:dxf>
          </x14:cfRule>
          <x14:cfRule type="cellIs" priority="16" operator="equal" id="{7A881681-45C3-45D0-B427-1E5D0307AA67}">
            <xm:f>Values!$A$8</xm:f>
            <x14:dxf>
              <fill>
                <patternFill>
                  <bgColor rgb="FF27AE60"/>
                </patternFill>
              </fill>
            </x14:dxf>
          </x14:cfRule>
          <xm:sqref>F21:F27</xm:sqref>
        </x14:conditionalFormatting>
        <x14:conditionalFormatting xmlns:xm="http://schemas.microsoft.com/office/excel/2006/main">
          <x14:cfRule type="cellIs" priority="1" operator="equal" id="{B31931B8-E8C8-43A7-9093-1431AA4EFF8B}">
            <xm:f>Values!$A$15</xm:f>
            <x14:dxf>
              <fill>
                <patternFill>
                  <bgColor rgb="FF27AE60"/>
                </patternFill>
              </fill>
            </x14:dxf>
          </x14:cfRule>
          <x14:cfRule type="cellIs" priority="14" operator="equal" id="{53421293-12F0-43A6-BF16-E1CBCA626C2A}">
            <xm:f>Values!$A$12</xm:f>
            <x14:dxf>
              <fill>
                <patternFill>
                  <bgColor rgb="FFE67E22"/>
                </patternFill>
              </fill>
            </x14:dxf>
          </x14:cfRule>
          <x14:cfRule type="cellIs" priority="15" operator="equal" id="{A4D8F9D2-4C65-4A8C-ACEC-BE6E17FD45FC}">
            <xm:f>Values!$A$11</xm:f>
            <x14:dxf>
              <fill>
                <patternFill>
                  <bgColor rgb="FFE74C3C"/>
                </patternFill>
              </fill>
            </x14:dxf>
          </x14:cfRule>
          <x14:cfRule type="cellIs" priority="13" operator="equal" id="{57B43BEE-872F-40A0-9DED-A4DC5C8D2302}">
            <xm:f>Values!$A$13</xm:f>
            <x14:dxf>
              <fill>
                <patternFill>
                  <bgColor rgb="FFF39C12"/>
                </patternFill>
              </fill>
            </x14:dxf>
          </x14:cfRule>
          <x14:cfRule type="cellIs" priority="12" operator="equal" id="{792F1C5D-F257-4646-87D4-59EE8B07A2BC}">
            <xm:f>Values!$A$14</xm:f>
            <x14:dxf>
              <fill>
                <patternFill>
                  <bgColor rgb="FFF1C40F"/>
                </patternFill>
              </fill>
            </x14:dxf>
          </x14:cfRule>
          <xm:sqref>G21:G27</xm:sqref>
        </x14:conditionalFormatting>
        <x14:conditionalFormatting xmlns:xm="http://schemas.microsoft.com/office/excel/2006/main">
          <x14:cfRule type="cellIs" priority="11" operator="equal" id="{1E2A8419-F58C-4D46-B99F-CD6DB6AD210E}">
            <xm:f>Values!$A$18</xm:f>
            <x14:dxf>
              <fill>
                <patternFill>
                  <bgColor rgb="FFE74C3C"/>
                </patternFill>
              </fill>
            </x14:dxf>
          </x14:cfRule>
          <x14:cfRule type="cellIs" priority="10" operator="equal" id="{01718F0F-C6B5-4D4D-B08D-CB24E4BA2CDF}">
            <xm:f>Values!$A$19</xm:f>
            <x14:dxf>
              <fill>
                <patternFill>
                  <bgColor rgb="FFE67E22"/>
                </patternFill>
              </fill>
            </x14:dxf>
          </x14:cfRule>
          <x14:cfRule type="cellIs" priority="9" operator="equal" id="{C2035255-00D2-42F1-9F6E-430CA720E7D5}">
            <xm:f>Values!$A$20</xm:f>
            <x14:dxf>
              <fill>
                <patternFill>
                  <bgColor rgb="FFF39C12"/>
                </patternFill>
              </fill>
            </x14:dxf>
          </x14:cfRule>
          <x14:cfRule type="cellIs" priority="2" operator="equal" id="{D6AB37DB-8976-4114-A2EE-DC9989161FFC}">
            <xm:f>Values!$A$22</xm:f>
            <x14:dxf>
              <fill>
                <patternFill>
                  <bgColor rgb="FF27B060"/>
                </patternFill>
              </fill>
            </x14:dxf>
          </x14:cfRule>
          <x14:cfRule type="cellIs" priority="8" operator="equal" id="{EE452CFA-0A4B-4CD7-9A4E-B98E76654A62}">
            <xm:f>Values!$A$21</xm:f>
            <x14:dxf>
              <fill>
                <patternFill>
                  <bgColor rgb="FFF1C40F"/>
                </patternFill>
              </fill>
            </x14:dxf>
          </x14:cfRule>
          <xm:sqref>H21:H27</xm:sqref>
        </x14:conditionalFormatting>
        <x14:conditionalFormatting xmlns:xm="http://schemas.microsoft.com/office/excel/2006/main">
          <x14:cfRule type="cellIs" priority="5" operator="equal" id="{50CAE427-7AD2-40D7-A1FB-555F56AC5E56}">
            <xm:f>Values!$A$27</xm:f>
            <x14:dxf>
              <fill>
                <patternFill>
                  <bgColor rgb="FFF39C12"/>
                </patternFill>
              </fill>
            </x14:dxf>
          </x14:cfRule>
          <x14:cfRule type="cellIs" priority="4" operator="equal" id="{FE266142-B994-4A93-8181-1694F5136030}">
            <xm:f>Values!$A$28</xm:f>
            <x14:dxf>
              <fill>
                <patternFill>
                  <bgColor rgb="FFF1C40F"/>
                </patternFill>
              </fill>
            </x14:dxf>
          </x14:cfRule>
          <x14:cfRule type="cellIs" priority="3" operator="equal" id="{D6F5DD72-FB32-4C06-ABFF-F4E7071CE597}">
            <xm:f>Values!$A$29</xm:f>
            <x14:dxf>
              <fill>
                <patternFill>
                  <bgColor rgb="FF27AE60"/>
                </patternFill>
              </fill>
            </x14:dxf>
          </x14:cfRule>
          <x14:cfRule type="cellIs" priority="6" operator="equal" id="{145F5E94-ABAB-47DC-BE19-ECE9BAC81038}">
            <xm:f>Values!$A$26</xm:f>
            <x14:dxf>
              <fill>
                <patternFill>
                  <bgColor rgb="FFE67E22"/>
                </patternFill>
              </fill>
            </x14:dxf>
          </x14:cfRule>
          <x14:cfRule type="cellIs" priority="7" operator="equal" id="{1A4EA397-98C9-445D-B0F3-CC34F5EA4C64}">
            <xm:f>Values!$A$25</xm:f>
            <x14:dxf>
              <fill>
                <patternFill>
                  <bgColor rgb="FFE74C3C"/>
                </patternFill>
              </fill>
            </x14:dxf>
          </x14:cfRule>
          <xm:sqref>I21:I27</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A00-000000000000}">
          <x14:formula1>
            <xm:f>Values!$A$25:$A$29</xm:f>
          </x14:formula1>
          <xm:sqref>I21:I27</xm:sqref>
        </x14:dataValidation>
        <x14:dataValidation type="list" allowBlank="1" showInputMessage="1" showErrorMessage="1" xr:uid="{00000000-0002-0000-0A00-000001000000}">
          <x14:formula1>
            <xm:f>Values!$A$18:$A$22</xm:f>
          </x14:formula1>
          <xm:sqref>H21:H27</xm:sqref>
        </x14:dataValidation>
        <x14:dataValidation type="list" allowBlank="1" showInputMessage="1" showErrorMessage="1" xr:uid="{00000000-0002-0000-0A00-000002000000}">
          <x14:formula1>
            <xm:f>Values!$A$11:$A$15</xm:f>
          </x14:formula1>
          <xm:sqref>G21:G27</xm:sqref>
        </x14:dataValidation>
        <x14:dataValidation type="list" allowBlank="1" showInputMessage="1" showErrorMessage="1" xr:uid="{00000000-0002-0000-0A00-000003000000}">
          <x14:formula1>
            <xm:f>Values!$A$4:$A$8</xm:f>
          </x14:formula1>
          <xm:sqref>F21:F27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P38"/>
  <sheetViews>
    <sheetView topLeftCell="A9" zoomScale="125" zoomScaleNormal="80" workbookViewId="0">
      <selection activeCell="F22" sqref="F22"/>
    </sheetView>
  </sheetViews>
  <sheetFormatPr baseColWidth="10" defaultColWidth="8.6640625" defaultRowHeight="15"/>
  <cols>
    <col min="2" max="2" width="71.33203125" customWidth="1"/>
    <col min="3" max="3" width="14.83203125" style="3" customWidth="1"/>
    <col min="4" max="4" width="15" style="3" bestFit="1" customWidth="1"/>
    <col min="5" max="5" width="32" bestFit="1" customWidth="1"/>
    <col min="6" max="6" width="20.6640625" bestFit="1" customWidth="1"/>
    <col min="7" max="7" width="26.6640625" bestFit="1" customWidth="1"/>
    <col min="8" max="8" width="25" bestFit="1" customWidth="1"/>
    <col min="9" max="9" width="26.5" bestFit="1" customWidth="1"/>
    <col min="11" max="14" width="8.6640625" hidden="1" customWidth="1"/>
  </cols>
  <sheetData>
    <row r="1" spans="1:9" ht="59.75" customHeight="1">
      <c r="A1" s="31" t="s">
        <v>289</v>
      </c>
      <c r="B1" s="31"/>
      <c r="C1" s="31"/>
      <c r="D1" s="31"/>
      <c r="E1" s="31"/>
      <c r="F1" s="31"/>
      <c r="G1" s="31"/>
      <c r="H1" s="31"/>
      <c r="I1" s="31"/>
    </row>
    <row r="3" spans="1:9">
      <c r="C3"/>
      <c r="D3"/>
    </row>
    <row r="4" spans="1:9">
      <c r="C4"/>
      <c r="D4"/>
    </row>
    <row r="5" spans="1:9">
      <c r="C5" s="32" t="s">
        <v>47</v>
      </c>
      <c r="D5" s="32"/>
      <c r="E5" s="21">
        <f>G33</f>
        <v>0</v>
      </c>
    </row>
    <row r="6" spans="1:9">
      <c r="C6"/>
      <c r="D6"/>
    </row>
    <row r="7" spans="1:9">
      <c r="C7" s="37" t="s">
        <v>48</v>
      </c>
      <c r="D7" s="37"/>
      <c r="E7" s="20">
        <f>H33</f>
        <v>1</v>
      </c>
    </row>
    <row r="20" spans="1:14" s="19" customFormat="1" ht="32">
      <c r="A20" s="15" t="s">
        <v>2</v>
      </c>
      <c r="B20" s="15" t="s">
        <v>93</v>
      </c>
      <c r="C20" s="15" t="s">
        <v>49</v>
      </c>
      <c r="D20" s="18" t="s">
        <v>116</v>
      </c>
      <c r="E20" s="15" t="s">
        <v>3</v>
      </c>
      <c r="F20" s="15" t="s">
        <v>50</v>
      </c>
      <c r="G20" s="15" t="s">
        <v>7</v>
      </c>
      <c r="H20" s="18" t="s">
        <v>51</v>
      </c>
      <c r="I20" s="15" t="s">
        <v>11</v>
      </c>
    </row>
    <row r="21" spans="1:14" ht="16">
      <c r="A21" s="6">
        <v>10.1</v>
      </c>
      <c r="B21" s="26" t="s">
        <v>203</v>
      </c>
      <c r="C21" s="4" t="s">
        <v>59</v>
      </c>
      <c r="D21" s="4" t="s">
        <v>115</v>
      </c>
      <c r="E21" s="3" t="s">
        <v>68</v>
      </c>
      <c r="F21" s="5" t="s">
        <v>53</v>
      </c>
      <c r="G21" s="5" t="s">
        <v>54</v>
      </c>
      <c r="H21" s="5" t="s">
        <v>55</v>
      </c>
      <c r="I21" s="5" t="s">
        <v>56</v>
      </c>
      <c r="K21" s="12">
        <f>IF(F21="No Policy",0,IF(F21="Informal Policy",0.25,IF(F21="Partial Written Policy",0.5,IF(F21="Written Policy",0.75,IF(F21="Approved Written Policy",1,"INVALID")))))</f>
        <v>0</v>
      </c>
      <c r="L21" s="12">
        <f>IF(G21="Not Implemented",0,IF(G21="Parts of Policy Implemented",0.25,IF(G21="Implemented on Some Systems",0.5,IF(G21="Implemented on Most Systems",0.75,IF(G21="Implemented on All Systems",1,"INVALID")))))</f>
        <v>0</v>
      </c>
      <c r="M21" s="12">
        <f>IF(H21="Not Automated",0,IF(H21="Parts of Policy Automated",0.25,IF(H21="Automated on Some Systems",0.5,IF(H21="Automated on Most Systems",0.75,IF(H21="Automated on All Systems",1,"INVALID")))))</f>
        <v>0</v>
      </c>
      <c r="N21" s="12">
        <f>IF(I21="Not Reported",0,IF(I21="Parts of Policy Reported",0.25,IF(I21="Reported on Some Systems",0.5,IF(I21="Reported on Most Systems",0.75,IF(I21="Reported on All Systems",1,"INVALID")))))</f>
        <v>0</v>
      </c>
    </row>
    <row r="22" spans="1:14" ht="16">
      <c r="A22" s="6">
        <v>10.199999999999999</v>
      </c>
      <c r="B22" s="26" t="s">
        <v>204</v>
      </c>
      <c r="C22" s="4" t="s">
        <v>59</v>
      </c>
      <c r="D22" s="4" t="s">
        <v>115</v>
      </c>
      <c r="E22" s="3" t="s">
        <v>68</v>
      </c>
      <c r="F22" s="5" t="s">
        <v>53</v>
      </c>
      <c r="G22" s="5" t="s">
        <v>54</v>
      </c>
      <c r="H22" s="5" t="s">
        <v>55</v>
      </c>
      <c r="I22" s="5" t="s">
        <v>56</v>
      </c>
      <c r="K22" s="12">
        <f>IF(F22="No Policy",0,IF(F22="Informal Policy",0.25,IF(F22="Partial Written Policy",0.5,IF(F22="Written Policy",0.75,IF(F22="Approved Written Policy",1,"INVALID")))))</f>
        <v>0</v>
      </c>
      <c r="L22" s="12">
        <f>IF(G22="Not Implemented",0,IF(G22="Parts of Policy Implemented",0.25,IF(G22="Implemented on Some Systems",0.5,IF(G22="Implemented on Most Systems",0.75,IF(G22="Implemented on All Systems",1,"INVALID")))))</f>
        <v>0</v>
      </c>
      <c r="M22" s="12">
        <f>IF(H22="Not Automated",0,IF(H22="Parts of Policy Automated",0.25,IF(H22="Automated on Some Systems",0.5,IF(H22="Automated on Most Systems",0.75,IF(H22="Automated on All Systems",1,"INVALID")))))</f>
        <v>0</v>
      </c>
      <c r="N22" s="12">
        <f>IF(I22="Not Reported",0,IF(I22="Parts of Policy Reported",0.25,IF(I22="Reported on Some Systems",0.5,IF(I22="Reported on Most Systems",0.75,IF(I22="Reported on All Systems",1,"INVALID")))))</f>
        <v>0</v>
      </c>
    </row>
    <row r="23" spans="1:14" ht="16">
      <c r="A23" s="6">
        <v>10.3</v>
      </c>
      <c r="B23" s="26" t="s">
        <v>205</v>
      </c>
      <c r="C23" s="4" t="s">
        <v>59</v>
      </c>
      <c r="D23" s="4" t="s">
        <v>115</v>
      </c>
      <c r="E23" s="3" t="s">
        <v>68</v>
      </c>
      <c r="F23" s="5" t="s">
        <v>53</v>
      </c>
      <c r="G23" s="5" t="s">
        <v>54</v>
      </c>
      <c r="H23" s="5" t="s">
        <v>55</v>
      </c>
      <c r="I23" s="5" t="s">
        <v>56</v>
      </c>
      <c r="K23" s="12">
        <f>IF(F23="No Policy",0,IF(F23="Informal Policy",0.25,IF(F23="Partial Written Policy",0.5,IF(F23="Written Policy",0.75,IF(F23="Approved Written Policy",1,"INVALID")))))</f>
        <v>0</v>
      </c>
      <c r="L23" s="12">
        <f>IF(G23="Not Implemented",0,IF(G23="Parts of Policy Implemented",0.25,IF(G23="Implemented on Some Systems",0.5,IF(G23="Implemented on Most Systems",0.75,IF(G23="Implemented on All Systems",1,"INVALID")))))</f>
        <v>0</v>
      </c>
      <c r="M23" s="12">
        <f>IF(H23="Not Automated",0,IF(H23="Parts of Policy Automated",0.25,IF(H23="Automated on Some Systems",0.5,IF(H23="Automated on Most Systems",0.75,IF(H23="Automated on All Systems",1,"INVALID")))))</f>
        <v>0</v>
      </c>
      <c r="N23" s="12">
        <f>IF(I23="Not Reported",0,IF(I23="Parts of Policy Reported",0.25,IF(I23="Reported on Some Systems",0.5,IF(I23="Reported on Most Systems",0.75,IF(I23="Reported on All Systems",1,"INVALID")))))</f>
        <v>0</v>
      </c>
    </row>
    <row r="24" spans="1:14" ht="16">
      <c r="A24" s="6">
        <v>10.4</v>
      </c>
      <c r="B24" s="26" t="s">
        <v>206</v>
      </c>
      <c r="C24" s="4" t="s">
        <v>65</v>
      </c>
      <c r="D24" s="4" t="s">
        <v>114</v>
      </c>
      <c r="E24" s="3" t="s">
        <v>68</v>
      </c>
      <c r="F24" s="5" t="s">
        <v>53</v>
      </c>
      <c r="G24" s="5" t="s">
        <v>54</v>
      </c>
      <c r="H24" s="5" t="s">
        <v>55</v>
      </c>
      <c r="I24" s="5" t="s">
        <v>56</v>
      </c>
      <c r="K24" s="12">
        <f>IF(F24="No Policy",0,IF(F24="Informal Policy",0.25,IF(F24="Partial Written Policy",0.5,IF(F24="Written Policy",0.75,IF(F24="Approved Written Policy",1,"INVALID")))))</f>
        <v>0</v>
      </c>
      <c r="L24" s="12">
        <f>IF(G24="Not Implemented",0,IF(G24="Parts of Policy Implemented",0.25,IF(G24="Implemented on Some Systems",0.5,IF(G24="Implemented on Most Systems",0.75,IF(G24="Implemented on All Systems",1,"INVALID")))))</f>
        <v>0</v>
      </c>
      <c r="M24" s="12">
        <f>IF(H24="Not Automated",0,IF(H24="Parts of Policy Automated",0.25,IF(H24="Automated on Some Systems",0.5,IF(H24="Automated on Most Systems",0.75,IF(H24="Automated on All Systems",1,"INVALID")))))</f>
        <v>0</v>
      </c>
      <c r="N24" s="12">
        <f>IF(I24="Not Reported",0,IF(I24="Parts of Policy Reported",0.25,IF(I24="Reported on Some Systems",0.5,IF(I24="Reported on Most Systems",0.75,IF(I24="Reported on All Systems",1,"INVALID")))))</f>
        <v>0</v>
      </c>
    </row>
    <row r="25" spans="1:14" ht="52">
      <c r="A25" s="6">
        <v>10.5</v>
      </c>
      <c r="B25" s="26" t="s">
        <v>207</v>
      </c>
      <c r="C25" s="4" t="s">
        <v>59</v>
      </c>
      <c r="D25" s="4" t="s">
        <v>114</v>
      </c>
      <c r="E25" s="3" t="s">
        <v>306</v>
      </c>
      <c r="F25" s="5" t="s">
        <v>53</v>
      </c>
      <c r="G25" s="5" t="s">
        <v>54</v>
      </c>
      <c r="H25" s="5" t="s">
        <v>55</v>
      </c>
      <c r="I25" s="5" t="s">
        <v>56</v>
      </c>
      <c r="K25" s="12">
        <f>IF(F25="No Policy",0,IF(F25="Informal Policy",0.25,IF(F25="Partial Written Policy",0.5,IF(F25="Written Policy",0.75,IF(F25="Approved Written Policy",1,"INVALID")))))</f>
        <v>0</v>
      </c>
      <c r="L25" s="12">
        <f>IF(G25="Not Implemented",0,IF(G25="Parts of Policy Implemented",0.25,IF(G25="Implemented on Some Systems",0.5,IF(G25="Implemented on Most Systems",0.75,IF(G25="Implemented on All Systems",1,"INVALID")))))</f>
        <v>0</v>
      </c>
      <c r="M25" s="12">
        <f>IF(H25="Not Automated",0,IF(H25="Parts of Policy Automated",0.25,IF(H25="Automated on Some Systems",0.5,IF(H25="Automated on Most Systems",0.75,IF(H25="Automated on All Systems",1,"INVALID")))))</f>
        <v>0</v>
      </c>
      <c r="N25" s="12">
        <f>IF(I25="Not Reported",0,IF(I25="Parts of Policy Reported",0.25,IF(I25="Reported on Some Systems",0.5,IF(I25="Reported on Most Systems",0.75,IF(I25="Reported on All Systems",1,"INVALID")))))</f>
        <v>0</v>
      </c>
    </row>
    <row r="26" spans="1:14" ht="16">
      <c r="A26" s="6">
        <v>10.6</v>
      </c>
      <c r="B26" s="26" t="s">
        <v>208</v>
      </c>
      <c r="C26" s="4" t="s">
        <v>59</v>
      </c>
      <c r="D26" s="4" t="s">
        <v>114</v>
      </c>
      <c r="E26" s="3" t="s">
        <v>68</v>
      </c>
      <c r="F26" s="5" t="s">
        <v>53</v>
      </c>
      <c r="G26" s="5" t="s">
        <v>54</v>
      </c>
      <c r="H26" s="5" t="s">
        <v>55</v>
      </c>
      <c r="I26" s="5" t="s">
        <v>56</v>
      </c>
      <c r="K26" s="12">
        <f t="shared" ref="K26:K27" si="0">IF(F26="No Policy",0,IF(F26="Informal Policy",0.25,IF(F26="Partial Written Policy",0.5,IF(F26="Written Policy",0.75,IF(F26="Approved Written Policy",1,"INVALID")))))</f>
        <v>0</v>
      </c>
      <c r="L26" s="12">
        <f t="shared" ref="L26:L27" si="1">IF(G26="Not Implemented",0,IF(G26="Parts of Policy Implemented",0.25,IF(G26="Implemented on Some Systems",0.5,IF(G26="Implemented on Most Systems",0.75,IF(G26="Implemented on All Systems",1,"INVALID")))))</f>
        <v>0</v>
      </c>
      <c r="M26" s="12">
        <f t="shared" ref="M26:M27" si="2">IF(H26="Not Automated",0,IF(H26="Parts of Policy Automated",0.25,IF(H26="Automated on Some Systems",0.5,IF(H26="Automated on Most Systems",0.75,IF(H26="Automated on All Systems",1,"INVALID")))))</f>
        <v>0</v>
      </c>
      <c r="N26" s="12">
        <f t="shared" ref="N26:N27" si="3">IF(I26="Not Reported",0,IF(I26="Parts of Policy Reported",0.25,IF(I26="Reported on Some Systems",0.5,IF(I26="Reported on Most Systems",0.75,IF(I26="Reported on All Systems",1,"INVALID")))))</f>
        <v>0</v>
      </c>
    </row>
    <row r="27" spans="1:14" ht="16">
      <c r="A27" s="6">
        <v>10.7</v>
      </c>
      <c r="B27" s="26" t="s">
        <v>209</v>
      </c>
      <c r="C27" s="4" t="s">
        <v>65</v>
      </c>
      <c r="D27" s="4" t="s">
        <v>114</v>
      </c>
      <c r="E27" s="3" t="s">
        <v>68</v>
      </c>
      <c r="F27" s="5" t="s">
        <v>53</v>
      </c>
      <c r="G27" s="5" t="s">
        <v>54</v>
      </c>
      <c r="H27" s="5" t="s">
        <v>55</v>
      </c>
      <c r="I27" s="5" t="s">
        <v>56</v>
      </c>
      <c r="K27" s="12">
        <f t="shared" si="0"/>
        <v>0</v>
      </c>
      <c r="L27" s="12">
        <f t="shared" si="1"/>
        <v>0</v>
      </c>
      <c r="M27" s="12">
        <f t="shared" si="2"/>
        <v>0</v>
      </c>
      <c r="N27" s="12">
        <f t="shared" si="3"/>
        <v>0</v>
      </c>
    </row>
    <row r="29" spans="1:14" hidden="1">
      <c r="E29" s="2" t="s">
        <v>60</v>
      </c>
      <c r="G29" s="13">
        <f>AVERAGE(K21:K27)</f>
        <v>0</v>
      </c>
      <c r="H29" s="13">
        <f>1-G29</f>
        <v>1</v>
      </c>
    </row>
    <row r="30" spans="1:14" ht="16" hidden="1">
      <c r="E30" s="4" t="s">
        <v>61</v>
      </c>
      <c r="F30" s="4"/>
      <c r="G30" s="13">
        <f>AVERAGE(L21:L27)</f>
        <v>0</v>
      </c>
      <c r="H30" s="13">
        <f>1-G30</f>
        <v>1</v>
      </c>
    </row>
    <row r="31" spans="1:14" ht="16" hidden="1">
      <c r="E31" s="4" t="s">
        <v>62</v>
      </c>
      <c r="F31" s="4"/>
      <c r="G31" s="13">
        <f>AVERAGE(M21:M27)</f>
        <v>0</v>
      </c>
      <c r="H31" s="13">
        <f>1-G31</f>
        <v>1</v>
      </c>
    </row>
    <row r="32" spans="1:14" ht="16" hidden="1">
      <c r="E32" s="4" t="s">
        <v>63</v>
      </c>
      <c r="F32" s="4"/>
      <c r="G32" s="13">
        <f>AVERAGE(N21:N27)</f>
        <v>0</v>
      </c>
      <c r="H32" s="13">
        <f>1-G32</f>
        <v>1</v>
      </c>
    </row>
    <row r="33" spans="1:16" ht="16" hidden="1">
      <c r="E33" s="4" t="s">
        <v>64</v>
      </c>
      <c r="F33" s="4"/>
      <c r="G33" s="13">
        <f>AVERAGE(G29:G32)</f>
        <v>0</v>
      </c>
      <c r="H33" s="13">
        <f>1-G33</f>
        <v>1</v>
      </c>
    </row>
    <row r="34" spans="1:16" ht="16" hidden="1">
      <c r="E34" s="4" t="s">
        <v>117</v>
      </c>
      <c r="F34" s="4"/>
      <c r="G34" s="13">
        <f>AVERAGE(L21:L23)</f>
        <v>0</v>
      </c>
      <c r="H34" s="13">
        <f t="shared" ref="H34:H36" si="4">1-G34</f>
        <v>1</v>
      </c>
    </row>
    <row r="35" spans="1:16" ht="16" hidden="1">
      <c r="E35" s="4" t="s">
        <v>118</v>
      </c>
      <c r="F35" s="4"/>
      <c r="G35" s="13">
        <f>AVERAGE(L21:L27)</f>
        <v>0</v>
      </c>
      <c r="H35" s="13">
        <f t="shared" si="4"/>
        <v>1</v>
      </c>
    </row>
    <row r="36" spans="1:16" ht="16" hidden="1">
      <c r="E36" s="4" t="s">
        <v>119</v>
      </c>
      <c r="F36" s="4"/>
      <c r="G36" s="13">
        <f>AVERAGE(L21:L27)</f>
        <v>0</v>
      </c>
      <c r="H36" s="13">
        <f t="shared" si="4"/>
        <v>1</v>
      </c>
    </row>
    <row r="38" spans="1:16" ht="30" customHeight="1">
      <c r="A38" s="29" t="s">
        <v>13</v>
      </c>
      <c r="B38" s="29"/>
      <c r="C38" s="29"/>
      <c r="D38" s="29"/>
      <c r="E38" s="29"/>
      <c r="F38" s="29"/>
      <c r="G38" s="29"/>
      <c r="H38" s="29"/>
      <c r="I38" s="29"/>
      <c r="J38" s="29"/>
      <c r="K38" s="29"/>
      <c r="L38" s="29"/>
      <c r="M38" s="29"/>
      <c r="N38" s="29"/>
      <c r="O38" s="29"/>
      <c r="P38" s="29"/>
    </row>
  </sheetData>
  <mergeCells count="4">
    <mergeCell ref="A1:I1"/>
    <mergeCell ref="A38:P38"/>
    <mergeCell ref="C5:D5"/>
    <mergeCell ref="C7:D7"/>
  </mergeCells>
  <hyperlinks>
    <hyperlink ref="A38" r:id="rId1" display="http://creativecommons.org/licenses/by-sa/4.0/" xr:uid="{00000000-0004-0000-0B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20" operator="equal" id="{7CA89486-707F-497E-AB54-BF60BAF39AC8}">
            <xm:f>Values!$A$4</xm:f>
            <x14:dxf>
              <fill>
                <patternFill>
                  <bgColor rgb="FFE74C3C"/>
                </patternFill>
              </fill>
            </x14:dxf>
          </x14:cfRule>
          <x14:cfRule type="cellIs" priority="19" operator="equal" id="{F870FB6B-3DF7-4F82-9DDD-48E35C122644}">
            <xm:f>Values!$A$5</xm:f>
            <x14:dxf>
              <fill>
                <patternFill>
                  <bgColor rgb="FFE67E22"/>
                </patternFill>
              </fill>
            </x14:dxf>
          </x14:cfRule>
          <x14:cfRule type="cellIs" priority="18" operator="equal" id="{825D4AE3-944F-4D3E-B25B-A5EE5AF316C7}">
            <xm:f>Values!$A$6</xm:f>
            <x14:dxf>
              <fill>
                <patternFill>
                  <bgColor rgb="FFF39C12"/>
                </patternFill>
              </fill>
            </x14:dxf>
          </x14:cfRule>
          <x14:cfRule type="cellIs" priority="17" operator="equal" id="{351E0CE5-22EC-4951-846C-B573A38E117F}">
            <xm:f>Values!$A$7</xm:f>
            <x14:dxf>
              <fill>
                <patternFill>
                  <bgColor rgb="FFF1C40F"/>
                </patternFill>
              </fill>
            </x14:dxf>
          </x14:cfRule>
          <x14:cfRule type="cellIs" priority="16" operator="equal" id="{8521CA5D-C17C-4201-8169-D4458DA9406E}">
            <xm:f>Values!$A$8</xm:f>
            <x14:dxf>
              <fill>
                <patternFill>
                  <bgColor rgb="FF27AE60"/>
                </patternFill>
              </fill>
            </x14:dxf>
          </x14:cfRule>
          <xm:sqref>F21:F27</xm:sqref>
        </x14:conditionalFormatting>
        <x14:conditionalFormatting xmlns:xm="http://schemas.microsoft.com/office/excel/2006/main">
          <x14:cfRule type="cellIs" priority="1" operator="equal" id="{E4C85385-AC47-4266-BBE4-1AB610699945}">
            <xm:f>Values!$A$15</xm:f>
            <x14:dxf>
              <fill>
                <patternFill>
                  <bgColor rgb="FF27AE60"/>
                </patternFill>
              </fill>
            </x14:dxf>
          </x14:cfRule>
          <x14:cfRule type="cellIs" priority="14" operator="equal" id="{6678FD15-3482-450B-9006-A043394FC410}">
            <xm:f>Values!$A$12</xm:f>
            <x14:dxf>
              <fill>
                <patternFill>
                  <bgColor rgb="FFE67E22"/>
                </patternFill>
              </fill>
            </x14:dxf>
          </x14:cfRule>
          <x14:cfRule type="cellIs" priority="15" operator="equal" id="{4CA85475-3BFE-4517-8622-5923C179A64D}">
            <xm:f>Values!$A$11</xm:f>
            <x14:dxf>
              <fill>
                <patternFill>
                  <bgColor rgb="FFE74C3C"/>
                </patternFill>
              </fill>
            </x14:dxf>
          </x14:cfRule>
          <x14:cfRule type="cellIs" priority="13" operator="equal" id="{B14FF2E2-3A1F-42D8-AEDF-CC1857FFBA1B}">
            <xm:f>Values!$A$13</xm:f>
            <x14:dxf>
              <fill>
                <patternFill>
                  <bgColor rgb="FFF39C12"/>
                </patternFill>
              </fill>
            </x14:dxf>
          </x14:cfRule>
          <x14:cfRule type="cellIs" priority="12" operator="equal" id="{926BEAAF-A773-475A-B257-206E8588128C}">
            <xm:f>Values!$A$14</xm:f>
            <x14:dxf>
              <fill>
                <patternFill>
                  <bgColor rgb="FFF1C40F"/>
                </patternFill>
              </fill>
            </x14:dxf>
          </x14:cfRule>
          <xm:sqref>G21:G27</xm:sqref>
        </x14:conditionalFormatting>
        <x14:conditionalFormatting xmlns:xm="http://schemas.microsoft.com/office/excel/2006/main">
          <x14:cfRule type="cellIs" priority="11" operator="equal" id="{981A7E3B-FD68-4A62-B85B-3C7CBA33D6A9}">
            <xm:f>Values!$A$18</xm:f>
            <x14:dxf>
              <fill>
                <patternFill>
                  <bgColor rgb="FFE74C3C"/>
                </patternFill>
              </fill>
            </x14:dxf>
          </x14:cfRule>
          <x14:cfRule type="cellIs" priority="10" operator="equal" id="{908A0DEE-8E6C-4BB9-93AB-E675EDFFD0F9}">
            <xm:f>Values!$A$19</xm:f>
            <x14:dxf>
              <fill>
                <patternFill>
                  <bgColor rgb="FFE67E22"/>
                </patternFill>
              </fill>
            </x14:dxf>
          </x14:cfRule>
          <x14:cfRule type="cellIs" priority="9" operator="equal" id="{94546877-0DFE-4DEB-B18C-091B28BBA423}">
            <xm:f>Values!$A$20</xm:f>
            <x14:dxf>
              <fill>
                <patternFill>
                  <bgColor rgb="FFF39C12"/>
                </patternFill>
              </fill>
            </x14:dxf>
          </x14:cfRule>
          <x14:cfRule type="cellIs" priority="2" operator="equal" id="{55FF83F1-7902-4C48-8567-85CD4A650662}">
            <xm:f>Values!$A$22</xm:f>
            <x14:dxf>
              <fill>
                <patternFill>
                  <bgColor rgb="FF27B060"/>
                </patternFill>
              </fill>
            </x14:dxf>
          </x14:cfRule>
          <x14:cfRule type="cellIs" priority="8" operator="equal" id="{8D42AF74-7975-4A1B-AAB0-66EF85462085}">
            <xm:f>Values!$A$21</xm:f>
            <x14:dxf>
              <fill>
                <patternFill>
                  <bgColor rgb="FFF1C40F"/>
                </patternFill>
              </fill>
            </x14:dxf>
          </x14:cfRule>
          <xm:sqref>H21:H27</xm:sqref>
        </x14:conditionalFormatting>
        <x14:conditionalFormatting xmlns:xm="http://schemas.microsoft.com/office/excel/2006/main">
          <x14:cfRule type="cellIs" priority="5" operator="equal" id="{70E04576-405B-4CD0-AA3F-4594B2772867}">
            <xm:f>Values!$A$27</xm:f>
            <x14:dxf>
              <fill>
                <patternFill>
                  <bgColor rgb="FFF39C12"/>
                </patternFill>
              </fill>
            </x14:dxf>
          </x14:cfRule>
          <x14:cfRule type="cellIs" priority="4" operator="equal" id="{AC242AFD-5E38-4564-9BC7-9D01990F1BF9}">
            <xm:f>Values!$A$28</xm:f>
            <x14:dxf>
              <fill>
                <patternFill>
                  <bgColor rgb="FFF1C40F"/>
                </patternFill>
              </fill>
            </x14:dxf>
          </x14:cfRule>
          <x14:cfRule type="cellIs" priority="3" operator="equal" id="{B54E7F57-F414-4087-A739-363086C70376}">
            <xm:f>Values!$A$29</xm:f>
            <x14:dxf>
              <fill>
                <patternFill>
                  <bgColor rgb="FF27AE60"/>
                </patternFill>
              </fill>
            </x14:dxf>
          </x14:cfRule>
          <x14:cfRule type="cellIs" priority="6" operator="equal" id="{76581896-B415-4BF1-8D62-219490B7AAEF}">
            <xm:f>Values!$A$26</xm:f>
            <x14:dxf>
              <fill>
                <patternFill>
                  <bgColor rgb="FFE67E22"/>
                </patternFill>
              </fill>
            </x14:dxf>
          </x14:cfRule>
          <x14:cfRule type="cellIs" priority="7" operator="equal" id="{7C8601E2-6F9F-48B4-BEF9-4EFC5FEF0A32}">
            <xm:f>Values!$A$25</xm:f>
            <x14:dxf>
              <fill>
                <patternFill>
                  <bgColor rgb="FFE74C3C"/>
                </patternFill>
              </fill>
            </x14:dxf>
          </x14:cfRule>
          <xm:sqref>I21:I27</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B00-000000000000}">
          <x14:formula1>
            <xm:f>Values!$A$25:$A$29</xm:f>
          </x14:formula1>
          <xm:sqref>I21:I27</xm:sqref>
        </x14:dataValidation>
        <x14:dataValidation type="list" allowBlank="1" showInputMessage="1" showErrorMessage="1" xr:uid="{00000000-0002-0000-0B00-000001000000}">
          <x14:formula1>
            <xm:f>Values!$A$18:$A$22</xm:f>
          </x14:formula1>
          <xm:sqref>H21:H27</xm:sqref>
        </x14:dataValidation>
        <x14:dataValidation type="list" allowBlank="1" showInputMessage="1" showErrorMessage="1" xr:uid="{00000000-0002-0000-0B00-000002000000}">
          <x14:formula1>
            <xm:f>Values!$A$11:$A$15</xm:f>
          </x14:formula1>
          <xm:sqref>G21:G27</xm:sqref>
        </x14:dataValidation>
        <x14:dataValidation type="list" allowBlank="1" showInputMessage="1" showErrorMessage="1" xr:uid="{00000000-0002-0000-0B00-000003000000}">
          <x14:formula1>
            <xm:f>Values!$A$4:$A$8</xm:f>
          </x14:formula1>
          <xm:sqref>F21:F27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P36"/>
  <sheetViews>
    <sheetView topLeftCell="A19" zoomScale="125" zoomScaleNormal="80" workbookViewId="0">
      <selection activeCell="F62" sqref="F62"/>
    </sheetView>
  </sheetViews>
  <sheetFormatPr baseColWidth="10" defaultColWidth="8.6640625" defaultRowHeight="15"/>
  <cols>
    <col min="2" max="2" width="71.33203125" customWidth="1"/>
    <col min="3" max="3" width="14.83203125" style="3" customWidth="1"/>
    <col min="4" max="4" width="15" style="3" bestFit="1" customWidth="1"/>
    <col min="5" max="5" width="32" bestFit="1" customWidth="1"/>
    <col min="6" max="6" width="20.6640625" bestFit="1" customWidth="1"/>
    <col min="7" max="7" width="26.6640625" bestFit="1" customWidth="1"/>
    <col min="8" max="8" width="25" bestFit="1" customWidth="1"/>
    <col min="9" max="9" width="26.5" bestFit="1" customWidth="1"/>
    <col min="11" max="14" width="8.6640625" hidden="1" customWidth="1"/>
  </cols>
  <sheetData>
    <row r="1" spans="1:9" ht="59.75" customHeight="1">
      <c r="A1" s="31" t="s">
        <v>290</v>
      </c>
      <c r="B1" s="31"/>
      <c r="C1" s="31"/>
      <c r="D1" s="31"/>
      <c r="E1" s="31"/>
      <c r="F1" s="31"/>
      <c r="G1" s="31"/>
      <c r="H1" s="31"/>
      <c r="I1" s="31"/>
    </row>
    <row r="3" spans="1:9">
      <c r="C3"/>
      <c r="D3"/>
    </row>
    <row r="4" spans="1:9">
      <c r="C4"/>
      <c r="D4"/>
    </row>
    <row r="5" spans="1:9">
      <c r="C5" s="32" t="s">
        <v>47</v>
      </c>
      <c r="D5" s="32"/>
      <c r="E5" s="21">
        <f>G31</f>
        <v>0.25624999999999998</v>
      </c>
    </row>
    <row r="6" spans="1:9">
      <c r="C6"/>
      <c r="D6"/>
    </row>
    <row r="7" spans="1:9">
      <c r="C7" s="37" t="s">
        <v>48</v>
      </c>
      <c r="D7" s="37"/>
      <c r="E7" s="20">
        <f>H31</f>
        <v>0.74375000000000002</v>
      </c>
    </row>
    <row r="20" spans="1:14" s="19" customFormat="1" ht="32">
      <c r="A20" s="15" t="s">
        <v>2</v>
      </c>
      <c r="B20" s="15" t="s">
        <v>93</v>
      </c>
      <c r="C20" s="15" t="s">
        <v>49</v>
      </c>
      <c r="D20" s="18" t="s">
        <v>116</v>
      </c>
      <c r="E20" s="15" t="s">
        <v>3</v>
      </c>
      <c r="F20" s="15" t="s">
        <v>50</v>
      </c>
      <c r="G20" s="15" t="s">
        <v>7</v>
      </c>
      <c r="H20" s="18" t="s">
        <v>51</v>
      </c>
      <c r="I20" s="15" t="s">
        <v>11</v>
      </c>
    </row>
    <row r="21" spans="1:14" ht="64">
      <c r="A21" s="6">
        <v>11.1</v>
      </c>
      <c r="B21" s="26" t="s">
        <v>210</v>
      </c>
      <c r="C21" s="4" t="s">
        <v>279</v>
      </c>
      <c r="D21" s="4" t="s">
        <v>115</v>
      </c>
      <c r="E21" s="3" t="s">
        <v>313</v>
      </c>
      <c r="F21" s="5" t="s">
        <v>76</v>
      </c>
      <c r="G21" s="5" t="s">
        <v>79</v>
      </c>
      <c r="H21" s="27" t="s">
        <v>58</v>
      </c>
      <c r="I21" s="27" t="s">
        <v>58</v>
      </c>
      <c r="K21" s="12">
        <f t="shared" ref="K21:K22" si="0">IF(F21="No Policy",0,IF(F21="Informal Policy",0.25,IF(F21="Partial Written Policy",0.5,IF(F21="Written Policy",0.75,IF(F21="Approved Written Policy",1,"INVALID")))))</f>
        <v>1</v>
      </c>
      <c r="L21" s="12">
        <f t="shared" ref="L21:L22" si="1">IF(G21="Not Implemented",0,IF(G21="Parts of Policy Implemented",0.25,IF(G21="Implemented on Some Systems",0.5,IF(G21="Implemented on Most Systems",0.75,IF(G21="Implemented on All Systems",1,"INVALID")))))</f>
        <v>0.5</v>
      </c>
      <c r="M21" s="12"/>
      <c r="N21" s="12"/>
    </row>
    <row r="22" spans="1:14" ht="32">
      <c r="A22" s="6">
        <v>11.2</v>
      </c>
      <c r="B22" s="26" t="s">
        <v>211</v>
      </c>
      <c r="C22" s="4" t="s">
        <v>279</v>
      </c>
      <c r="D22" s="4" t="s">
        <v>115</v>
      </c>
      <c r="E22" s="3" t="s">
        <v>313</v>
      </c>
      <c r="F22" s="5" t="s">
        <v>53</v>
      </c>
      <c r="G22" s="5" t="s">
        <v>54</v>
      </c>
      <c r="H22" s="5" t="s">
        <v>55</v>
      </c>
      <c r="I22" s="5" t="s">
        <v>56</v>
      </c>
      <c r="K22" s="12">
        <f t="shared" si="0"/>
        <v>0</v>
      </c>
      <c r="L22" s="12">
        <f t="shared" si="1"/>
        <v>0</v>
      </c>
      <c r="M22" s="12">
        <f t="shared" ref="M22" si="2">IF(H22="Not Automated",0,IF(H22="Parts of Policy Automated",0.25,IF(H22="Automated on Some Systems",0.5,IF(H22="Automated on Most Systems",0.75,IF(H22="Automated on All Systems",1,"INVALID")))))</f>
        <v>0</v>
      </c>
      <c r="N22" s="12">
        <f t="shared" ref="N22" si="3">IF(I22="Not Reported",0,IF(I22="Parts of Policy Reported",0.25,IF(I22="Reported on Some Systems",0.5,IF(I22="Reported on Most Systems",0.75,IF(I22="Reported on All Systems",1,"INVALID")))))</f>
        <v>0</v>
      </c>
    </row>
    <row r="23" spans="1:14" ht="32">
      <c r="A23" s="6">
        <v>11.3</v>
      </c>
      <c r="B23" s="26" t="s">
        <v>212</v>
      </c>
      <c r="C23" s="4" t="s">
        <v>59</v>
      </c>
      <c r="D23" s="4" t="s">
        <v>115</v>
      </c>
      <c r="E23" s="3" t="s">
        <v>313</v>
      </c>
      <c r="F23" s="5" t="s">
        <v>76</v>
      </c>
      <c r="G23" s="5" t="s">
        <v>79</v>
      </c>
      <c r="H23" s="5" t="s">
        <v>55</v>
      </c>
      <c r="I23" s="5" t="s">
        <v>56</v>
      </c>
      <c r="K23" s="12">
        <f t="shared" ref="K23:K25" si="4">IF(F23="No Policy",0,IF(F23="Informal Policy",0.25,IF(F23="Partial Written Policy",0.5,IF(F23="Written Policy",0.75,IF(F23="Approved Written Policy",1,"INVALID")))))</f>
        <v>1</v>
      </c>
      <c r="L23" s="12">
        <f t="shared" ref="L23:L25" si="5">IF(G23="Not Implemented",0,IF(G23="Parts of Policy Implemented",0.25,IF(G23="Implemented on Some Systems",0.5,IF(G23="Implemented on Most Systems",0.75,IF(G23="Implemented on All Systems",1,"INVALID")))))</f>
        <v>0.5</v>
      </c>
      <c r="M23" s="12">
        <f t="shared" ref="M23:M25" si="6">IF(H23="Not Automated",0,IF(H23="Parts of Policy Automated",0.25,IF(H23="Automated on Some Systems",0.5,IF(H23="Automated on Most Systems",0.75,IF(H23="Automated on All Systems",1,"INVALID")))))</f>
        <v>0</v>
      </c>
      <c r="N23" s="12">
        <f t="shared" ref="N23:N25" si="7">IF(I23="Not Reported",0,IF(I23="Parts of Policy Reported",0.25,IF(I23="Reported on Some Systems",0.5,IF(I23="Reported on Most Systems",0.75,IF(I23="Reported on All Systems",1,"INVALID")))))</f>
        <v>0</v>
      </c>
    </row>
    <row r="24" spans="1:14" ht="48">
      <c r="A24" s="6">
        <v>11.4</v>
      </c>
      <c r="B24" s="26" t="s">
        <v>213</v>
      </c>
      <c r="C24" s="4" t="s">
        <v>279</v>
      </c>
      <c r="D24" s="4" t="s">
        <v>115</v>
      </c>
      <c r="E24" s="3" t="s">
        <v>313</v>
      </c>
      <c r="F24" s="5" t="s">
        <v>76</v>
      </c>
      <c r="G24" s="5" t="s">
        <v>79</v>
      </c>
      <c r="H24" s="5" t="s">
        <v>84</v>
      </c>
      <c r="I24" s="5" t="s">
        <v>56</v>
      </c>
      <c r="K24" s="12">
        <f t="shared" si="4"/>
        <v>1</v>
      </c>
      <c r="L24" s="12">
        <f t="shared" si="5"/>
        <v>0.5</v>
      </c>
      <c r="M24" s="12">
        <f t="shared" si="6"/>
        <v>0.5</v>
      </c>
      <c r="N24" s="12">
        <f t="shared" si="7"/>
        <v>0</v>
      </c>
    </row>
    <row r="25" spans="1:14" ht="32">
      <c r="A25" s="6">
        <v>11.5</v>
      </c>
      <c r="B25" s="26" t="s">
        <v>214</v>
      </c>
      <c r="C25" s="4" t="s">
        <v>279</v>
      </c>
      <c r="D25" s="4" t="s">
        <v>114</v>
      </c>
      <c r="E25" s="3" t="s">
        <v>313</v>
      </c>
      <c r="F25" s="5" t="s">
        <v>53</v>
      </c>
      <c r="G25" s="5" t="s">
        <v>54</v>
      </c>
      <c r="H25" s="5" t="s">
        <v>55</v>
      </c>
      <c r="I25" s="5" t="s">
        <v>56</v>
      </c>
      <c r="K25" s="12">
        <f t="shared" si="4"/>
        <v>0</v>
      </c>
      <c r="L25" s="12">
        <f t="shared" si="5"/>
        <v>0</v>
      </c>
      <c r="M25" s="12">
        <f t="shared" si="6"/>
        <v>0</v>
      </c>
      <c r="N25" s="12">
        <f t="shared" si="7"/>
        <v>0</v>
      </c>
    </row>
    <row r="27" spans="1:14" hidden="1">
      <c r="E27" s="2" t="s">
        <v>60</v>
      </c>
      <c r="G27" s="13">
        <f>AVERAGE(K21:K25)</f>
        <v>0.6</v>
      </c>
      <c r="H27" s="13">
        <f>1-G27</f>
        <v>0.4</v>
      </c>
    </row>
    <row r="28" spans="1:14" ht="16" hidden="1">
      <c r="E28" s="4" t="s">
        <v>61</v>
      </c>
      <c r="F28" s="4"/>
      <c r="G28" s="13">
        <f>AVERAGE(L21:L25)</f>
        <v>0.3</v>
      </c>
      <c r="H28" s="13">
        <f>1-G28</f>
        <v>0.7</v>
      </c>
    </row>
    <row r="29" spans="1:14" ht="16" hidden="1">
      <c r="E29" s="4" t="s">
        <v>62</v>
      </c>
      <c r="F29" s="4"/>
      <c r="G29" s="13">
        <f>AVERAGE(M21:M25)</f>
        <v>0.125</v>
      </c>
      <c r="H29" s="13">
        <f>1-G29</f>
        <v>0.875</v>
      </c>
    </row>
    <row r="30" spans="1:14" ht="16" hidden="1">
      <c r="E30" s="4" t="s">
        <v>63</v>
      </c>
      <c r="F30" s="4"/>
      <c r="G30" s="13">
        <f>AVERAGE(N21:N25)</f>
        <v>0</v>
      </c>
      <c r="H30" s="13">
        <f>1-G30</f>
        <v>1</v>
      </c>
    </row>
    <row r="31" spans="1:14" ht="16" hidden="1">
      <c r="E31" s="4" t="s">
        <v>64</v>
      </c>
      <c r="F31" s="4"/>
      <c r="G31" s="13">
        <f>AVERAGE(G27:G30)</f>
        <v>0.25624999999999998</v>
      </c>
      <c r="H31" s="13">
        <f>1-G31</f>
        <v>0.74375000000000002</v>
      </c>
    </row>
    <row r="32" spans="1:14" ht="16" hidden="1">
      <c r="E32" s="4" t="s">
        <v>117</v>
      </c>
      <c r="F32" s="4"/>
      <c r="G32" s="13">
        <f>AVERAGE(L21:L24)</f>
        <v>0.375</v>
      </c>
      <c r="H32" s="13">
        <f t="shared" ref="H32:H34" si="8">1-G32</f>
        <v>0.625</v>
      </c>
    </row>
    <row r="33" spans="1:16" ht="16" hidden="1">
      <c r="E33" s="4" t="s">
        <v>118</v>
      </c>
      <c r="F33" s="4"/>
      <c r="G33" s="13">
        <f>AVERAGE(L21:L25)</f>
        <v>0.3</v>
      </c>
      <c r="H33" s="13">
        <f t="shared" si="8"/>
        <v>0.7</v>
      </c>
    </row>
    <row r="34" spans="1:16" ht="16" hidden="1">
      <c r="E34" s="4" t="s">
        <v>119</v>
      </c>
      <c r="F34" s="4"/>
      <c r="G34" s="13">
        <f>AVERAGE(L21:L25)</f>
        <v>0.3</v>
      </c>
      <c r="H34" s="13">
        <f t="shared" si="8"/>
        <v>0.7</v>
      </c>
    </row>
    <row r="36" spans="1:16" ht="30" customHeight="1">
      <c r="A36" s="29" t="s">
        <v>13</v>
      </c>
      <c r="B36" s="29"/>
      <c r="C36" s="29"/>
      <c r="D36" s="29"/>
      <c r="E36" s="29"/>
      <c r="F36" s="29"/>
      <c r="G36" s="29"/>
      <c r="H36" s="29"/>
      <c r="I36" s="29"/>
      <c r="J36" s="29"/>
      <c r="K36" s="29"/>
      <c r="L36" s="29"/>
      <c r="M36" s="29"/>
      <c r="N36" s="29"/>
      <c r="O36" s="29"/>
      <c r="P36" s="29"/>
    </row>
  </sheetData>
  <mergeCells count="4">
    <mergeCell ref="A36:P36"/>
    <mergeCell ref="A1:I1"/>
    <mergeCell ref="C5:D5"/>
    <mergeCell ref="C7:D7"/>
  </mergeCells>
  <hyperlinks>
    <hyperlink ref="A36" r:id="rId1" display="http://creativecommons.org/licenses/by-sa/4.0/" xr:uid="{00000000-0004-0000-0C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20" operator="equal" id="{B1B9EE0E-CC6A-44DF-81C2-0E73BFA313A1}">
            <xm:f>Values!$A$4</xm:f>
            <x14:dxf>
              <fill>
                <patternFill>
                  <bgColor rgb="FFE74C3C"/>
                </patternFill>
              </fill>
            </x14:dxf>
          </x14:cfRule>
          <x14:cfRule type="cellIs" priority="19" operator="equal" id="{7B641F59-E6C7-41B0-B3BC-63C95CEA0243}">
            <xm:f>Values!$A$5</xm:f>
            <x14:dxf>
              <fill>
                <patternFill>
                  <bgColor rgb="FFE67E22"/>
                </patternFill>
              </fill>
            </x14:dxf>
          </x14:cfRule>
          <x14:cfRule type="cellIs" priority="18" operator="equal" id="{5EFC69C9-45A0-41C7-862A-B633E07C23FE}">
            <xm:f>Values!$A$6</xm:f>
            <x14:dxf>
              <fill>
                <patternFill>
                  <bgColor rgb="FFF39C12"/>
                </patternFill>
              </fill>
            </x14:dxf>
          </x14:cfRule>
          <x14:cfRule type="cellIs" priority="17" operator="equal" id="{25CFCE6F-11AE-438B-A8E7-19C2A47752C0}">
            <xm:f>Values!$A$7</xm:f>
            <x14:dxf>
              <fill>
                <patternFill>
                  <bgColor rgb="FFF1C40F"/>
                </patternFill>
              </fill>
            </x14:dxf>
          </x14:cfRule>
          <x14:cfRule type="cellIs" priority="16" operator="equal" id="{52D4A27A-1BBD-4F6F-97D4-E52A3753BF2C}">
            <xm:f>Values!$A$8</xm:f>
            <x14:dxf>
              <fill>
                <patternFill>
                  <bgColor rgb="FF27AE60"/>
                </patternFill>
              </fill>
            </x14:dxf>
          </x14:cfRule>
          <xm:sqref>F21:F25</xm:sqref>
        </x14:conditionalFormatting>
        <x14:conditionalFormatting xmlns:xm="http://schemas.microsoft.com/office/excel/2006/main">
          <x14:cfRule type="cellIs" priority="1" operator="equal" id="{56D6E25D-E6E7-45C0-B264-FBD0CF1287CA}">
            <xm:f>Values!$A$15</xm:f>
            <x14:dxf>
              <fill>
                <patternFill>
                  <bgColor rgb="FF27AE60"/>
                </patternFill>
              </fill>
            </x14:dxf>
          </x14:cfRule>
          <x14:cfRule type="cellIs" priority="14" operator="equal" id="{626B4870-B6A6-43D4-B3BF-C78947AF38F6}">
            <xm:f>Values!$A$12</xm:f>
            <x14:dxf>
              <fill>
                <patternFill>
                  <bgColor rgb="FFE67E22"/>
                </patternFill>
              </fill>
            </x14:dxf>
          </x14:cfRule>
          <x14:cfRule type="cellIs" priority="15" operator="equal" id="{BABBAFAC-EB0F-42B7-A9F2-AE0AC4C21215}">
            <xm:f>Values!$A$11</xm:f>
            <x14:dxf>
              <fill>
                <patternFill>
                  <bgColor rgb="FFE74C3C"/>
                </patternFill>
              </fill>
            </x14:dxf>
          </x14:cfRule>
          <x14:cfRule type="cellIs" priority="13" operator="equal" id="{9C65F304-386A-4561-9279-D87D2D0D8A8E}">
            <xm:f>Values!$A$13</xm:f>
            <x14:dxf>
              <fill>
                <patternFill>
                  <bgColor rgb="FFF39C12"/>
                </patternFill>
              </fill>
            </x14:dxf>
          </x14:cfRule>
          <x14:cfRule type="cellIs" priority="12" operator="equal" id="{7AFC6960-9973-41BA-A9D0-D128AA54F6E5}">
            <xm:f>Values!$A$14</xm:f>
            <x14:dxf>
              <fill>
                <patternFill>
                  <bgColor rgb="FFF1C40F"/>
                </patternFill>
              </fill>
            </x14:dxf>
          </x14:cfRule>
          <xm:sqref>G21:G25</xm:sqref>
        </x14:conditionalFormatting>
        <x14:conditionalFormatting xmlns:xm="http://schemas.microsoft.com/office/excel/2006/main">
          <x14:cfRule type="cellIs" priority="11" operator="equal" id="{B8591F0A-095F-4907-AE67-6815C1EA95F8}">
            <xm:f>Values!$A$18</xm:f>
            <x14:dxf>
              <fill>
                <patternFill>
                  <bgColor rgb="FFE74C3C"/>
                </patternFill>
              </fill>
            </x14:dxf>
          </x14:cfRule>
          <x14:cfRule type="cellIs" priority="10" operator="equal" id="{D9BC60E4-0FF8-48F2-BED7-07E9A797579C}">
            <xm:f>Values!$A$19</xm:f>
            <x14:dxf>
              <fill>
                <patternFill>
                  <bgColor rgb="FFE67E22"/>
                </patternFill>
              </fill>
            </x14:dxf>
          </x14:cfRule>
          <x14:cfRule type="cellIs" priority="9" operator="equal" id="{1F641DF0-75C8-489F-8EB0-D944614267A8}">
            <xm:f>Values!$A$20</xm:f>
            <x14:dxf>
              <fill>
                <patternFill>
                  <bgColor rgb="FFF39C12"/>
                </patternFill>
              </fill>
            </x14:dxf>
          </x14:cfRule>
          <x14:cfRule type="cellIs" priority="2" operator="equal" id="{8C01A39C-23DB-45EF-B09A-5826A99DB3E3}">
            <xm:f>Values!$A$22</xm:f>
            <x14:dxf>
              <fill>
                <patternFill>
                  <bgColor rgb="FF27B060"/>
                </patternFill>
              </fill>
            </x14:dxf>
          </x14:cfRule>
          <x14:cfRule type="cellIs" priority="8" operator="equal" id="{E9BD4DA7-05E6-46B4-B790-FEB42A1AE4C6}">
            <xm:f>Values!$A$21</xm:f>
            <x14:dxf>
              <fill>
                <patternFill>
                  <bgColor rgb="FFF1C40F"/>
                </patternFill>
              </fill>
            </x14:dxf>
          </x14:cfRule>
          <xm:sqref>H22:H25</xm:sqref>
        </x14:conditionalFormatting>
        <x14:conditionalFormatting xmlns:xm="http://schemas.microsoft.com/office/excel/2006/main">
          <x14:cfRule type="cellIs" priority="5" operator="equal" id="{CFDC4855-7062-4E95-9986-BE41822F980B}">
            <xm:f>Values!$A$27</xm:f>
            <x14:dxf>
              <fill>
                <patternFill>
                  <bgColor rgb="FFF39C12"/>
                </patternFill>
              </fill>
            </x14:dxf>
          </x14:cfRule>
          <x14:cfRule type="cellIs" priority="4" operator="equal" id="{A1FD840B-5BDF-462B-9DA8-8651C080D132}">
            <xm:f>Values!$A$28</xm:f>
            <x14:dxf>
              <fill>
                <patternFill>
                  <bgColor rgb="FFF1C40F"/>
                </patternFill>
              </fill>
            </x14:dxf>
          </x14:cfRule>
          <x14:cfRule type="cellIs" priority="3" operator="equal" id="{607A81DC-4632-4D79-A869-DB0F3D0799B8}">
            <xm:f>Values!$A$29</xm:f>
            <x14:dxf>
              <fill>
                <patternFill>
                  <bgColor rgb="FF27AE60"/>
                </patternFill>
              </fill>
            </x14:dxf>
          </x14:cfRule>
          <x14:cfRule type="cellIs" priority="6" operator="equal" id="{EE128BDA-E30C-4249-97D8-6C756C2F30BF}">
            <xm:f>Values!$A$26</xm:f>
            <x14:dxf>
              <fill>
                <patternFill>
                  <bgColor rgb="FFE67E22"/>
                </patternFill>
              </fill>
            </x14:dxf>
          </x14:cfRule>
          <x14:cfRule type="cellIs" priority="7" operator="equal" id="{7BBFE6BF-EBD7-4D9B-AED7-18D1B27F237E}">
            <xm:f>Values!$A$25</xm:f>
            <x14:dxf>
              <fill>
                <patternFill>
                  <bgColor rgb="FFE74C3C"/>
                </patternFill>
              </fill>
            </x14:dxf>
          </x14:cfRule>
          <xm:sqref>I22:I25</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C00-000000000000}">
          <x14:formula1>
            <xm:f>Values!$A$25:$A$29</xm:f>
          </x14:formula1>
          <xm:sqref>I22:I25</xm:sqref>
        </x14:dataValidation>
        <x14:dataValidation type="list" allowBlank="1" showInputMessage="1" showErrorMessage="1" xr:uid="{00000000-0002-0000-0C00-000001000000}">
          <x14:formula1>
            <xm:f>Values!$A$18:$A$22</xm:f>
          </x14:formula1>
          <xm:sqref>H22:H25</xm:sqref>
        </x14:dataValidation>
        <x14:dataValidation type="list" allowBlank="1" showInputMessage="1" showErrorMessage="1" xr:uid="{00000000-0002-0000-0C00-000002000000}">
          <x14:formula1>
            <xm:f>Values!$A$11:$A$15</xm:f>
          </x14:formula1>
          <xm:sqref>G21:G25</xm:sqref>
        </x14:dataValidation>
        <x14:dataValidation type="list" allowBlank="1" showInputMessage="1" showErrorMessage="1" xr:uid="{00000000-0002-0000-0C00-000003000000}">
          <x14:formula1>
            <xm:f>Values!$A$4:$A$8</xm:f>
          </x14:formula1>
          <xm:sqref>F21:F25</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P39"/>
  <sheetViews>
    <sheetView topLeftCell="A8" zoomScaleNormal="80" workbookViewId="0">
      <selection activeCell="F28" sqref="F28"/>
    </sheetView>
  </sheetViews>
  <sheetFormatPr baseColWidth="10" defaultColWidth="8.6640625" defaultRowHeight="15"/>
  <cols>
    <col min="2" max="2" width="71.33203125" customWidth="1"/>
    <col min="3" max="3" width="14.83203125" style="3" customWidth="1"/>
    <col min="4" max="4" width="15" style="3" bestFit="1" customWidth="1"/>
    <col min="5" max="5" width="37.5" bestFit="1" customWidth="1"/>
    <col min="6" max="6" width="20.6640625" bestFit="1" customWidth="1"/>
    <col min="7" max="7" width="26.6640625" bestFit="1" customWidth="1"/>
    <col min="8" max="8" width="25" bestFit="1" customWidth="1"/>
    <col min="9" max="9" width="26.5" bestFit="1" customWidth="1"/>
    <col min="11" max="14" width="8.6640625" hidden="1" customWidth="1"/>
  </cols>
  <sheetData>
    <row r="1" spans="1:9" ht="59.75" customHeight="1">
      <c r="A1" s="31" t="s">
        <v>291</v>
      </c>
      <c r="B1" s="31"/>
      <c r="C1" s="31"/>
      <c r="D1" s="31"/>
      <c r="E1" s="31"/>
      <c r="F1" s="31"/>
      <c r="G1" s="31"/>
      <c r="H1" s="31"/>
      <c r="I1" s="31"/>
    </row>
    <row r="3" spans="1:9">
      <c r="C3"/>
      <c r="D3"/>
    </row>
    <row r="4" spans="1:9">
      <c r="C4"/>
      <c r="D4"/>
    </row>
    <row r="5" spans="1:9">
      <c r="C5" s="32" t="s">
        <v>47</v>
      </c>
      <c r="D5" s="32"/>
      <c r="E5" s="21">
        <f>G34</f>
        <v>0.45937499999999998</v>
      </c>
    </row>
    <row r="6" spans="1:9">
      <c r="C6"/>
      <c r="D6"/>
    </row>
    <row r="7" spans="1:9">
      <c r="C7" s="37" t="s">
        <v>48</v>
      </c>
      <c r="D7" s="37"/>
      <c r="E7" s="20">
        <f>H34</f>
        <v>0.54062500000000002</v>
      </c>
    </row>
    <row r="20" spans="1:14" s="19" customFormat="1" ht="32">
      <c r="A20" s="15" t="s">
        <v>2</v>
      </c>
      <c r="B20" s="15" t="s">
        <v>93</v>
      </c>
      <c r="C20" s="15" t="s">
        <v>49</v>
      </c>
      <c r="D20" s="18" t="s">
        <v>116</v>
      </c>
      <c r="E20" s="15" t="s">
        <v>3</v>
      </c>
      <c r="F20" s="15" t="s">
        <v>50</v>
      </c>
      <c r="G20" s="15" t="s">
        <v>7</v>
      </c>
      <c r="H20" s="18" t="s">
        <v>51</v>
      </c>
      <c r="I20" s="15" t="s">
        <v>11</v>
      </c>
    </row>
    <row r="21" spans="1:14" ht="64">
      <c r="A21" s="6">
        <v>12.1</v>
      </c>
      <c r="B21" s="26" t="s">
        <v>215</v>
      </c>
      <c r="C21" s="4" t="s">
        <v>59</v>
      </c>
      <c r="D21" s="4" t="s">
        <v>115</v>
      </c>
      <c r="E21" s="3" t="s">
        <v>69</v>
      </c>
      <c r="F21" s="5" t="s">
        <v>76</v>
      </c>
      <c r="G21" s="5" t="s">
        <v>79</v>
      </c>
      <c r="H21" s="5" t="s">
        <v>84</v>
      </c>
      <c r="I21" s="5" t="s">
        <v>56</v>
      </c>
      <c r="K21" s="12">
        <f t="shared" ref="K21" si="0">IF(F21="No Policy",0,IF(F21="Informal Policy",0.25,IF(F21="Partial Written Policy",0.5,IF(F21="Written Policy",0.75,IF(F21="Approved Written Policy",1,"INVALID")))))</f>
        <v>1</v>
      </c>
      <c r="L21" s="12">
        <f t="shared" ref="L21" si="1">IF(G21="Not Implemented",0,IF(G21="Parts of Policy Implemented",0.25,IF(G21="Implemented on Some Systems",0.5,IF(G21="Implemented on Most Systems",0.75,IF(G21="Implemented on All Systems",1,"INVALID")))))</f>
        <v>0.5</v>
      </c>
      <c r="M21" s="12">
        <f t="shared" ref="M21" si="2">IF(H21="Not Automated",0,IF(H21="Parts of Policy Automated",0.25,IF(H21="Automated on Some Systems",0.5,IF(H21="Automated on Most Systems",0.75,IF(H21="Automated on All Systems",1,"INVALID")))))</f>
        <v>0.5</v>
      </c>
      <c r="N21" s="12">
        <f t="shared" ref="N21" si="3">IF(I21="Not Reported",0,IF(I21="Parts of Policy Reported",0.25,IF(I21="Reported on Some Systems",0.5,IF(I21="Reported on Most Systems",0.75,IF(I21="Reported on All Systems",1,"INVALID")))))</f>
        <v>0</v>
      </c>
    </row>
    <row r="22" spans="1:14" ht="32">
      <c r="A22" s="6">
        <v>12.2</v>
      </c>
      <c r="B22" s="26" t="s">
        <v>216</v>
      </c>
      <c r="C22" s="4" t="s">
        <v>59</v>
      </c>
      <c r="D22" s="4" t="s">
        <v>114</v>
      </c>
      <c r="E22" s="3" t="s">
        <v>307</v>
      </c>
      <c r="F22" s="5" t="s">
        <v>53</v>
      </c>
      <c r="G22" s="5" t="s">
        <v>54</v>
      </c>
      <c r="H22" s="27" t="s">
        <v>58</v>
      </c>
      <c r="I22" s="27" t="s">
        <v>58</v>
      </c>
      <c r="K22" s="12">
        <f t="shared" ref="K22:K28" si="4">IF(F22="No Policy",0,IF(F22="Informal Policy",0.25,IF(F22="Partial Written Policy",0.5,IF(F22="Written Policy",0.75,IF(F22="Approved Written Policy",1,"INVALID")))))</f>
        <v>0</v>
      </c>
      <c r="L22" s="12">
        <f t="shared" ref="L22:L28" si="5">IF(G22="Not Implemented",0,IF(G22="Parts of Policy Implemented",0.25,IF(G22="Implemented on Some Systems",0.5,IF(G22="Implemented on Most Systems",0.75,IF(G22="Implemented on All Systems",1,"INVALID")))))</f>
        <v>0</v>
      </c>
      <c r="M22" s="12"/>
      <c r="N22" s="12"/>
    </row>
    <row r="23" spans="1:14" ht="48">
      <c r="A23" s="6">
        <v>12.3</v>
      </c>
      <c r="B23" s="26" t="s">
        <v>217</v>
      </c>
      <c r="C23" s="4" t="s">
        <v>59</v>
      </c>
      <c r="D23" s="4" t="s">
        <v>114</v>
      </c>
      <c r="E23" s="3" t="s">
        <v>69</v>
      </c>
      <c r="F23" s="5" t="s">
        <v>76</v>
      </c>
      <c r="G23" s="5" t="s">
        <v>81</v>
      </c>
      <c r="H23" s="5" t="s">
        <v>86</v>
      </c>
      <c r="I23" s="5" t="s">
        <v>91</v>
      </c>
      <c r="K23" s="12">
        <f t="shared" si="4"/>
        <v>1</v>
      </c>
      <c r="L23" s="12">
        <f t="shared" si="5"/>
        <v>1</v>
      </c>
      <c r="M23" s="12">
        <f t="shared" ref="M23:M28" si="6">IF(H23="Not Automated",0,IF(H23="Parts of Policy Automated",0.25,IF(H23="Automated on Some Systems",0.5,IF(H23="Automated on Most Systems",0.75,IF(H23="Automated on All Systems",1,"INVALID")))))</f>
        <v>1</v>
      </c>
      <c r="N23" s="12">
        <f t="shared" ref="N23:N28" si="7">IF(I23="Not Reported",0,IF(I23="Parts of Policy Reported",0.25,IF(I23="Reported on Some Systems",0.5,IF(I23="Reported on Most Systems",0.75,IF(I23="Reported on All Systems",1,"INVALID")))))</f>
        <v>1</v>
      </c>
    </row>
    <row r="24" spans="1:14" ht="48">
      <c r="A24" s="6">
        <v>12.4</v>
      </c>
      <c r="B24" s="26" t="s">
        <v>218</v>
      </c>
      <c r="C24" s="4" t="s">
        <v>52</v>
      </c>
      <c r="D24" s="4" t="s">
        <v>114</v>
      </c>
      <c r="E24" s="3" t="s">
        <v>307</v>
      </c>
      <c r="F24" s="5" t="s">
        <v>53</v>
      </c>
      <c r="G24" s="5" t="s">
        <v>54</v>
      </c>
      <c r="H24" s="27" t="s">
        <v>58</v>
      </c>
      <c r="I24" s="27" t="s">
        <v>58</v>
      </c>
      <c r="K24" s="12">
        <f t="shared" si="4"/>
        <v>0</v>
      </c>
      <c r="L24" s="12">
        <f t="shared" si="5"/>
        <v>0</v>
      </c>
      <c r="M24" s="12"/>
      <c r="N24" s="12"/>
    </row>
    <row r="25" spans="1:14" ht="16">
      <c r="A25" s="6">
        <v>12.5</v>
      </c>
      <c r="B25" s="26" t="s">
        <v>219</v>
      </c>
      <c r="C25" s="4" t="s">
        <v>59</v>
      </c>
      <c r="D25" s="4" t="s">
        <v>114</v>
      </c>
      <c r="E25" s="3" t="s">
        <v>307</v>
      </c>
      <c r="F25" s="5" t="s">
        <v>53</v>
      </c>
      <c r="G25" s="5" t="s">
        <v>54</v>
      </c>
      <c r="H25" s="5" t="s">
        <v>55</v>
      </c>
      <c r="I25" s="5" t="s">
        <v>56</v>
      </c>
      <c r="K25" s="12">
        <f t="shared" si="4"/>
        <v>0</v>
      </c>
      <c r="L25" s="12">
        <f t="shared" si="5"/>
        <v>0</v>
      </c>
      <c r="M25" s="12">
        <f t="shared" si="6"/>
        <v>0</v>
      </c>
      <c r="N25" s="12">
        <f t="shared" si="7"/>
        <v>0</v>
      </c>
    </row>
    <row r="26" spans="1:14" ht="32">
      <c r="A26" s="6">
        <v>12.6</v>
      </c>
      <c r="B26" s="26" t="s">
        <v>220</v>
      </c>
      <c r="C26" s="4" t="s">
        <v>59</v>
      </c>
      <c r="D26" s="4" t="s">
        <v>114</v>
      </c>
      <c r="E26" s="3" t="s">
        <v>307</v>
      </c>
      <c r="F26" s="5" t="s">
        <v>76</v>
      </c>
      <c r="G26" s="5" t="s">
        <v>81</v>
      </c>
      <c r="H26" s="5" t="s">
        <v>86</v>
      </c>
      <c r="I26" s="5" t="s">
        <v>91</v>
      </c>
      <c r="K26" s="12">
        <f t="shared" ref="K26:K27" si="8">IF(F26="No Policy",0,IF(F26="Informal Policy",0.25,IF(F26="Partial Written Policy",0.5,IF(F26="Written Policy",0.75,IF(F26="Approved Written Policy",1,"INVALID")))))</f>
        <v>1</v>
      </c>
      <c r="L26" s="12">
        <f t="shared" ref="L26:L27" si="9">IF(G26="Not Implemented",0,IF(G26="Parts of Policy Implemented",0.25,IF(G26="Implemented on Some Systems",0.5,IF(G26="Implemented on Most Systems",0.75,IF(G26="Implemented on All Systems",1,"INVALID")))))</f>
        <v>1</v>
      </c>
      <c r="M26" s="12">
        <f t="shared" ref="M26:M27" si="10">IF(H26="Not Automated",0,IF(H26="Parts of Policy Automated",0.25,IF(H26="Automated on Some Systems",0.5,IF(H26="Automated on Most Systems",0.75,IF(H26="Automated on All Systems",1,"INVALID")))))</f>
        <v>1</v>
      </c>
      <c r="N26" s="12">
        <f t="shared" ref="N26:N27" si="11">IF(I26="Not Reported",0,IF(I26="Parts of Policy Reported",0.25,IF(I26="Reported on Some Systems",0.5,IF(I26="Reported on Most Systems",0.75,IF(I26="Reported on All Systems",1,"INVALID")))))</f>
        <v>1</v>
      </c>
    </row>
    <row r="27" spans="1:14" ht="32">
      <c r="A27" s="6">
        <v>12.7</v>
      </c>
      <c r="B27" s="26" t="s">
        <v>221</v>
      </c>
      <c r="C27" s="4" t="s">
        <v>59</v>
      </c>
      <c r="D27" s="4" t="s">
        <v>114</v>
      </c>
      <c r="E27" s="3" t="s">
        <v>314</v>
      </c>
      <c r="F27" s="5" t="s">
        <v>76</v>
      </c>
      <c r="G27" s="5" t="s">
        <v>81</v>
      </c>
      <c r="H27" s="5" t="s">
        <v>81</v>
      </c>
      <c r="I27" s="5" t="s">
        <v>81</v>
      </c>
      <c r="K27" s="12">
        <f t="shared" si="8"/>
        <v>1</v>
      </c>
      <c r="L27" s="12">
        <f t="shared" si="9"/>
        <v>1</v>
      </c>
      <c r="M27" s="12" t="str">
        <f t="shared" si="10"/>
        <v>INVALID</v>
      </c>
      <c r="N27" s="12" t="str">
        <f t="shared" si="11"/>
        <v>INVALID</v>
      </c>
    </row>
    <row r="28" spans="1:14" ht="64">
      <c r="A28" s="6">
        <v>12.8</v>
      </c>
      <c r="B28" s="26" t="s">
        <v>222</v>
      </c>
      <c r="C28" s="4" t="s">
        <v>59</v>
      </c>
      <c r="D28" s="4">
        <v>3</v>
      </c>
      <c r="E28" s="3" t="s">
        <v>67</v>
      </c>
      <c r="F28" s="5" t="s">
        <v>53</v>
      </c>
      <c r="G28" s="5" t="s">
        <v>54</v>
      </c>
      <c r="H28" s="5" t="s">
        <v>55</v>
      </c>
      <c r="I28" s="5" t="s">
        <v>56</v>
      </c>
      <c r="K28" s="12">
        <f t="shared" si="4"/>
        <v>0</v>
      </c>
      <c r="L28" s="12">
        <f t="shared" si="5"/>
        <v>0</v>
      </c>
      <c r="M28" s="12">
        <f t="shared" si="6"/>
        <v>0</v>
      </c>
      <c r="N28" s="12">
        <f t="shared" si="7"/>
        <v>0</v>
      </c>
    </row>
    <row r="30" spans="1:14" hidden="1">
      <c r="E30" s="2" t="s">
        <v>60</v>
      </c>
      <c r="G30" s="13">
        <f>AVERAGE(K21:K28)</f>
        <v>0.5</v>
      </c>
      <c r="H30" s="13">
        <f>1-G30</f>
        <v>0.5</v>
      </c>
    </row>
    <row r="31" spans="1:14" ht="16" hidden="1">
      <c r="E31" s="4" t="s">
        <v>61</v>
      </c>
      <c r="F31" s="4"/>
      <c r="G31" s="13">
        <f>AVERAGE(L21:L28)</f>
        <v>0.4375</v>
      </c>
      <c r="H31" s="13">
        <f>1-G31</f>
        <v>0.5625</v>
      </c>
    </row>
    <row r="32" spans="1:14" ht="16" hidden="1">
      <c r="E32" s="4" t="s">
        <v>62</v>
      </c>
      <c r="F32" s="4"/>
      <c r="G32" s="13">
        <f>AVERAGE(M21:M28)</f>
        <v>0.5</v>
      </c>
      <c r="H32" s="13">
        <f>1-G32</f>
        <v>0.5</v>
      </c>
    </row>
    <row r="33" spans="1:16" ht="16" hidden="1">
      <c r="E33" s="4" t="s">
        <v>63</v>
      </c>
      <c r="F33" s="4"/>
      <c r="G33" s="13">
        <f>AVERAGE(N21:N28)</f>
        <v>0.4</v>
      </c>
      <c r="H33" s="13">
        <f>1-G33</f>
        <v>0.6</v>
      </c>
    </row>
    <row r="34" spans="1:16" ht="16" hidden="1">
      <c r="E34" s="4" t="s">
        <v>64</v>
      </c>
      <c r="F34" s="4"/>
      <c r="G34" s="13">
        <f>AVERAGE(G30:G33)</f>
        <v>0.45937499999999998</v>
      </c>
      <c r="H34" s="13">
        <f>1-G34</f>
        <v>0.54062500000000002</v>
      </c>
    </row>
    <row r="35" spans="1:16" ht="16" hidden="1">
      <c r="E35" s="4" t="s">
        <v>117</v>
      </c>
      <c r="F35" s="4"/>
      <c r="G35" s="13">
        <f>AVERAGE(L21)</f>
        <v>0.5</v>
      </c>
      <c r="H35" s="13">
        <f t="shared" ref="H35:H37" si="12">1-G35</f>
        <v>0.5</v>
      </c>
    </row>
    <row r="36" spans="1:16" ht="16" hidden="1">
      <c r="E36" s="4" t="s">
        <v>118</v>
      </c>
      <c r="F36" s="4"/>
      <c r="G36" s="13">
        <f>AVERAGE(L21:L27)</f>
        <v>0.5</v>
      </c>
      <c r="H36" s="13">
        <f t="shared" si="12"/>
        <v>0.5</v>
      </c>
    </row>
    <row r="37" spans="1:16" ht="16" hidden="1">
      <c r="E37" s="4" t="s">
        <v>119</v>
      </c>
      <c r="F37" s="4"/>
      <c r="G37" s="13">
        <f>AVERAGE(L21:L28)</f>
        <v>0.4375</v>
      </c>
      <c r="H37" s="13">
        <f t="shared" si="12"/>
        <v>0.5625</v>
      </c>
    </row>
    <row r="39" spans="1:16" ht="30" customHeight="1">
      <c r="A39" s="29" t="s">
        <v>13</v>
      </c>
      <c r="B39" s="29"/>
      <c r="C39" s="29"/>
      <c r="D39" s="29"/>
      <c r="E39" s="29"/>
      <c r="F39" s="29"/>
      <c r="G39" s="29"/>
      <c r="H39" s="29"/>
      <c r="I39" s="29"/>
      <c r="J39" s="29"/>
      <c r="K39" s="29"/>
      <c r="L39" s="29"/>
      <c r="M39" s="29"/>
      <c r="N39" s="29"/>
      <c r="O39" s="29"/>
      <c r="P39" s="29"/>
    </row>
  </sheetData>
  <mergeCells count="4">
    <mergeCell ref="A39:P39"/>
    <mergeCell ref="A1:I1"/>
    <mergeCell ref="C5:D5"/>
    <mergeCell ref="C7:D7"/>
  </mergeCells>
  <hyperlinks>
    <hyperlink ref="A39" r:id="rId1" display="http://creativecommons.org/licenses/by-sa/4.0/" xr:uid="{00000000-0004-0000-0D00-000000000000}"/>
  </hyperlinks>
  <pageMargins left="0.7" right="0.7" top="0.75" bottom="0.75" header="0.3" footer="0.3"/>
  <pageSetup scale="44"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26" operator="equal" id="{FE487600-FEAE-4E78-B023-24761B9DE326}">
            <xm:f>Values!$A$8</xm:f>
            <x14:dxf>
              <fill>
                <patternFill>
                  <bgColor rgb="FF27AE60"/>
                </patternFill>
              </fill>
            </x14:dxf>
          </x14:cfRule>
          <x14:cfRule type="cellIs" priority="27" operator="equal" id="{40D2ABDC-A0DD-42D3-B659-1F93CC4A586D}">
            <xm:f>Values!$A$7</xm:f>
            <x14:dxf>
              <fill>
                <patternFill>
                  <bgColor rgb="FFF1C40F"/>
                </patternFill>
              </fill>
            </x14:dxf>
          </x14:cfRule>
          <x14:cfRule type="cellIs" priority="30" operator="equal" id="{FBC42D81-C875-4091-AAB3-C6E82710BEDA}">
            <xm:f>Values!$A$4</xm:f>
            <x14:dxf>
              <fill>
                <patternFill>
                  <bgColor rgb="FFE74C3C"/>
                </patternFill>
              </fill>
            </x14:dxf>
          </x14:cfRule>
          <x14:cfRule type="cellIs" priority="29" operator="equal" id="{FA13C606-49D7-4771-8E6F-FE869920A033}">
            <xm:f>Values!$A$5</xm:f>
            <x14:dxf>
              <fill>
                <patternFill>
                  <bgColor rgb="FFE67E22"/>
                </patternFill>
              </fill>
            </x14:dxf>
          </x14:cfRule>
          <x14:cfRule type="cellIs" priority="28" operator="equal" id="{67DE2D38-3A5C-4B40-97CA-888A47C75704}">
            <xm:f>Values!$A$6</xm:f>
            <x14:dxf>
              <fill>
                <patternFill>
                  <bgColor rgb="FFF39C12"/>
                </patternFill>
              </fill>
            </x14:dxf>
          </x14:cfRule>
          <xm:sqref>F21:F28</xm:sqref>
        </x14:conditionalFormatting>
        <x14:conditionalFormatting xmlns:xm="http://schemas.microsoft.com/office/excel/2006/main">
          <x14:cfRule type="cellIs" priority="25" operator="equal" id="{8C751D07-A6EF-48EE-9502-91A3D200E372}">
            <xm:f>Values!$A$11</xm:f>
            <x14:dxf>
              <fill>
                <patternFill>
                  <bgColor rgb="FFE74C3C"/>
                </patternFill>
              </fill>
            </x14:dxf>
          </x14:cfRule>
          <x14:cfRule type="cellIs" priority="11" operator="equal" id="{A3B614E7-6CB1-40BF-80C3-748B8A7216CF}">
            <xm:f>Values!$A$15</xm:f>
            <x14:dxf>
              <fill>
                <patternFill>
                  <bgColor rgb="FF27AE60"/>
                </patternFill>
              </fill>
            </x14:dxf>
          </x14:cfRule>
          <x14:cfRule type="cellIs" priority="24" operator="equal" id="{07058ACE-5CEA-44B4-9747-9A421EE6AA3E}">
            <xm:f>Values!$A$12</xm:f>
            <x14:dxf>
              <fill>
                <patternFill>
                  <bgColor rgb="FFE67E22"/>
                </patternFill>
              </fill>
            </x14:dxf>
          </x14:cfRule>
          <x14:cfRule type="cellIs" priority="23" operator="equal" id="{F3E7151D-08C4-46E7-A4BF-B978BD287636}">
            <xm:f>Values!$A$13</xm:f>
            <x14:dxf>
              <fill>
                <patternFill>
                  <bgColor rgb="FFF39C12"/>
                </patternFill>
              </fill>
            </x14:dxf>
          </x14:cfRule>
          <x14:cfRule type="cellIs" priority="22" operator="equal" id="{6B9C7893-FEAB-4589-8D52-EECF286EBB8A}">
            <xm:f>Values!$A$14</xm:f>
            <x14:dxf>
              <fill>
                <patternFill>
                  <bgColor rgb="FFF1C40F"/>
                </patternFill>
              </fill>
            </x14:dxf>
          </x14:cfRule>
          <xm:sqref>G21:G28</xm:sqref>
        </x14:conditionalFormatting>
        <x14:conditionalFormatting xmlns:xm="http://schemas.microsoft.com/office/excel/2006/main">
          <x14:cfRule type="cellIs" priority="21" operator="equal" id="{7E31DEEF-50D0-4AD9-AB1C-1C4033571A9A}">
            <xm:f>Values!$A$18</xm:f>
            <x14:dxf>
              <fill>
                <patternFill>
                  <bgColor rgb="FFE74C3C"/>
                </patternFill>
              </fill>
            </x14:dxf>
          </x14:cfRule>
          <x14:cfRule type="cellIs" priority="20" operator="equal" id="{CBF70549-FE1F-455D-AAF3-CB91B04EEEFC}">
            <xm:f>Values!$A$19</xm:f>
            <x14:dxf>
              <fill>
                <patternFill>
                  <bgColor rgb="FFE67E22"/>
                </patternFill>
              </fill>
            </x14:dxf>
          </x14:cfRule>
          <x14:cfRule type="cellIs" priority="19" operator="equal" id="{4CDB6070-3424-460A-BED8-54905677DFD9}">
            <xm:f>Values!$A$20</xm:f>
            <x14:dxf>
              <fill>
                <patternFill>
                  <bgColor rgb="FFF39C12"/>
                </patternFill>
              </fill>
            </x14:dxf>
          </x14:cfRule>
          <x14:cfRule type="cellIs" priority="12" operator="equal" id="{87E7D522-5FAD-4327-AAF0-2513A9EF96C1}">
            <xm:f>Values!$A$22</xm:f>
            <x14:dxf>
              <fill>
                <patternFill>
                  <bgColor rgb="FF27B060"/>
                </patternFill>
              </fill>
            </x14:dxf>
          </x14:cfRule>
          <x14:cfRule type="cellIs" priority="18" operator="equal" id="{D8138010-FE61-4848-B301-AB27DC9EFE9B}">
            <xm:f>Values!$A$21</xm:f>
            <x14:dxf>
              <fill>
                <patternFill>
                  <bgColor rgb="FFF1C40F"/>
                </patternFill>
              </fill>
            </x14:dxf>
          </x14:cfRule>
          <xm:sqref>H21</xm:sqref>
        </x14:conditionalFormatting>
        <x14:conditionalFormatting xmlns:xm="http://schemas.microsoft.com/office/excel/2006/main">
          <x14:cfRule type="cellIs" priority="61" operator="equal" id="{53B8A79B-197F-40FB-AD55-40CA6694FA35}">
            <xm:f>Values!$A$18</xm:f>
            <x14:dxf>
              <fill>
                <patternFill>
                  <bgColor rgb="FFE74C3C"/>
                </patternFill>
              </fill>
            </x14:dxf>
          </x14:cfRule>
          <x14:cfRule type="cellIs" priority="60" operator="equal" id="{252F4DD9-2CA5-4210-8096-6BFF6C434B54}">
            <xm:f>Values!$A$19</xm:f>
            <x14:dxf>
              <fill>
                <patternFill>
                  <bgColor rgb="FFE67E22"/>
                </patternFill>
              </fill>
            </x14:dxf>
          </x14:cfRule>
          <x14:cfRule type="cellIs" priority="59" operator="equal" id="{A56EC4A0-34D4-45F1-816C-02D5CF45BDB6}">
            <xm:f>Values!$A$20</xm:f>
            <x14:dxf>
              <fill>
                <patternFill>
                  <bgColor rgb="FFF39C12"/>
                </patternFill>
              </fill>
            </x14:dxf>
          </x14:cfRule>
          <x14:cfRule type="cellIs" priority="58" operator="equal" id="{3DD7EE5D-C420-4A6A-8165-BC91F68B4BEF}">
            <xm:f>Values!$A$21</xm:f>
            <x14:dxf>
              <fill>
                <patternFill>
                  <bgColor rgb="FFF1C40F"/>
                </patternFill>
              </fill>
            </x14:dxf>
          </x14:cfRule>
          <x14:cfRule type="cellIs" priority="52" operator="equal" id="{7FA053AE-BEC9-440C-B388-98A2BEE37259}">
            <xm:f>Values!$A$22</xm:f>
            <x14:dxf>
              <fill>
                <patternFill>
                  <bgColor rgb="FF27B060"/>
                </patternFill>
              </fill>
            </x14:dxf>
          </x14:cfRule>
          <xm:sqref>H23</xm:sqref>
        </x14:conditionalFormatting>
        <x14:conditionalFormatting xmlns:xm="http://schemas.microsoft.com/office/excel/2006/main">
          <x14:cfRule type="cellIs" priority="32" operator="equal" id="{B8808207-0BE4-4ECA-A5BB-53C9D91E870C}">
            <xm:f>Values!$A$22</xm:f>
            <x14:dxf>
              <fill>
                <patternFill>
                  <bgColor rgb="FF27B060"/>
                </patternFill>
              </fill>
            </x14:dxf>
          </x14:cfRule>
          <x14:cfRule type="cellIs" priority="40" operator="equal" id="{E47B9CB8-9DD1-457C-8B03-B47C6F51A793}">
            <xm:f>Values!$A$19</xm:f>
            <x14:dxf>
              <fill>
                <patternFill>
                  <bgColor rgb="FFE67E22"/>
                </patternFill>
              </fill>
            </x14:dxf>
          </x14:cfRule>
          <x14:cfRule type="cellIs" priority="41" operator="equal" id="{EC6B5077-5DD6-45C8-966C-B315C7398B7C}">
            <xm:f>Values!$A$18</xm:f>
            <x14:dxf>
              <fill>
                <patternFill>
                  <bgColor rgb="FFE74C3C"/>
                </patternFill>
              </fill>
            </x14:dxf>
          </x14:cfRule>
          <x14:cfRule type="cellIs" priority="39" operator="equal" id="{B297A255-C885-46CD-A43C-61846BE1FD31}">
            <xm:f>Values!$A$20</xm:f>
            <x14:dxf>
              <fill>
                <patternFill>
                  <bgColor rgb="FFF39C12"/>
                </patternFill>
              </fill>
            </x14:dxf>
          </x14:cfRule>
          <x14:cfRule type="cellIs" priority="38" operator="equal" id="{5C7F0696-E3A7-4377-9973-CB136E316D92}">
            <xm:f>Values!$A$21</xm:f>
            <x14:dxf>
              <fill>
                <patternFill>
                  <bgColor rgb="FFF1C40F"/>
                </patternFill>
              </fill>
            </x14:dxf>
          </x14:cfRule>
          <xm:sqref>H25:H26 H28</xm:sqref>
        </x14:conditionalFormatting>
        <x14:conditionalFormatting xmlns:xm="http://schemas.microsoft.com/office/excel/2006/main">
          <x14:cfRule type="cellIs" priority="16" operator="equal" id="{F339FC48-5120-40B0-9B4A-2DA414E48671}">
            <xm:f>Values!$A$26</xm:f>
            <x14:dxf>
              <fill>
                <patternFill>
                  <bgColor rgb="FFE67E22"/>
                </patternFill>
              </fill>
            </x14:dxf>
          </x14:cfRule>
          <x14:cfRule type="cellIs" priority="14" operator="equal" id="{11CE2145-BF7D-45C5-8C20-BA1C02E33157}">
            <xm:f>Values!$A$28</xm:f>
            <x14:dxf>
              <fill>
                <patternFill>
                  <bgColor rgb="FFF1C40F"/>
                </patternFill>
              </fill>
            </x14:dxf>
          </x14:cfRule>
          <x14:cfRule type="cellIs" priority="13" operator="equal" id="{7FCACA07-D65C-463B-86F6-CB69EF2E70B2}">
            <xm:f>Values!$A$29</xm:f>
            <x14:dxf>
              <fill>
                <patternFill>
                  <bgColor rgb="FF27AE60"/>
                </patternFill>
              </fill>
            </x14:dxf>
          </x14:cfRule>
          <x14:cfRule type="cellIs" priority="17" operator="equal" id="{05D0B88B-64DB-49A5-BB4C-776F08C4C187}">
            <xm:f>Values!$A$25</xm:f>
            <x14:dxf>
              <fill>
                <patternFill>
                  <bgColor rgb="FFE74C3C"/>
                </patternFill>
              </fill>
            </x14:dxf>
          </x14:cfRule>
          <x14:cfRule type="cellIs" priority="15" operator="equal" id="{FC82127A-93B5-4D65-ACEA-63E8A4908D6B}">
            <xm:f>Values!$A$27</xm:f>
            <x14:dxf>
              <fill>
                <patternFill>
                  <bgColor rgb="FFF39C12"/>
                </patternFill>
              </fill>
            </x14:dxf>
          </x14:cfRule>
          <xm:sqref>I21</xm:sqref>
        </x14:conditionalFormatting>
        <x14:conditionalFormatting xmlns:xm="http://schemas.microsoft.com/office/excel/2006/main">
          <x14:cfRule type="cellIs" priority="55" operator="equal" id="{028C6CA1-9181-42F8-B138-0E22E722D7A9}">
            <xm:f>Values!$A$27</xm:f>
            <x14:dxf>
              <fill>
                <patternFill>
                  <bgColor rgb="FFF39C12"/>
                </patternFill>
              </fill>
            </x14:dxf>
          </x14:cfRule>
          <x14:cfRule type="cellIs" priority="53" operator="equal" id="{0F297CE9-F905-46AC-BB3C-C11644C2B7DC}">
            <xm:f>Values!$A$29</xm:f>
            <x14:dxf>
              <fill>
                <patternFill>
                  <bgColor rgb="FF27AE60"/>
                </patternFill>
              </fill>
            </x14:dxf>
          </x14:cfRule>
          <x14:cfRule type="cellIs" priority="54" operator="equal" id="{381EC3B8-AA9F-4F3D-8F9A-D44A53316635}">
            <xm:f>Values!$A$28</xm:f>
            <x14:dxf>
              <fill>
                <patternFill>
                  <bgColor rgb="FFF1C40F"/>
                </patternFill>
              </fill>
            </x14:dxf>
          </x14:cfRule>
          <x14:cfRule type="cellIs" priority="57" operator="equal" id="{FB93BD61-16D9-4909-A151-AB5689EA8AE6}">
            <xm:f>Values!$A$25</xm:f>
            <x14:dxf>
              <fill>
                <patternFill>
                  <bgColor rgb="FFE74C3C"/>
                </patternFill>
              </fill>
            </x14:dxf>
          </x14:cfRule>
          <x14:cfRule type="cellIs" priority="56" operator="equal" id="{A72308D4-E38A-4840-A4D3-640F6ACA408E}">
            <xm:f>Values!$A$26</xm:f>
            <x14:dxf>
              <fill>
                <patternFill>
                  <bgColor rgb="FFE67E22"/>
                </patternFill>
              </fill>
            </x14:dxf>
          </x14:cfRule>
          <xm:sqref>I23</xm:sqref>
        </x14:conditionalFormatting>
        <x14:conditionalFormatting xmlns:xm="http://schemas.microsoft.com/office/excel/2006/main">
          <x14:cfRule type="cellIs" priority="36" operator="equal" id="{519C3846-35C8-4938-857D-23EC24BE969E}">
            <xm:f>Values!$A$26</xm:f>
            <x14:dxf>
              <fill>
                <patternFill>
                  <bgColor rgb="FFE67E22"/>
                </patternFill>
              </fill>
            </x14:dxf>
          </x14:cfRule>
          <x14:cfRule type="cellIs" priority="37" operator="equal" id="{CE688C24-828B-4EEC-9D59-89DBA584E669}">
            <xm:f>Values!$A$25</xm:f>
            <x14:dxf>
              <fill>
                <patternFill>
                  <bgColor rgb="FFE74C3C"/>
                </patternFill>
              </fill>
            </x14:dxf>
          </x14:cfRule>
          <x14:cfRule type="cellIs" priority="34" operator="equal" id="{36BDA3D0-DD6C-43A5-ACEC-7D60DE993F9D}">
            <xm:f>Values!$A$28</xm:f>
            <x14:dxf>
              <fill>
                <patternFill>
                  <bgColor rgb="FFF1C40F"/>
                </patternFill>
              </fill>
            </x14:dxf>
          </x14:cfRule>
          <x14:cfRule type="cellIs" priority="35" operator="equal" id="{F4FD000C-46B6-4263-85B3-8FB723DE70AF}">
            <xm:f>Values!$A$27</xm:f>
            <x14:dxf>
              <fill>
                <patternFill>
                  <bgColor rgb="FFF39C12"/>
                </patternFill>
              </fill>
            </x14:dxf>
          </x14:cfRule>
          <x14:cfRule type="cellIs" priority="33" operator="equal" id="{5FD98736-16FE-4067-B153-2D7BB05C2CEC}">
            <xm:f>Values!$A$29</xm:f>
            <x14:dxf>
              <fill>
                <patternFill>
                  <bgColor rgb="FF27AE60"/>
                </patternFill>
              </fill>
            </x14:dxf>
          </x14:cfRule>
          <xm:sqref>I25:I26 I28</xm:sqref>
        </x14:conditionalFormatting>
        <x14:conditionalFormatting xmlns:xm="http://schemas.microsoft.com/office/excel/2006/main">
          <x14:cfRule type="cellIs" priority="6" operator="equal" id="{5BD1CB60-FE72-B041-813D-BC7244D4A203}">
            <xm:f>Values!$A$15</xm:f>
            <x14:dxf>
              <fill>
                <patternFill>
                  <bgColor rgb="FF27AE60"/>
                </patternFill>
              </fill>
            </x14:dxf>
          </x14:cfRule>
          <x14:cfRule type="cellIs" priority="7" operator="equal" id="{74EB607D-46A0-5649-81B2-622C56525927}">
            <xm:f>Values!$A$14</xm:f>
            <x14:dxf>
              <fill>
                <patternFill>
                  <bgColor rgb="FFF1C40F"/>
                </patternFill>
              </fill>
            </x14:dxf>
          </x14:cfRule>
          <x14:cfRule type="cellIs" priority="8" operator="equal" id="{80FBA92F-7627-4644-BB0E-7F4340046C2C}">
            <xm:f>Values!$A$13</xm:f>
            <x14:dxf>
              <fill>
                <patternFill>
                  <bgColor rgb="FFF39C12"/>
                </patternFill>
              </fill>
            </x14:dxf>
          </x14:cfRule>
          <x14:cfRule type="cellIs" priority="9" operator="equal" id="{1B71A987-52EB-A64F-A899-1292A7C33E16}">
            <xm:f>Values!$A$12</xm:f>
            <x14:dxf>
              <fill>
                <patternFill>
                  <bgColor rgb="FFE67E22"/>
                </patternFill>
              </fill>
            </x14:dxf>
          </x14:cfRule>
          <x14:cfRule type="cellIs" priority="10" operator="equal" id="{F75FCEAB-411C-F044-9BBC-F5FFC5ADD3EB}">
            <xm:f>Values!$A$11</xm:f>
            <x14:dxf>
              <fill>
                <patternFill>
                  <bgColor rgb="FFE74C3C"/>
                </patternFill>
              </fill>
            </x14:dxf>
          </x14:cfRule>
          <xm:sqref>H27</xm:sqref>
        </x14:conditionalFormatting>
        <x14:conditionalFormatting xmlns:xm="http://schemas.microsoft.com/office/excel/2006/main">
          <x14:cfRule type="cellIs" priority="1" operator="equal" id="{E7B1293E-B999-0F4E-A227-74F7A14A1E48}">
            <xm:f>Values!$A$15</xm:f>
            <x14:dxf>
              <fill>
                <patternFill>
                  <bgColor rgb="FF27AE60"/>
                </patternFill>
              </fill>
            </x14:dxf>
          </x14:cfRule>
          <x14:cfRule type="cellIs" priority="2" operator="equal" id="{B27A4A52-8D87-7942-BAB7-4DC3F9B3DAFE}">
            <xm:f>Values!$A$14</xm:f>
            <x14:dxf>
              <fill>
                <patternFill>
                  <bgColor rgb="FFF1C40F"/>
                </patternFill>
              </fill>
            </x14:dxf>
          </x14:cfRule>
          <x14:cfRule type="cellIs" priority="3" operator="equal" id="{E9F76F0A-D9F5-284A-B016-E90D9AB3681F}">
            <xm:f>Values!$A$13</xm:f>
            <x14:dxf>
              <fill>
                <patternFill>
                  <bgColor rgb="FFF39C12"/>
                </patternFill>
              </fill>
            </x14:dxf>
          </x14:cfRule>
          <x14:cfRule type="cellIs" priority="4" operator="equal" id="{6AC906D6-35FA-8A4A-B38A-DDA3A643A5D9}">
            <xm:f>Values!$A$12</xm:f>
            <x14:dxf>
              <fill>
                <patternFill>
                  <bgColor rgb="FFE67E22"/>
                </patternFill>
              </fill>
            </x14:dxf>
          </x14:cfRule>
          <x14:cfRule type="cellIs" priority="5" operator="equal" id="{84CC8991-B65C-A44C-A6D7-D01CA1C3769D}">
            <xm:f>Values!$A$11</xm:f>
            <x14:dxf>
              <fill>
                <patternFill>
                  <bgColor rgb="FFE74C3C"/>
                </patternFill>
              </fill>
            </x14:dxf>
          </x14:cfRule>
          <xm:sqref>I27</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D00-000000000000}">
          <x14:formula1>
            <xm:f>Values!$A$25:$A$29</xm:f>
          </x14:formula1>
          <xm:sqref>I21 I23 I25:I26 I28</xm:sqref>
        </x14:dataValidation>
        <x14:dataValidation type="list" allowBlank="1" showInputMessage="1" showErrorMessage="1" xr:uid="{00000000-0002-0000-0D00-000001000000}">
          <x14:formula1>
            <xm:f>Values!$A$18:$A$22</xm:f>
          </x14:formula1>
          <xm:sqref>H21 H23 H25:H26 H28</xm:sqref>
        </x14:dataValidation>
        <x14:dataValidation type="list" allowBlank="1" showInputMessage="1" showErrorMessage="1" xr:uid="{00000000-0002-0000-0D00-000002000000}">
          <x14:formula1>
            <xm:f>Values!$A$11:$A$15</xm:f>
          </x14:formula1>
          <xm:sqref>G21:G28 H27:I27</xm:sqref>
        </x14:dataValidation>
        <x14:dataValidation type="list" allowBlank="1" showInputMessage="1" showErrorMessage="1" xr:uid="{00000000-0002-0000-0D00-000003000000}">
          <x14:formula1>
            <xm:f>Values!$A$4:$A$8</xm:f>
          </x14:formula1>
          <xm:sqref>F21:F28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P42"/>
  <sheetViews>
    <sheetView topLeftCell="A3" zoomScaleNormal="80" workbookViewId="0">
      <selection activeCell="A2" sqref="A2"/>
    </sheetView>
  </sheetViews>
  <sheetFormatPr baseColWidth="10" defaultColWidth="8.6640625" defaultRowHeight="15"/>
  <cols>
    <col min="2" max="2" width="71.33203125" customWidth="1"/>
    <col min="3" max="3" width="14.83203125" style="3" customWidth="1"/>
    <col min="4" max="4" width="15" style="3" bestFit="1" customWidth="1"/>
    <col min="5" max="5" width="37.5" bestFit="1" customWidth="1"/>
    <col min="6" max="6" width="20.6640625" bestFit="1" customWidth="1"/>
    <col min="7" max="7" width="26.6640625" bestFit="1" customWidth="1"/>
    <col min="8" max="8" width="25" bestFit="1" customWidth="1"/>
    <col min="9" max="9" width="26.5" bestFit="1" customWidth="1"/>
    <col min="11" max="14" width="8.6640625" hidden="1" customWidth="1"/>
  </cols>
  <sheetData>
    <row r="1" spans="1:9" ht="59.75" customHeight="1">
      <c r="A1" s="31" t="s">
        <v>292</v>
      </c>
      <c r="B1" s="31"/>
      <c r="C1" s="31"/>
      <c r="D1" s="31"/>
      <c r="E1" s="31"/>
      <c r="F1" s="31"/>
      <c r="G1" s="31"/>
      <c r="H1" s="31"/>
      <c r="I1" s="31"/>
    </row>
    <row r="3" spans="1:9">
      <c r="C3"/>
      <c r="D3"/>
    </row>
    <row r="4" spans="1:9">
      <c r="C4"/>
      <c r="D4"/>
    </row>
    <row r="5" spans="1:9">
      <c r="C5" s="32" t="s">
        <v>47</v>
      </c>
      <c r="D5" s="32"/>
      <c r="E5" s="21">
        <f>G37</f>
        <v>0</v>
      </c>
    </row>
    <row r="6" spans="1:9">
      <c r="C6"/>
      <c r="D6"/>
    </row>
    <row r="7" spans="1:9">
      <c r="C7" s="37" t="s">
        <v>48</v>
      </c>
      <c r="D7" s="37"/>
      <c r="E7" s="20">
        <f>H37</f>
        <v>1</v>
      </c>
    </row>
    <row r="20" spans="1:14" s="19" customFormat="1" ht="32">
      <c r="A20" s="15" t="s">
        <v>2</v>
      </c>
      <c r="B20" s="15" t="s">
        <v>93</v>
      </c>
      <c r="C20" s="15" t="s">
        <v>49</v>
      </c>
      <c r="D20" s="18" t="s">
        <v>116</v>
      </c>
      <c r="E20" s="15" t="s">
        <v>3</v>
      </c>
      <c r="F20" s="15" t="s">
        <v>50</v>
      </c>
      <c r="G20" s="15" t="s">
        <v>7</v>
      </c>
      <c r="H20" s="18" t="s">
        <v>51</v>
      </c>
      <c r="I20" s="15" t="s">
        <v>11</v>
      </c>
    </row>
    <row r="21" spans="1:14" ht="64">
      <c r="A21" s="6">
        <v>13.1</v>
      </c>
      <c r="B21" s="26" t="s">
        <v>223</v>
      </c>
      <c r="C21" s="4" t="s">
        <v>65</v>
      </c>
      <c r="D21" s="4" t="s">
        <v>114</v>
      </c>
      <c r="E21" s="3" t="s">
        <v>299</v>
      </c>
      <c r="F21" s="5" t="s">
        <v>53</v>
      </c>
      <c r="G21" s="5" t="s">
        <v>54</v>
      </c>
      <c r="H21" s="5" t="s">
        <v>55</v>
      </c>
      <c r="I21" s="5" t="s">
        <v>56</v>
      </c>
      <c r="K21" s="12">
        <f t="shared" ref="K21" si="0">IF(F21="No Policy",0,IF(F21="Informal Policy",0.25,IF(F21="Partial Written Policy",0.5,IF(F21="Written Policy",0.75,IF(F21="Approved Written Policy",1,"INVALID")))))</f>
        <v>0</v>
      </c>
      <c r="L21" s="12">
        <f t="shared" ref="L21" si="1">IF(G21="Not Implemented",0,IF(G21="Parts of Policy Implemented",0.25,IF(G21="Implemented on Some Systems",0.5,IF(G21="Implemented on Most Systems",0.75,IF(G21="Implemented on All Systems",1,"INVALID")))))</f>
        <v>0</v>
      </c>
      <c r="M21" s="12">
        <f t="shared" ref="M21" si="2">IF(H21="Not Automated",0,IF(H21="Parts of Policy Automated",0.25,IF(H21="Automated on Some Systems",0.5,IF(H21="Automated on Most Systems",0.75,IF(H21="Automated on All Systems",1,"INVALID")))))</f>
        <v>0</v>
      </c>
      <c r="N21" s="12">
        <f t="shared" ref="N21" si="3">IF(I21="Not Reported",0,IF(I21="Parts of Policy Reported",0.25,IF(I21="Reported on Some Systems",0.5,IF(I21="Reported on Most Systems",0.75,IF(I21="Reported on All Systems",1,"INVALID")))))</f>
        <v>0</v>
      </c>
    </row>
    <row r="22" spans="1:14" ht="32">
      <c r="A22" s="6">
        <v>13.2</v>
      </c>
      <c r="B22" s="26" t="s">
        <v>224</v>
      </c>
      <c r="C22" s="4" t="s">
        <v>65</v>
      </c>
      <c r="D22" s="4" t="s">
        <v>114</v>
      </c>
      <c r="E22" s="3" t="s">
        <v>68</v>
      </c>
      <c r="F22" s="5" t="s">
        <v>53</v>
      </c>
      <c r="G22" s="5" t="s">
        <v>54</v>
      </c>
      <c r="H22" s="5" t="s">
        <v>55</v>
      </c>
      <c r="I22" s="5" t="s">
        <v>56</v>
      </c>
      <c r="K22" s="12">
        <f t="shared" ref="K22" si="4">IF(F22="No Policy",0,IF(F22="Informal Policy",0.25,IF(F22="Partial Written Policy",0.5,IF(F22="Written Policy",0.75,IF(F22="Approved Written Policy",1,"INVALID")))))</f>
        <v>0</v>
      </c>
      <c r="L22" s="12">
        <f t="shared" ref="L22" si="5">IF(G22="Not Implemented",0,IF(G22="Parts of Policy Implemented",0.25,IF(G22="Implemented on Some Systems",0.5,IF(G22="Implemented on Most Systems",0.75,IF(G22="Implemented on All Systems",1,"INVALID")))))</f>
        <v>0</v>
      </c>
      <c r="M22" s="12">
        <f t="shared" ref="M22" si="6">IF(H22="Not Automated",0,IF(H22="Parts of Policy Automated",0.25,IF(H22="Automated on Some Systems",0.5,IF(H22="Automated on Most Systems",0.75,IF(H22="Automated on All Systems",1,"INVALID")))))</f>
        <v>0</v>
      </c>
      <c r="N22" s="12">
        <f t="shared" ref="N22" si="7">IF(I22="Not Reported",0,IF(I22="Parts of Policy Reported",0.25,IF(I22="Reported on Some Systems",0.5,IF(I22="Reported on Most Systems",0.75,IF(I22="Reported on All Systems",1,"INVALID")))))</f>
        <v>0</v>
      </c>
    </row>
    <row r="23" spans="1:14" ht="48">
      <c r="A23" s="6">
        <v>13.3</v>
      </c>
      <c r="B23" s="26" t="s">
        <v>225</v>
      </c>
      <c r="C23" s="4" t="s">
        <v>65</v>
      </c>
      <c r="D23" s="4" t="s">
        <v>114</v>
      </c>
      <c r="E23" s="3" t="s">
        <v>308</v>
      </c>
      <c r="F23" s="5" t="s">
        <v>53</v>
      </c>
      <c r="G23" s="5" t="s">
        <v>54</v>
      </c>
      <c r="H23" s="5" t="s">
        <v>55</v>
      </c>
      <c r="I23" s="5" t="s">
        <v>56</v>
      </c>
      <c r="K23" s="12">
        <f t="shared" ref="K23:K31" si="8">IF(F23="No Policy",0,IF(F23="Informal Policy",0.25,IF(F23="Partial Written Policy",0.5,IF(F23="Written Policy",0.75,IF(F23="Approved Written Policy",1,"INVALID")))))</f>
        <v>0</v>
      </c>
      <c r="L23" s="12">
        <f t="shared" ref="L23:L31" si="9">IF(G23="Not Implemented",0,IF(G23="Parts of Policy Implemented",0.25,IF(G23="Implemented on Some Systems",0.5,IF(G23="Implemented on Most Systems",0.75,IF(G23="Implemented on All Systems",1,"INVALID")))))</f>
        <v>0</v>
      </c>
      <c r="M23" s="12">
        <f t="shared" ref="M23:M30" si="10">IF(H23="Not Automated",0,IF(H23="Parts of Policy Automated",0.25,IF(H23="Automated on Some Systems",0.5,IF(H23="Automated on Most Systems",0.75,IF(H23="Automated on All Systems",1,"INVALID")))))</f>
        <v>0</v>
      </c>
      <c r="N23" s="12">
        <f t="shared" ref="N23:N30" si="11">IF(I23="Not Reported",0,IF(I23="Parts of Policy Reported",0.25,IF(I23="Reported on Some Systems",0.5,IF(I23="Reported on Most Systems",0.75,IF(I23="Reported on All Systems",1,"INVALID")))))</f>
        <v>0</v>
      </c>
    </row>
    <row r="24" spans="1:14" ht="16">
      <c r="A24" s="6">
        <v>13.4</v>
      </c>
      <c r="B24" s="26" t="s">
        <v>226</v>
      </c>
      <c r="C24" s="4" t="s">
        <v>59</v>
      </c>
      <c r="D24" s="4" t="s">
        <v>114</v>
      </c>
      <c r="E24" s="3" t="s">
        <v>307</v>
      </c>
      <c r="F24" s="5" t="s">
        <v>53</v>
      </c>
      <c r="G24" s="5" t="s">
        <v>54</v>
      </c>
      <c r="H24" s="5" t="s">
        <v>55</v>
      </c>
      <c r="I24" s="5" t="s">
        <v>56</v>
      </c>
      <c r="K24" s="12">
        <f t="shared" si="8"/>
        <v>0</v>
      </c>
      <c r="L24" s="12">
        <f t="shared" si="9"/>
        <v>0</v>
      </c>
      <c r="M24" s="12">
        <f t="shared" si="10"/>
        <v>0</v>
      </c>
      <c r="N24" s="12">
        <f t="shared" si="11"/>
        <v>0</v>
      </c>
    </row>
    <row r="25" spans="1:14" ht="64">
      <c r="A25" s="6">
        <v>13.5</v>
      </c>
      <c r="B25" s="26" t="s">
        <v>227</v>
      </c>
      <c r="C25" s="4" t="s">
        <v>59</v>
      </c>
      <c r="D25" s="4" t="s">
        <v>114</v>
      </c>
      <c r="E25" s="3" t="s">
        <v>314</v>
      </c>
      <c r="F25" s="5" t="s">
        <v>53</v>
      </c>
      <c r="G25" s="5" t="s">
        <v>54</v>
      </c>
      <c r="H25" s="5" t="s">
        <v>55</v>
      </c>
      <c r="I25" s="5" t="s">
        <v>56</v>
      </c>
      <c r="K25" s="12">
        <f t="shared" si="8"/>
        <v>0</v>
      </c>
      <c r="L25" s="12">
        <f t="shared" si="9"/>
        <v>0</v>
      </c>
      <c r="M25" s="12">
        <f t="shared" si="10"/>
        <v>0</v>
      </c>
      <c r="N25" s="12">
        <f t="shared" si="11"/>
        <v>0</v>
      </c>
    </row>
    <row r="26" spans="1:14" ht="32">
      <c r="A26" s="6">
        <v>13.6</v>
      </c>
      <c r="B26" s="26" t="s">
        <v>228</v>
      </c>
      <c r="C26" s="4" t="s">
        <v>65</v>
      </c>
      <c r="D26" s="4" t="s">
        <v>114</v>
      </c>
      <c r="E26" s="3" t="s">
        <v>299</v>
      </c>
      <c r="F26" s="5" t="s">
        <v>53</v>
      </c>
      <c r="G26" s="5" t="s">
        <v>54</v>
      </c>
      <c r="H26" s="5" t="s">
        <v>55</v>
      </c>
      <c r="I26" s="5" t="s">
        <v>56</v>
      </c>
      <c r="K26" s="12">
        <f t="shared" si="8"/>
        <v>0</v>
      </c>
      <c r="L26" s="12">
        <f t="shared" si="9"/>
        <v>0</v>
      </c>
      <c r="M26" s="12">
        <f t="shared" si="10"/>
        <v>0</v>
      </c>
      <c r="N26" s="12">
        <f t="shared" si="11"/>
        <v>0</v>
      </c>
    </row>
    <row r="27" spans="1:14" ht="48">
      <c r="A27" s="6">
        <v>13.7</v>
      </c>
      <c r="B27" s="26" t="s">
        <v>229</v>
      </c>
      <c r="C27" s="4" t="s">
        <v>59</v>
      </c>
      <c r="D27" s="4">
        <v>3</v>
      </c>
      <c r="E27" s="3" t="s">
        <v>68</v>
      </c>
      <c r="F27" s="5" t="s">
        <v>53</v>
      </c>
      <c r="G27" s="5" t="s">
        <v>54</v>
      </c>
      <c r="H27" s="5" t="s">
        <v>55</v>
      </c>
      <c r="I27" s="5" t="s">
        <v>56</v>
      </c>
      <c r="K27" s="12">
        <f t="shared" ref="K27:K28" si="12">IF(F27="No Policy",0,IF(F27="Informal Policy",0.25,IF(F27="Partial Written Policy",0.5,IF(F27="Written Policy",0.75,IF(F27="Approved Written Policy",1,"INVALID")))))</f>
        <v>0</v>
      </c>
      <c r="L27" s="12">
        <f t="shared" ref="L27:L28" si="13">IF(G27="Not Implemented",0,IF(G27="Parts of Policy Implemented",0.25,IF(G27="Implemented on Some Systems",0.5,IF(G27="Implemented on Most Systems",0.75,IF(G27="Implemented on All Systems",1,"INVALID")))))</f>
        <v>0</v>
      </c>
      <c r="M27" s="12">
        <f t="shared" ref="M27:M28" si="14">IF(H27="Not Automated",0,IF(H27="Parts of Policy Automated",0.25,IF(H27="Automated on Some Systems",0.5,IF(H27="Automated on Most Systems",0.75,IF(H27="Automated on All Systems",1,"INVALID")))))</f>
        <v>0</v>
      </c>
      <c r="N27" s="12">
        <f t="shared" ref="N27:N28" si="15">IF(I27="Not Reported",0,IF(I27="Parts of Policy Reported",0.25,IF(I27="Reported on Some Systems",0.5,IF(I27="Reported on Most Systems",0.75,IF(I27="Reported on All Systems",1,"INVALID")))))</f>
        <v>0</v>
      </c>
    </row>
    <row r="28" spans="1:14" ht="48">
      <c r="A28" s="6">
        <v>13.8</v>
      </c>
      <c r="B28" s="26" t="s">
        <v>230</v>
      </c>
      <c r="C28" s="4" t="s">
        <v>59</v>
      </c>
      <c r="D28" s="4">
        <v>3</v>
      </c>
      <c r="E28" s="3" t="s">
        <v>308</v>
      </c>
      <c r="F28" s="5" t="s">
        <v>53</v>
      </c>
      <c r="G28" s="5" t="s">
        <v>54</v>
      </c>
      <c r="H28" s="5" t="s">
        <v>55</v>
      </c>
      <c r="I28" s="5" t="s">
        <v>56</v>
      </c>
      <c r="K28" s="12">
        <f t="shared" si="12"/>
        <v>0</v>
      </c>
      <c r="L28" s="12">
        <f t="shared" si="13"/>
        <v>0</v>
      </c>
      <c r="M28" s="12">
        <f t="shared" si="14"/>
        <v>0</v>
      </c>
      <c r="N28" s="12">
        <f t="shared" si="15"/>
        <v>0</v>
      </c>
    </row>
    <row r="29" spans="1:14" ht="48">
      <c r="A29" s="6">
        <v>13.9</v>
      </c>
      <c r="B29" s="26" t="s">
        <v>231</v>
      </c>
      <c r="C29" s="4" t="s">
        <v>59</v>
      </c>
      <c r="D29" s="4">
        <v>3</v>
      </c>
      <c r="E29" s="3" t="s">
        <v>307</v>
      </c>
      <c r="F29" s="5" t="s">
        <v>53</v>
      </c>
      <c r="G29" s="5" t="s">
        <v>54</v>
      </c>
      <c r="H29" s="5" t="s">
        <v>55</v>
      </c>
      <c r="I29" s="5" t="s">
        <v>56</v>
      </c>
      <c r="K29" s="12">
        <f t="shared" si="8"/>
        <v>0</v>
      </c>
      <c r="L29" s="12">
        <f t="shared" si="9"/>
        <v>0</v>
      </c>
      <c r="M29" s="12">
        <f t="shared" si="10"/>
        <v>0</v>
      </c>
      <c r="N29" s="12">
        <f t="shared" si="11"/>
        <v>0</v>
      </c>
    </row>
    <row r="30" spans="1:14" ht="32">
      <c r="A30" s="9" t="s">
        <v>234</v>
      </c>
      <c r="B30" s="26" t="s">
        <v>232</v>
      </c>
      <c r="C30" s="4" t="s">
        <v>59</v>
      </c>
      <c r="D30" s="4">
        <v>3</v>
      </c>
      <c r="E30" s="3" t="s">
        <v>308</v>
      </c>
      <c r="F30" s="5" t="s">
        <v>53</v>
      </c>
      <c r="G30" s="5" t="s">
        <v>54</v>
      </c>
      <c r="H30" s="5" t="s">
        <v>55</v>
      </c>
      <c r="I30" s="5" t="s">
        <v>56</v>
      </c>
      <c r="K30" s="12">
        <f t="shared" si="8"/>
        <v>0</v>
      </c>
      <c r="L30" s="12">
        <f t="shared" si="9"/>
        <v>0</v>
      </c>
      <c r="M30" s="12">
        <f t="shared" si="10"/>
        <v>0</v>
      </c>
      <c r="N30" s="12">
        <f t="shared" si="11"/>
        <v>0</v>
      </c>
    </row>
    <row r="31" spans="1:14" ht="16">
      <c r="A31" s="9">
        <v>13.11</v>
      </c>
      <c r="B31" s="26" t="s">
        <v>233</v>
      </c>
      <c r="C31" s="4" t="s">
        <v>65</v>
      </c>
      <c r="D31" s="4">
        <v>3</v>
      </c>
      <c r="E31" s="3" t="s">
        <v>299</v>
      </c>
      <c r="F31" s="5" t="s">
        <v>53</v>
      </c>
      <c r="G31" s="5" t="s">
        <v>54</v>
      </c>
      <c r="H31" s="27" t="s">
        <v>58</v>
      </c>
      <c r="I31" s="27" t="s">
        <v>58</v>
      </c>
      <c r="K31" s="12">
        <f t="shared" si="8"/>
        <v>0</v>
      </c>
      <c r="L31" s="12">
        <f t="shared" si="9"/>
        <v>0</v>
      </c>
      <c r="M31" s="12"/>
      <c r="N31" s="12"/>
    </row>
    <row r="33" spans="1:16" hidden="1">
      <c r="E33" s="2" t="s">
        <v>60</v>
      </c>
      <c r="G33" s="13">
        <f>AVERAGE(K21:K31)</f>
        <v>0</v>
      </c>
      <c r="H33" s="13">
        <f>1-G33</f>
        <v>1</v>
      </c>
    </row>
    <row r="34" spans="1:16" ht="16" hidden="1">
      <c r="E34" s="4" t="s">
        <v>61</v>
      </c>
      <c r="F34" s="4"/>
      <c r="G34" s="13">
        <f>AVERAGE(L21:L31)</f>
        <v>0</v>
      </c>
      <c r="H34" s="13">
        <f>1-G34</f>
        <v>1</v>
      </c>
    </row>
    <row r="35" spans="1:16" ht="16" hidden="1">
      <c r="E35" s="4" t="s">
        <v>62</v>
      </c>
      <c r="F35" s="4"/>
      <c r="G35" s="13">
        <f>AVERAGE(M21:M31)</f>
        <v>0</v>
      </c>
      <c r="H35" s="13">
        <f>1-G35</f>
        <v>1</v>
      </c>
    </row>
    <row r="36" spans="1:16" ht="16" hidden="1">
      <c r="E36" s="4" t="s">
        <v>63</v>
      </c>
      <c r="F36" s="4"/>
      <c r="G36" s="13">
        <f>AVERAGE(N21:N31)</f>
        <v>0</v>
      </c>
      <c r="H36" s="13">
        <f>1-G36</f>
        <v>1</v>
      </c>
    </row>
    <row r="37" spans="1:16" ht="16" hidden="1">
      <c r="E37" s="4" t="s">
        <v>64</v>
      </c>
      <c r="F37" s="4"/>
      <c r="G37" s="13">
        <f>AVERAGE(G33:G36)</f>
        <v>0</v>
      </c>
      <c r="H37" s="13">
        <f>1-G37</f>
        <v>1</v>
      </c>
    </row>
    <row r="38" spans="1:16" ht="16" hidden="1">
      <c r="E38" s="4" t="s">
        <v>117</v>
      </c>
      <c r="F38" s="4"/>
      <c r="G38" s="13"/>
      <c r="H38" s="13"/>
    </row>
    <row r="39" spans="1:16" ht="16" hidden="1">
      <c r="E39" s="4" t="s">
        <v>118</v>
      </c>
      <c r="F39" s="4"/>
      <c r="G39" s="13">
        <f>AVERAGE(L21:L26)</f>
        <v>0</v>
      </c>
      <c r="H39" s="13">
        <f t="shared" ref="H39:H40" si="16">1-G39</f>
        <v>1</v>
      </c>
    </row>
    <row r="40" spans="1:16" ht="16" hidden="1">
      <c r="E40" s="4" t="s">
        <v>119</v>
      </c>
      <c r="F40" s="4"/>
      <c r="G40" s="13">
        <f>AVERAGE(L21:L31)</f>
        <v>0</v>
      </c>
      <c r="H40" s="13">
        <f t="shared" si="16"/>
        <v>1</v>
      </c>
    </row>
    <row r="42" spans="1:16" ht="30" customHeight="1">
      <c r="A42" s="29" t="s">
        <v>13</v>
      </c>
      <c r="B42" s="29"/>
      <c r="C42" s="29"/>
      <c r="D42" s="29"/>
      <c r="E42" s="29"/>
      <c r="F42" s="29"/>
      <c r="G42" s="29"/>
      <c r="H42" s="29"/>
      <c r="I42" s="29"/>
      <c r="J42" s="29"/>
      <c r="K42" s="29"/>
      <c r="L42" s="29"/>
      <c r="M42" s="29"/>
      <c r="N42" s="29"/>
      <c r="O42" s="29"/>
      <c r="P42" s="29"/>
    </row>
  </sheetData>
  <mergeCells count="4">
    <mergeCell ref="A42:P42"/>
    <mergeCell ref="A1:I1"/>
    <mergeCell ref="C5:D5"/>
    <mergeCell ref="C7:D7"/>
  </mergeCells>
  <hyperlinks>
    <hyperlink ref="A42" r:id="rId1" display="http://creativecommons.org/licenses/by-sa/4.0/" xr:uid="{00000000-0004-0000-0E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20" operator="equal" id="{96C0E602-C0B5-419D-81BE-2F2DFB954F0A}">
            <xm:f>Values!$A$4</xm:f>
            <x14:dxf>
              <fill>
                <patternFill>
                  <bgColor rgb="FFE74C3C"/>
                </patternFill>
              </fill>
            </x14:dxf>
          </x14:cfRule>
          <x14:cfRule type="cellIs" priority="19" operator="equal" id="{3B781F1C-C426-44AD-885D-4E9AA9E0093E}">
            <xm:f>Values!$A$5</xm:f>
            <x14:dxf>
              <fill>
                <patternFill>
                  <bgColor rgb="FFE67E22"/>
                </patternFill>
              </fill>
            </x14:dxf>
          </x14:cfRule>
          <x14:cfRule type="cellIs" priority="18" operator="equal" id="{8B625EAE-C79D-4DDB-A9A7-03FB795C0F50}">
            <xm:f>Values!$A$6</xm:f>
            <x14:dxf>
              <fill>
                <patternFill>
                  <bgColor rgb="FFF39C12"/>
                </patternFill>
              </fill>
            </x14:dxf>
          </x14:cfRule>
          <x14:cfRule type="cellIs" priority="17" operator="equal" id="{5671D01D-B5EB-4CD7-86A8-9326ACED6A2A}">
            <xm:f>Values!$A$7</xm:f>
            <x14:dxf>
              <fill>
                <patternFill>
                  <bgColor rgb="FFF1C40F"/>
                </patternFill>
              </fill>
            </x14:dxf>
          </x14:cfRule>
          <x14:cfRule type="cellIs" priority="16" operator="equal" id="{35B003C0-0BFA-44D5-83A4-53C22FA938AD}">
            <xm:f>Values!$A$8</xm:f>
            <x14:dxf>
              <fill>
                <patternFill>
                  <bgColor rgb="FF27AE60"/>
                </patternFill>
              </fill>
            </x14:dxf>
          </x14:cfRule>
          <xm:sqref>F21:F31</xm:sqref>
        </x14:conditionalFormatting>
        <x14:conditionalFormatting xmlns:xm="http://schemas.microsoft.com/office/excel/2006/main">
          <x14:cfRule type="cellIs" priority="1" operator="equal" id="{DF801ED9-5AF6-4C90-B8F3-8D07394057C0}">
            <xm:f>Values!$A$15</xm:f>
            <x14:dxf>
              <fill>
                <patternFill>
                  <bgColor rgb="FF27AE60"/>
                </patternFill>
              </fill>
            </x14:dxf>
          </x14:cfRule>
          <x14:cfRule type="cellIs" priority="14" operator="equal" id="{2F7507EF-71CB-474A-860F-5AE32BA76EAC}">
            <xm:f>Values!$A$12</xm:f>
            <x14:dxf>
              <fill>
                <patternFill>
                  <bgColor rgb="FFE67E22"/>
                </patternFill>
              </fill>
            </x14:dxf>
          </x14:cfRule>
          <x14:cfRule type="cellIs" priority="15" operator="equal" id="{2A0D93E2-A4CB-435D-A7ED-7BDB5E0FF9CA}">
            <xm:f>Values!$A$11</xm:f>
            <x14:dxf>
              <fill>
                <patternFill>
                  <bgColor rgb="FFE74C3C"/>
                </patternFill>
              </fill>
            </x14:dxf>
          </x14:cfRule>
          <x14:cfRule type="cellIs" priority="13" operator="equal" id="{5ED0AED3-0341-4C8A-8E0D-F36988149881}">
            <xm:f>Values!$A$13</xm:f>
            <x14:dxf>
              <fill>
                <patternFill>
                  <bgColor rgb="FFF39C12"/>
                </patternFill>
              </fill>
            </x14:dxf>
          </x14:cfRule>
          <x14:cfRule type="cellIs" priority="12" operator="equal" id="{CE7D069C-321F-41F7-A3BD-1FCDB9AA7FA8}">
            <xm:f>Values!$A$14</xm:f>
            <x14:dxf>
              <fill>
                <patternFill>
                  <bgColor rgb="FFF1C40F"/>
                </patternFill>
              </fill>
            </x14:dxf>
          </x14:cfRule>
          <xm:sqref>G21:G31</xm:sqref>
        </x14:conditionalFormatting>
        <x14:conditionalFormatting xmlns:xm="http://schemas.microsoft.com/office/excel/2006/main">
          <x14:cfRule type="cellIs" priority="11" operator="equal" id="{18F1A4B8-1BFF-40DC-97C3-58DCCD12DF4A}">
            <xm:f>Values!$A$18</xm:f>
            <x14:dxf>
              <fill>
                <patternFill>
                  <bgColor rgb="FFE74C3C"/>
                </patternFill>
              </fill>
            </x14:dxf>
          </x14:cfRule>
          <x14:cfRule type="cellIs" priority="10" operator="equal" id="{BB566EBC-8FE4-4C92-B05B-572B0E676ADA}">
            <xm:f>Values!$A$19</xm:f>
            <x14:dxf>
              <fill>
                <patternFill>
                  <bgColor rgb="FFE67E22"/>
                </patternFill>
              </fill>
            </x14:dxf>
          </x14:cfRule>
          <x14:cfRule type="cellIs" priority="9" operator="equal" id="{BA057492-F3FC-417C-8E87-077EA7763DF3}">
            <xm:f>Values!$A$20</xm:f>
            <x14:dxf>
              <fill>
                <patternFill>
                  <bgColor rgb="FFF39C12"/>
                </patternFill>
              </fill>
            </x14:dxf>
          </x14:cfRule>
          <x14:cfRule type="cellIs" priority="2" operator="equal" id="{8E2C572C-7046-45DE-806A-200888375C12}">
            <xm:f>Values!$A$22</xm:f>
            <x14:dxf>
              <fill>
                <patternFill>
                  <bgColor rgb="FF27B060"/>
                </patternFill>
              </fill>
            </x14:dxf>
          </x14:cfRule>
          <x14:cfRule type="cellIs" priority="8" operator="equal" id="{76821057-C56D-47B6-A0E5-E3D461792042}">
            <xm:f>Values!$A$21</xm:f>
            <x14:dxf>
              <fill>
                <patternFill>
                  <bgColor rgb="FFF1C40F"/>
                </patternFill>
              </fill>
            </x14:dxf>
          </x14:cfRule>
          <xm:sqref>H21:H30</xm:sqref>
        </x14:conditionalFormatting>
        <x14:conditionalFormatting xmlns:xm="http://schemas.microsoft.com/office/excel/2006/main">
          <x14:cfRule type="cellIs" priority="5" operator="equal" id="{387B9D58-9CE3-4236-A93E-3D9574822F60}">
            <xm:f>Values!$A$27</xm:f>
            <x14:dxf>
              <fill>
                <patternFill>
                  <bgColor rgb="FFF39C12"/>
                </patternFill>
              </fill>
            </x14:dxf>
          </x14:cfRule>
          <x14:cfRule type="cellIs" priority="4" operator="equal" id="{16E114AF-4A45-4F92-9A67-B1E6AC62A9A2}">
            <xm:f>Values!$A$28</xm:f>
            <x14:dxf>
              <fill>
                <patternFill>
                  <bgColor rgb="FFF1C40F"/>
                </patternFill>
              </fill>
            </x14:dxf>
          </x14:cfRule>
          <x14:cfRule type="cellIs" priority="3" operator="equal" id="{5A64CCE7-EAC0-48CB-A38A-8AD16D55F281}">
            <xm:f>Values!$A$29</xm:f>
            <x14:dxf>
              <fill>
                <patternFill>
                  <bgColor rgb="FF27AE60"/>
                </patternFill>
              </fill>
            </x14:dxf>
          </x14:cfRule>
          <x14:cfRule type="cellIs" priority="6" operator="equal" id="{5C032635-3B5A-41A0-BF07-2C6F2FD72BF3}">
            <xm:f>Values!$A$26</xm:f>
            <x14:dxf>
              <fill>
                <patternFill>
                  <bgColor rgb="FFE67E22"/>
                </patternFill>
              </fill>
            </x14:dxf>
          </x14:cfRule>
          <x14:cfRule type="cellIs" priority="7" operator="equal" id="{5B898FB0-7E7D-4CEE-A01E-19E13122F3AC}">
            <xm:f>Values!$A$25</xm:f>
            <x14:dxf>
              <fill>
                <patternFill>
                  <bgColor rgb="FFE74C3C"/>
                </patternFill>
              </fill>
            </x14:dxf>
          </x14:cfRule>
          <xm:sqref>I21:I30</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E00-000000000000}">
          <x14:formula1>
            <xm:f>Values!$A$25:$A$29</xm:f>
          </x14:formula1>
          <xm:sqref>I21:I30</xm:sqref>
        </x14:dataValidation>
        <x14:dataValidation type="list" allowBlank="1" showInputMessage="1" showErrorMessage="1" xr:uid="{00000000-0002-0000-0E00-000001000000}">
          <x14:formula1>
            <xm:f>Values!$A$18:$A$22</xm:f>
          </x14:formula1>
          <xm:sqref>H21:H30</xm:sqref>
        </x14:dataValidation>
        <x14:dataValidation type="list" allowBlank="1" showInputMessage="1" showErrorMessage="1" xr:uid="{00000000-0002-0000-0E00-000002000000}">
          <x14:formula1>
            <xm:f>Values!$A$11:$A$15</xm:f>
          </x14:formula1>
          <xm:sqref>G21:G31</xm:sqref>
        </x14:dataValidation>
        <x14:dataValidation type="list" allowBlank="1" showInputMessage="1" showErrorMessage="1" xr:uid="{00000000-0002-0000-0E00-000003000000}">
          <x14:formula1>
            <xm:f>Values!$A$4:$A$8</xm:f>
          </x14:formula1>
          <xm:sqref>F21:F31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P40"/>
  <sheetViews>
    <sheetView topLeftCell="A11" zoomScale="107" zoomScaleNormal="80" workbookViewId="0">
      <selection activeCell="F25" sqref="F25"/>
    </sheetView>
  </sheetViews>
  <sheetFormatPr baseColWidth="10" defaultColWidth="8.6640625" defaultRowHeight="15"/>
  <cols>
    <col min="2" max="2" width="71.33203125" customWidth="1"/>
    <col min="3" max="3" width="14.83203125" style="3" customWidth="1"/>
    <col min="4" max="4" width="15" style="3" bestFit="1" customWidth="1"/>
    <col min="5" max="5" width="32" bestFit="1" customWidth="1"/>
    <col min="6" max="6" width="20.6640625" bestFit="1" customWidth="1"/>
    <col min="7" max="7" width="26.6640625" bestFit="1" customWidth="1"/>
    <col min="8" max="8" width="25" bestFit="1" customWidth="1"/>
    <col min="9" max="9" width="26.5" bestFit="1" customWidth="1"/>
    <col min="11" max="14" width="8.6640625" hidden="1" customWidth="1"/>
  </cols>
  <sheetData>
    <row r="1" spans="1:9" ht="59.75" customHeight="1">
      <c r="A1" s="31" t="s">
        <v>293</v>
      </c>
      <c r="B1" s="31"/>
      <c r="C1" s="31"/>
      <c r="D1" s="31"/>
      <c r="E1" s="31"/>
      <c r="F1" s="31"/>
      <c r="G1" s="31"/>
      <c r="H1" s="31"/>
      <c r="I1" s="31"/>
    </row>
    <row r="3" spans="1:9">
      <c r="C3"/>
      <c r="D3"/>
    </row>
    <row r="4" spans="1:9">
      <c r="C4"/>
      <c r="D4"/>
    </row>
    <row r="5" spans="1:9">
      <c r="C5" s="32" t="s">
        <v>47</v>
      </c>
      <c r="D5" s="32"/>
      <c r="E5" s="21">
        <f>G35</f>
        <v>0.19444444444444445</v>
      </c>
    </row>
    <row r="6" spans="1:9">
      <c r="C6"/>
      <c r="D6"/>
    </row>
    <row r="7" spans="1:9">
      <c r="C7" s="37" t="s">
        <v>48</v>
      </c>
      <c r="D7" s="37"/>
      <c r="E7" s="20">
        <f>H35</f>
        <v>0.80555555555555558</v>
      </c>
    </row>
    <row r="20" spans="1:14" s="19" customFormat="1" ht="32">
      <c r="A20" s="15" t="s">
        <v>2</v>
      </c>
      <c r="B20" s="15" t="s">
        <v>93</v>
      </c>
      <c r="C20" s="15" t="s">
        <v>49</v>
      </c>
      <c r="D20" s="18" t="s">
        <v>116</v>
      </c>
      <c r="E20" s="15" t="s">
        <v>3</v>
      </c>
      <c r="F20" s="15" t="s">
        <v>50</v>
      </c>
      <c r="G20" s="15" t="s">
        <v>7</v>
      </c>
      <c r="H20" s="18" t="s">
        <v>51</v>
      </c>
      <c r="I20" s="15" t="s">
        <v>11</v>
      </c>
    </row>
    <row r="21" spans="1:14" ht="80">
      <c r="A21" s="6">
        <v>14.1</v>
      </c>
      <c r="B21" s="26" t="s">
        <v>235</v>
      </c>
      <c r="C21" s="4" t="s">
        <v>59</v>
      </c>
      <c r="D21" s="4" t="s">
        <v>115</v>
      </c>
      <c r="E21" s="3" t="s">
        <v>315</v>
      </c>
      <c r="F21" s="5" t="s">
        <v>75</v>
      </c>
      <c r="G21" s="5" t="s">
        <v>80</v>
      </c>
      <c r="H21" s="27" t="s">
        <v>58</v>
      </c>
      <c r="I21" s="27" t="s">
        <v>58</v>
      </c>
      <c r="K21" s="12">
        <f t="shared" ref="K21" si="0">IF(F21="No Policy",0,IF(F21="Informal Policy",0.25,IF(F21="Partial Written Policy",0.5,IF(F21="Written Policy",0.75,IF(F21="Approved Written Policy",1,"INVALID")))))</f>
        <v>0.75</v>
      </c>
      <c r="L21" s="12">
        <f t="shared" ref="L21" si="1">IF(G21="Not Implemented",0,IF(G21="Parts of Policy Implemented",0.25,IF(G21="Implemented on Some Systems",0.5,IF(G21="Implemented on Most Systems",0.75,IF(G21="Implemented on All Systems",1,"INVALID")))))</f>
        <v>0.75</v>
      </c>
      <c r="M21" s="12"/>
      <c r="N21" s="12"/>
    </row>
    <row r="22" spans="1:14" ht="32">
      <c r="A22" s="6">
        <v>14.2</v>
      </c>
      <c r="B22" s="26" t="s">
        <v>236</v>
      </c>
      <c r="C22" s="4" t="s">
        <v>59</v>
      </c>
      <c r="D22" s="4" t="s">
        <v>115</v>
      </c>
      <c r="E22" s="3" t="s">
        <v>315</v>
      </c>
      <c r="F22" s="5" t="s">
        <v>75</v>
      </c>
      <c r="G22" s="5" t="s">
        <v>78</v>
      </c>
      <c r="H22" s="27" t="s">
        <v>58</v>
      </c>
      <c r="I22" s="27" t="s">
        <v>58</v>
      </c>
      <c r="K22" s="12">
        <f t="shared" ref="K22:K26" si="2">IF(F22="No Policy",0,IF(F22="Informal Policy",0.25,IF(F22="Partial Written Policy",0.5,IF(F22="Written Policy",0.75,IF(F22="Approved Written Policy",1,"INVALID")))))</f>
        <v>0.75</v>
      </c>
      <c r="L22" s="12">
        <f t="shared" ref="L22:L29" si="3">IF(G22="Not Implemented",0,IF(G22="Parts of Policy Implemented",0.25,IF(G22="Implemented on Some Systems",0.5,IF(G22="Implemented on Most Systems",0.75,IF(G22="Implemented on All Systems",1,"INVALID")))))</f>
        <v>0.25</v>
      </c>
      <c r="M22" s="12"/>
      <c r="N22" s="12"/>
    </row>
    <row r="23" spans="1:14" ht="32">
      <c r="A23" s="6">
        <v>14.3</v>
      </c>
      <c r="B23" s="26" t="s">
        <v>237</v>
      </c>
      <c r="C23" s="4" t="s">
        <v>59</v>
      </c>
      <c r="D23" s="4" t="s">
        <v>115</v>
      </c>
      <c r="E23" s="3" t="s">
        <v>315</v>
      </c>
      <c r="F23" s="5" t="s">
        <v>75</v>
      </c>
      <c r="G23" s="5" t="s">
        <v>78</v>
      </c>
      <c r="H23" s="27" t="s">
        <v>58</v>
      </c>
      <c r="I23" s="27" t="s">
        <v>58</v>
      </c>
      <c r="K23" s="12">
        <f t="shared" si="2"/>
        <v>0.75</v>
      </c>
      <c r="L23" s="12">
        <f t="shared" si="3"/>
        <v>0.25</v>
      </c>
      <c r="M23" s="12"/>
      <c r="N23" s="12"/>
    </row>
    <row r="24" spans="1:14" ht="80">
      <c r="A24" s="6">
        <v>14.4</v>
      </c>
      <c r="B24" s="26" t="s">
        <v>238</v>
      </c>
      <c r="C24" s="4" t="s">
        <v>59</v>
      </c>
      <c r="D24" s="4" t="s">
        <v>115</v>
      </c>
      <c r="E24" s="3" t="s">
        <v>315</v>
      </c>
      <c r="F24" s="5" t="s">
        <v>53</v>
      </c>
      <c r="G24" s="5" t="s">
        <v>54</v>
      </c>
      <c r="H24" s="27" t="s">
        <v>58</v>
      </c>
      <c r="I24" s="27" t="s">
        <v>58</v>
      </c>
      <c r="K24" s="12">
        <f t="shared" ref="K24:K25" si="4">IF(F24="No Policy",0,IF(F24="Informal Policy",0.25,IF(F24="Partial Written Policy",0.5,IF(F24="Written Policy",0.75,IF(F24="Approved Written Policy",1,"INVALID")))))</f>
        <v>0</v>
      </c>
      <c r="L24" s="12">
        <f t="shared" ref="L24:L25" si="5">IF(G24="Not Implemented",0,IF(G24="Parts of Policy Implemented",0.25,IF(G24="Implemented on Some Systems",0.5,IF(G24="Implemented on Most Systems",0.75,IF(G24="Implemented on All Systems",1,"INVALID")))))</f>
        <v>0</v>
      </c>
      <c r="M24" s="12"/>
      <c r="N24" s="12"/>
    </row>
    <row r="25" spans="1:14" ht="48">
      <c r="A25" s="6">
        <v>14.5</v>
      </c>
      <c r="B25" s="26" t="s">
        <v>239</v>
      </c>
      <c r="C25" s="4" t="s">
        <v>59</v>
      </c>
      <c r="D25" s="4" t="s">
        <v>115</v>
      </c>
      <c r="E25" s="3" t="s">
        <v>315</v>
      </c>
      <c r="F25" s="5" t="s">
        <v>53</v>
      </c>
      <c r="G25" s="5" t="s">
        <v>54</v>
      </c>
      <c r="H25" s="27" t="s">
        <v>58</v>
      </c>
      <c r="I25" s="27" t="s">
        <v>58</v>
      </c>
      <c r="K25" s="12">
        <f t="shared" si="4"/>
        <v>0</v>
      </c>
      <c r="L25" s="12">
        <f t="shared" si="5"/>
        <v>0</v>
      </c>
      <c r="M25" s="12"/>
      <c r="N25" s="12"/>
    </row>
    <row r="26" spans="1:14" ht="32">
      <c r="A26" s="6">
        <v>14.6</v>
      </c>
      <c r="B26" s="26" t="s">
        <v>240</v>
      </c>
      <c r="C26" s="4" t="s">
        <v>59</v>
      </c>
      <c r="D26" s="4" t="s">
        <v>115</v>
      </c>
      <c r="E26" s="3" t="s">
        <v>315</v>
      </c>
      <c r="F26" s="5" t="s">
        <v>53</v>
      </c>
      <c r="G26" s="5" t="s">
        <v>54</v>
      </c>
      <c r="H26" s="27" t="s">
        <v>58</v>
      </c>
      <c r="I26" s="27" t="s">
        <v>58</v>
      </c>
      <c r="K26" s="12">
        <f t="shared" si="2"/>
        <v>0</v>
      </c>
      <c r="L26" s="12">
        <f t="shared" si="3"/>
        <v>0</v>
      </c>
      <c r="M26" s="12"/>
      <c r="N26" s="12"/>
    </row>
    <row r="27" spans="1:14" ht="48">
      <c r="A27" s="6">
        <v>14.7</v>
      </c>
      <c r="B27" s="26" t="s">
        <v>241</v>
      </c>
      <c r="C27" s="4" t="s">
        <v>59</v>
      </c>
      <c r="D27" s="4" t="s">
        <v>115</v>
      </c>
      <c r="E27" s="3" t="s">
        <v>315</v>
      </c>
      <c r="F27" s="5" t="s">
        <v>53</v>
      </c>
      <c r="G27" s="5" t="s">
        <v>54</v>
      </c>
      <c r="H27" s="27" t="s">
        <v>58</v>
      </c>
      <c r="I27" s="27" t="s">
        <v>58</v>
      </c>
      <c r="K27" s="12">
        <f t="shared" ref="K27:K29" si="6">IF(F27="No Policy",0,IF(F27="Informal Policy",0.25,IF(F27="Partial Written Policy",0.5,IF(F27="Written Policy",0.75,IF(F27="Approved Written Policy",1,"INVALID")))))</f>
        <v>0</v>
      </c>
      <c r="L27" s="12">
        <f t="shared" si="3"/>
        <v>0</v>
      </c>
      <c r="M27" s="12"/>
      <c r="N27" s="12"/>
    </row>
    <row r="28" spans="1:14" ht="64">
      <c r="A28" s="6">
        <v>14.8</v>
      </c>
      <c r="B28" s="26" t="s">
        <v>242</v>
      </c>
      <c r="C28" s="4" t="s">
        <v>59</v>
      </c>
      <c r="D28" s="4" t="s">
        <v>115</v>
      </c>
      <c r="E28" s="3" t="s">
        <v>315</v>
      </c>
      <c r="F28" s="5" t="s">
        <v>53</v>
      </c>
      <c r="G28" s="5" t="s">
        <v>54</v>
      </c>
      <c r="H28" s="27" t="s">
        <v>58</v>
      </c>
      <c r="I28" s="27" t="s">
        <v>58</v>
      </c>
      <c r="K28" s="12">
        <f t="shared" si="6"/>
        <v>0</v>
      </c>
      <c r="L28" s="12">
        <f t="shared" si="3"/>
        <v>0</v>
      </c>
      <c r="M28" s="12"/>
      <c r="N28" s="12"/>
    </row>
    <row r="29" spans="1:14" ht="66">
      <c r="A29" s="6">
        <v>14.9</v>
      </c>
      <c r="B29" s="26" t="s">
        <v>243</v>
      </c>
      <c r="C29" s="4" t="s">
        <v>59</v>
      </c>
      <c r="D29" s="4" t="s">
        <v>114</v>
      </c>
      <c r="E29" s="3" t="s">
        <v>315</v>
      </c>
      <c r="F29" s="5" t="s">
        <v>53</v>
      </c>
      <c r="G29" s="5" t="s">
        <v>54</v>
      </c>
      <c r="H29" s="27" t="s">
        <v>58</v>
      </c>
      <c r="I29" s="27" t="s">
        <v>58</v>
      </c>
      <c r="K29" s="12">
        <f t="shared" si="6"/>
        <v>0</v>
      </c>
      <c r="L29" s="12">
        <f t="shared" si="3"/>
        <v>0</v>
      </c>
      <c r="M29" s="12"/>
      <c r="N29" s="12"/>
    </row>
    <row r="31" spans="1:14" hidden="1">
      <c r="E31" s="2" t="s">
        <v>60</v>
      </c>
      <c r="G31" s="13">
        <f>AVERAGE(K21:K29)</f>
        <v>0.25</v>
      </c>
      <c r="H31" s="13">
        <f>1-G31</f>
        <v>0.75</v>
      </c>
    </row>
    <row r="32" spans="1:14" ht="16" hidden="1">
      <c r="E32" s="4" t="s">
        <v>61</v>
      </c>
      <c r="F32" s="4"/>
      <c r="G32" s="13">
        <f>AVERAGE(L21:L29)</f>
        <v>0.1388888888888889</v>
      </c>
      <c r="H32" s="13">
        <f>1-G32</f>
        <v>0.86111111111111116</v>
      </c>
    </row>
    <row r="33" spans="1:16" ht="16" hidden="1">
      <c r="E33" s="4" t="s">
        <v>62</v>
      </c>
      <c r="F33" s="4"/>
      <c r="G33" s="13"/>
      <c r="H33" s="13">
        <f>1-G33</f>
        <v>1</v>
      </c>
    </row>
    <row r="34" spans="1:16" ht="16" hidden="1">
      <c r="E34" s="4" t="s">
        <v>63</v>
      </c>
      <c r="F34" s="4"/>
      <c r="G34" s="13"/>
      <c r="H34" s="13">
        <f>1-G34</f>
        <v>1</v>
      </c>
    </row>
    <row r="35" spans="1:16" ht="16" hidden="1">
      <c r="E35" s="4" t="s">
        <v>64</v>
      </c>
      <c r="F35" s="4"/>
      <c r="G35" s="13">
        <f>AVERAGE(G31:G34)</f>
        <v>0.19444444444444445</v>
      </c>
      <c r="H35" s="13">
        <f>1-G35</f>
        <v>0.80555555555555558</v>
      </c>
    </row>
    <row r="36" spans="1:16" ht="16" hidden="1">
      <c r="E36" s="4" t="s">
        <v>117</v>
      </c>
      <c r="F36" s="4"/>
      <c r="G36" s="13">
        <f>AVERAGE(L21:L28)</f>
        <v>0.15625</v>
      </c>
      <c r="H36" s="13">
        <f t="shared" ref="H36:H38" si="7">1-G36</f>
        <v>0.84375</v>
      </c>
    </row>
    <row r="37" spans="1:16" ht="16" hidden="1">
      <c r="E37" s="4" t="s">
        <v>118</v>
      </c>
      <c r="F37" s="4"/>
      <c r="G37" s="13">
        <f>AVERAGE(L21:L29)</f>
        <v>0.1388888888888889</v>
      </c>
      <c r="H37" s="13">
        <f t="shared" si="7"/>
        <v>0.86111111111111116</v>
      </c>
    </row>
    <row r="38" spans="1:16" ht="16" hidden="1">
      <c r="E38" s="4" t="s">
        <v>119</v>
      </c>
      <c r="F38" s="4"/>
      <c r="G38" s="13">
        <f>AVERAGE(L21:L29)</f>
        <v>0.1388888888888889</v>
      </c>
      <c r="H38" s="13">
        <f t="shared" si="7"/>
        <v>0.86111111111111116</v>
      </c>
    </row>
    <row r="40" spans="1:16" ht="30" customHeight="1">
      <c r="A40" s="29" t="s">
        <v>13</v>
      </c>
      <c r="B40" s="29"/>
      <c r="C40" s="29"/>
      <c r="D40" s="29"/>
      <c r="E40" s="29"/>
      <c r="F40" s="29"/>
      <c r="G40" s="29"/>
      <c r="H40" s="29"/>
      <c r="I40" s="29"/>
      <c r="J40" s="29"/>
      <c r="K40" s="29"/>
      <c r="L40" s="29"/>
      <c r="M40" s="29"/>
      <c r="N40" s="29"/>
      <c r="O40" s="29"/>
      <c r="P40" s="29"/>
    </row>
  </sheetData>
  <mergeCells count="4">
    <mergeCell ref="A1:I1"/>
    <mergeCell ref="A40:P40"/>
    <mergeCell ref="C5:D5"/>
    <mergeCell ref="C7:D7"/>
  </mergeCells>
  <hyperlinks>
    <hyperlink ref="A40" r:id="rId1" display="http://creativecommons.org/licenses/by-sa/4.0/" xr:uid="{00000000-0004-0000-0F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26" operator="equal" id="{80B3A568-88DF-4C6D-9192-83D791B02603}">
            <xm:f>Values!$A$8</xm:f>
            <x14:dxf>
              <fill>
                <patternFill>
                  <bgColor rgb="FF27AE60"/>
                </patternFill>
              </fill>
            </x14:dxf>
          </x14:cfRule>
          <x14:cfRule type="cellIs" priority="29" operator="equal" id="{6E2608EA-1829-462C-A294-A8B6E86DDF91}">
            <xm:f>Values!$A$5</xm:f>
            <x14:dxf>
              <fill>
                <patternFill>
                  <bgColor rgb="FFE67E22"/>
                </patternFill>
              </fill>
            </x14:dxf>
          </x14:cfRule>
          <x14:cfRule type="cellIs" priority="28" operator="equal" id="{F6E3E812-D071-4CEE-84AB-E599A4F0AF7E}">
            <xm:f>Values!$A$6</xm:f>
            <x14:dxf>
              <fill>
                <patternFill>
                  <bgColor rgb="FFF39C12"/>
                </patternFill>
              </fill>
            </x14:dxf>
          </x14:cfRule>
          <x14:cfRule type="cellIs" priority="27" operator="equal" id="{BEE96F7C-EA79-4F82-9173-A714A4EEB209}">
            <xm:f>Values!$A$7</xm:f>
            <x14:dxf>
              <fill>
                <patternFill>
                  <bgColor rgb="FFF1C40F"/>
                </patternFill>
              </fill>
            </x14:dxf>
          </x14:cfRule>
          <x14:cfRule type="cellIs" priority="30" operator="equal" id="{1E7C63E3-E1F5-4A0C-BC18-9E5DB77DE454}">
            <xm:f>Values!$A$4</xm:f>
            <x14:dxf>
              <fill>
                <patternFill>
                  <bgColor rgb="FFE74C3C"/>
                </patternFill>
              </fill>
            </x14:dxf>
          </x14:cfRule>
          <xm:sqref>F21:F29</xm:sqref>
        </x14:conditionalFormatting>
        <x14:conditionalFormatting xmlns:xm="http://schemas.microsoft.com/office/excel/2006/main">
          <x14:cfRule type="cellIs" priority="25" operator="equal" id="{5939C14C-C2F2-4128-BEF2-02CEB05B9F07}">
            <xm:f>Values!$A$11</xm:f>
            <x14:dxf>
              <fill>
                <patternFill>
                  <bgColor rgb="FFE74C3C"/>
                </patternFill>
              </fill>
            </x14:dxf>
          </x14:cfRule>
          <x14:cfRule type="cellIs" priority="24" operator="equal" id="{7374D4F3-EED1-4F78-B56A-270FCC4D3095}">
            <xm:f>Values!$A$12</xm:f>
            <x14:dxf>
              <fill>
                <patternFill>
                  <bgColor rgb="FFE67E22"/>
                </patternFill>
              </fill>
            </x14:dxf>
          </x14:cfRule>
          <x14:cfRule type="cellIs" priority="23" operator="equal" id="{DF12952D-09C0-4218-AB1E-A2708F4DF63F}">
            <xm:f>Values!$A$13</xm:f>
            <x14:dxf>
              <fill>
                <patternFill>
                  <bgColor rgb="FFF39C12"/>
                </patternFill>
              </fill>
            </x14:dxf>
          </x14:cfRule>
          <x14:cfRule type="cellIs" priority="22" operator="equal" id="{FB6DF312-EF76-4414-8C88-CBB36EF9C797}">
            <xm:f>Values!$A$14</xm:f>
            <x14:dxf>
              <fill>
                <patternFill>
                  <bgColor rgb="FFF1C40F"/>
                </patternFill>
              </fill>
            </x14:dxf>
          </x14:cfRule>
          <x14:cfRule type="cellIs" priority="11" operator="equal" id="{9A69EC98-9FAE-4595-9007-E3C4EABA2766}">
            <xm:f>Values!$A$15</xm:f>
            <x14:dxf>
              <fill>
                <patternFill>
                  <bgColor rgb="FF27AE60"/>
                </patternFill>
              </fill>
            </x14:dxf>
          </x14:cfRule>
          <xm:sqref>G21:G29</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F00-000000000000}">
          <x14:formula1>
            <xm:f>Values!$A$11:$A$15</xm:f>
          </x14:formula1>
          <xm:sqref>G21:G29</xm:sqref>
        </x14:dataValidation>
        <x14:dataValidation type="list" allowBlank="1" showInputMessage="1" showErrorMessage="1" xr:uid="{00000000-0002-0000-0F00-000001000000}">
          <x14:formula1>
            <xm:f>Values!$A$4:$A$8</xm:f>
          </x14:formula1>
          <xm:sqref>F21:F29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P38"/>
  <sheetViews>
    <sheetView topLeftCell="A15" zoomScale="119" zoomScaleNormal="80" workbookViewId="0">
      <selection activeCell="F25" sqref="F25"/>
    </sheetView>
  </sheetViews>
  <sheetFormatPr baseColWidth="10" defaultColWidth="8.6640625" defaultRowHeight="15"/>
  <cols>
    <col min="2" max="2" width="71.33203125" customWidth="1"/>
    <col min="3" max="3" width="14.83203125" style="3" customWidth="1"/>
    <col min="4" max="4" width="15" style="3" bestFit="1" customWidth="1"/>
    <col min="5" max="5" width="32" bestFit="1" customWidth="1"/>
    <col min="6" max="6" width="20.6640625" bestFit="1" customWidth="1"/>
    <col min="7" max="7" width="26.6640625" bestFit="1" customWidth="1"/>
    <col min="8" max="8" width="25" bestFit="1" customWidth="1"/>
    <col min="9" max="9" width="26.5" bestFit="1" customWidth="1"/>
    <col min="11" max="14" width="8.6640625" hidden="1" customWidth="1"/>
  </cols>
  <sheetData>
    <row r="1" spans="1:9" ht="59.75" customHeight="1">
      <c r="A1" s="31" t="s">
        <v>294</v>
      </c>
      <c r="B1" s="31"/>
      <c r="C1" s="31"/>
      <c r="D1" s="31"/>
      <c r="E1" s="31"/>
      <c r="F1" s="31"/>
      <c r="G1" s="31"/>
      <c r="H1" s="31"/>
      <c r="I1" s="31"/>
    </row>
    <row r="3" spans="1:9">
      <c r="C3"/>
      <c r="D3"/>
    </row>
    <row r="4" spans="1:9">
      <c r="C4"/>
      <c r="D4"/>
    </row>
    <row r="5" spans="1:9">
      <c r="C5" s="32" t="s">
        <v>47</v>
      </c>
      <c r="D5" s="32"/>
      <c r="E5" s="21">
        <f>G33</f>
        <v>0.2857142857142857</v>
      </c>
    </row>
    <row r="6" spans="1:9">
      <c r="C6"/>
      <c r="D6"/>
    </row>
    <row r="7" spans="1:9">
      <c r="C7" s="37" t="s">
        <v>48</v>
      </c>
      <c r="D7" s="37"/>
      <c r="E7" s="20">
        <f>H33</f>
        <v>0.7142857142857143</v>
      </c>
    </row>
    <row r="20" spans="1:14" s="19" customFormat="1" ht="32">
      <c r="A20" s="15" t="s">
        <v>2</v>
      </c>
      <c r="B20" s="15" t="s">
        <v>93</v>
      </c>
      <c r="C20" s="15" t="s">
        <v>49</v>
      </c>
      <c r="D20" s="18" t="s">
        <v>116</v>
      </c>
      <c r="E20" s="15" t="s">
        <v>3</v>
      </c>
      <c r="F20" s="15" t="s">
        <v>50</v>
      </c>
      <c r="G20" s="15" t="s">
        <v>7</v>
      </c>
      <c r="H20" s="18" t="s">
        <v>51</v>
      </c>
      <c r="I20" s="15" t="s">
        <v>11</v>
      </c>
    </row>
    <row r="21" spans="1:14" ht="64">
      <c r="A21" s="6">
        <v>15.1</v>
      </c>
      <c r="B21" s="26" t="s">
        <v>244</v>
      </c>
      <c r="C21" s="4" t="s">
        <v>52</v>
      </c>
      <c r="D21" s="4" t="s">
        <v>115</v>
      </c>
      <c r="E21" s="3" t="s">
        <v>316</v>
      </c>
      <c r="F21" s="5" t="s">
        <v>76</v>
      </c>
      <c r="G21" s="5" t="s">
        <v>81</v>
      </c>
      <c r="H21" s="27" t="s">
        <v>58</v>
      </c>
      <c r="I21" s="27" t="s">
        <v>58</v>
      </c>
      <c r="K21" s="12">
        <f t="shared" ref="K21" si="0">IF(F21="No Policy",0,IF(F21="Informal Policy",0.25,IF(F21="Partial Written Policy",0.5,IF(F21="Written Policy",0.75,IF(F21="Approved Written Policy",1,"INVALID")))))</f>
        <v>1</v>
      </c>
      <c r="L21" s="12">
        <f t="shared" ref="L21" si="1">IF(G21="Not Implemented",0,IF(G21="Parts of Policy Implemented",0.25,IF(G21="Implemented on Some Systems",0.5,IF(G21="Implemented on Most Systems",0.75,IF(G21="Implemented on All Systems",1,"INVALID")))))</f>
        <v>1</v>
      </c>
      <c r="M21" s="12"/>
      <c r="N21" s="12"/>
    </row>
    <row r="22" spans="1:14" ht="64">
      <c r="A22" s="6">
        <v>15.2</v>
      </c>
      <c r="B22" s="26" t="s">
        <v>245</v>
      </c>
      <c r="C22" s="4" t="s">
        <v>52</v>
      </c>
      <c r="D22" s="4" t="s">
        <v>114</v>
      </c>
      <c r="E22" s="3" t="s">
        <v>316</v>
      </c>
      <c r="F22" s="5" t="s">
        <v>75</v>
      </c>
      <c r="G22" s="5" t="s">
        <v>78</v>
      </c>
      <c r="H22" s="27" t="s">
        <v>58</v>
      </c>
      <c r="I22" s="27" t="s">
        <v>58</v>
      </c>
      <c r="K22" s="12">
        <f t="shared" ref="K22:K27" si="2">IF(F22="No Policy",0,IF(F22="Informal Policy",0.25,IF(F22="Partial Written Policy",0.5,IF(F22="Written Policy",0.75,IF(F22="Approved Written Policy",1,"INVALID")))))</f>
        <v>0.75</v>
      </c>
      <c r="L22" s="12">
        <f t="shared" ref="L22:L27" si="3">IF(G22="Not Implemented",0,IF(G22="Parts of Policy Implemented",0.25,IF(G22="Implemented on Some Systems",0.5,IF(G22="Implemented on Most Systems",0.75,IF(G22="Implemented on All Systems",1,"INVALID")))))</f>
        <v>0.25</v>
      </c>
      <c r="M22" s="12"/>
      <c r="N22" s="12"/>
    </row>
    <row r="23" spans="1:14" ht="64">
      <c r="A23" s="6">
        <v>15.3</v>
      </c>
      <c r="B23" s="26" t="s">
        <v>246</v>
      </c>
      <c r="C23" s="4" t="s">
        <v>52</v>
      </c>
      <c r="D23" s="4" t="s">
        <v>114</v>
      </c>
      <c r="E23" s="3" t="s">
        <v>316</v>
      </c>
      <c r="F23" s="5" t="s">
        <v>53</v>
      </c>
      <c r="G23" s="5" t="s">
        <v>54</v>
      </c>
      <c r="H23" s="27" t="s">
        <v>58</v>
      </c>
      <c r="I23" s="27" t="s">
        <v>58</v>
      </c>
      <c r="K23" s="12">
        <f t="shared" si="2"/>
        <v>0</v>
      </c>
      <c r="L23" s="12">
        <f t="shared" si="3"/>
        <v>0</v>
      </c>
      <c r="M23" s="12"/>
      <c r="N23" s="12"/>
    </row>
    <row r="24" spans="1:14" ht="96">
      <c r="A24" s="6">
        <v>15.4</v>
      </c>
      <c r="B24" s="26" t="s">
        <v>247</v>
      </c>
      <c r="C24" s="4" t="s">
        <v>59</v>
      </c>
      <c r="D24" s="4" t="s">
        <v>114</v>
      </c>
      <c r="E24" s="3" t="s">
        <v>316</v>
      </c>
      <c r="F24" s="5" t="s">
        <v>76</v>
      </c>
      <c r="G24" s="5" t="s">
        <v>79</v>
      </c>
      <c r="H24" s="27" t="s">
        <v>58</v>
      </c>
      <c r="I24" s="27" t="s">
        <v>58</v>
      </c>
      <c r="K24" s="12">
        <f t="shared" si="2"/>
        <v>1</v>
      </c>
      <c r="L24" s="12">
        <f t="shared" si="3"/>
        <v>0.5</v>
      </c>
      <c r="M24" s="12"/>
      <c r="N24" s="12"/>
    </row>
    <row r="25" spans="1:14" ht="96">
      <c r="A25" s="6">
        <v>15.5</v>
      </c>
      <c r="B25" s="26" t="s">
        <v>248</v>
      </c>
      <c r="C25" s="4" t="s">
        <v>52</v>
      </c>
      <c r="D25" s="4">
        <v>3</v>
      </c>
      <c r="E25" s="3" t="s">
        <v>316</v>
      </c>
      <c r="F25" s="5" t="s">
        <v>53</v>
      </c>
      <c r="G25" s="5" t="s">
        <v>54</v>
      </c>
      <c r="H25" s="27" t="s">
        <v>58</v>
      </c>
      <c r="I25" s="27" t="s">
        <v>58</v>
      </c>
      <c r="K25" s="12">
        <f t="shared" ref="K25" si="4">IF(F25="No Policy",0,IF(F25="Informal Policy",0.25,IF(F25="Partial Written Policy",0.5,IF(F25="Written Policy",0.75,IF(F25="Approved Written Policy",1,"INVALID")))))</f>
        <v>0</v>
      </c>
      <c r="L25" s="12">
        <f t="shared" ref="L25" si="5">IF(G25="Not Implemented",0,IF(G25="Parts of Policy Implemented",0.25,IF(G25="Implemented on Some Systems",0.5,IF(G25="Implemented on Most Systems",0.75,IF(G25="Implemented on All Systems",1,"INVALID")))))</f>
        <v>0</v>
      </c>
      <c r="M25" s="12"/>
      <c r="N25" s="12"/>
    </row>
    <row r="26" spans="1:14" ht="48">
      <c r="A26" s="6">
        <v>15.6</v>
      </c>
      <c r="B26" s="26" t="s">
        <v>249</v>
      </c>
      <c r="C26" s="4" t="s">
        <v>65</v>
      </c>
      <c r="D26" s="4">
        <v>3</v>
      </c>
      <c r="E26" s="3" t="s">
        <v>316</v>
      </c>
      <c r="F26" s="5" t="s">
        <v>53</v>
      </c>
      <c r="G26" s="5" t="s">
        <v>54</v>
      </c>
      <c r="H26" s="27" t="s">
        <v>58</v>
      </c>
      <c r="I26" s="27" t="s">
        <v>58</v>
      </c>
      <c r="K26" s="12">
        <f t="shared" si="2"/>
        <v>0</v>
      </c>
      <c r="L26" s="12">
        <f t="shared" si="3"/>
        <v>0</v>
      </c>
      <c r="M26" s="12"/>
      <c r="N26" s="12"/>
    </row>
    <row r="27" spans="1:14" ht="48">
      <c r="A27" s="6">
        <v>15.7</v>
      </c>
      <c r="B27" s="26" t="s">
        <v>250</v>
      </c>
      <c r="C27" s="4" t="s">
        <v>59</v>
      </c>
      <c r="D27" s="4">
        <v>3</v>
      </c>
      <c r="E27" s="3" t="s">
        <v>316</v>
      </c>
      <c r="F27" s="5" t="s">
        <v>53</v>
      </c>
      <c r="G27" s="5" t="s">
        <v>54</v>
      </c>
      <c r="H27" s="27" t="s">
        <v>58</v>
      </c>
      <c r="I27" s="27" t="s">
        <v>58</v>
      </c>
      <c r="K27" s="12">
        <f t="shared" si="2"/>
        <v>0</v>
      </c>
      <c r="L27" s="12">
        <f t="shared" si="3"/>
        <v>0</v>
      </c>
      <c r="M27" s="12"/>
      <c r="N27" s="12"/>
    </row>
    <row r="29" spans="1:14" hidden="1">
      <c r="E29" s="2" t="s">
        <v>60</v>
      </c>
      <c r="G29" s="13">
        <f>AVERAGE(K21:L27)</f>
        <v>0.32142857142857145</v>
      </c>
      <c r="H29" s="13">
        <f>1-G29</f>
        <v>0.6785714285714286</v>
      </c>
    </row>
    <row r="30" spans="1:14" ht="16" hidden="1">
      <c r="E30" s="4" t="s">
        <v>61</v>
      </c>
      <c r="F30" s="4"/>
      <c r="G30" s="13">
        <f>AVERAGE(L21:L27)</f>
        <v>0.25</v>
      </c>
      <c r="H30" s="13">
        <f>1-G30</f>
        <v>0.75</v>
      </c>
    </row>
    <row r="31" spans="1:14" ht="16" hidden="1">
      <c r="E31" s="4" t="s">
        <v>62</v>
      </c>
      <c r="F31" s="4"/>
      <c r="G31" s="13"/>
      <c r="H31" s="13">
        <f>1-G31</f>
        <v>1</v>
      </c>
    </row>
    <row r="32" spans="1:14" ht="16" hidden="1">
      <c r="E32" s="4" t="s">
        <v>63</v>
      </c>
      <c r="F32" s="4"/>
      <c r="G32" s="13"/>
      <c r="H32" s="13">
        <f>1-G32</f>
        <v>1</v>
      </c>
    </row>
    <row r="33" spans="1:16" ht="16" hidden="1">
      <c r="E33" s="4" t="s">
        <v>64</v>
      </c>
      <c r="F33" s="4"/>
      <c r="G33" s="13">
        <f>AVERAGE(G29:G32)</f>
        <v>0.2857142857142857</v>
      </c>
      <c r="H33" s="13">
        <f>1-G33</f>
        <v>0.7142857142857143</v>
      </c>
    </row>
    <row r="34" spans="1:16" ht="16" hidden="1">
      <c r="E34" s="4" t="s">
        <v>117</v>
      </c>
      <c r="F34" s="4"/>
      <c r="G34" s="13">
        <f>AVERAGE(L21)</f>
        <v>1</v>
      </c>
      <c r="H34" s="13">
        <f t="shared" ref="H34:H36" si="6">1-G34</f>
        <v>0</v>
      </c>
    </row>
    <row r="35" spans="1:16" ht="16" hidden="1">
      <c r="E35" s="4" t="s">
        <v>118</v>
      </c>
      <c r="F35" s="4"/>
      <c r="G35" s="13">
        <f>AVERAGE(L21:L24)</f>
        <v>0.4375</v>
      </c>
      <c r="H35" s="13">
        <f t="shared" si="6"/>
        <v>0.5625</v>
      </c>
    </row>
    <row r="36" spans="1:16" ht="16" hidden="1">
      <c r="E36" s="4" t="s">
        <v>119</v>
      </c>
      <c r="F36" s="4"/>
      <c r="G36" s="13">
        <f>AVERAGE(L21:L27)</f>
        <v>0.25</v>
      </c>
      <c r="H36" s="13">
        <f t="shared" si="6"/>
        <v>0.75</v>
      </c>
    </row>
    <row r="38" spans="1:16" ht="30" customHeight="1">
      <c r="A38" s="29" t="s">
        <v>13</v>
      </c>
      <c r="B38" s="29"/>
      <c r="C38" s="29"/>
      <c r="D38" s="29"/>
      <c r="E38" s="29"/>
      <c r="F38" s="29"/>
      <c r="G38" s="29"/>
      <c r="H38" s="29"/>
      <c r="I38" s="29"/>
      <c r="J38" s="29"/>
      <c r="K38" s="29"/>
      <c r="L38" s="29"/>
      <c r="M38" s="29"/>
      <c r="N38" s="29"/>
      <c r="O38" s="29"/>
      <c r="P38" s="29"/>
    </row>
  </sheetData>
  <mergeCells count="4">
    <mergeCell ref="A1:I1"/>
    <mergeCell ref="A38:P38"/>
    <mergeCell ref="C5:D5"/>
    <mergeCell ref="C7:D7"/>
  </mergeCells>
  <hyperlinks>
    <hyperlink ref="A38" r:id="rId1" display="http://creativecommons.org/licenses/by-sa/4.0/" xr:uid="{00000000-0004-0000-10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16" operator="equal" id="{4C1F367F-AF5B-4CBB-AF11-6C05EFD232BD}">
            <xm:f>Values!$A$8</xm:f>
            <x14:dxf>
              <fill>
                <patternFill>
                  <bgColor rgb="FF27AE60"/>
                </patternFill>
              </fill>
            </x14:dxf>
          </x14:cfRule>
          <x14:cfRule type="cellIs" priority="19" operator="equal" id="{41C0DB36-C45F-4AB1-B991-E642E4569181}">
            <xm:f>Values!$A$5</xm:f>
            <x14:dxf>
              <fill>
                <patternFill>
                  <bgColor rgb="FFE67E22"/>
                </patternFill>
              </fill>
            </x14:dxf>
          </x14:cfRule>
          <x14:cfRule type="cellIs" priority="18" operator="equal" id="{E3879B74-935E-46EC-A8A8-2166445BFF23}">
            <xm:f>Values!$A$6</xm:f>
            <x14:dxf>
              <fill>
                <patternFill>
                  <bgColor rgb="FFF39C12"/>
                </patternFill>
              </fill>
            </x14:dxf>
          </x14:cfRule>
          <x14:cfRule type="cellIs" priority="17" operator="equal" id="{D41CEADE-4432-4E43-A62C-DE07D9932B55}">
            <xm:f>Values!$A$7</xm:f>
            <x14:dxf>
              <fill>
                <patternFill>
                  <bgColor rgb="FFF1C40F"/>
                </patternFill>
              </fill>
            </x14:dxf>
          </x14:cfRule>
          <x14:cfRule type="cellIs" priority="20" operator="equal" id="{CE911F31-31EB-4C25-B4C7-FA010B31EED4}">
            <xm:f>Values!$A$4</xm:f>
            <x14:dxf>
              <fill>
                <patternFill>
                  <bgColor rgb="FFE74C3C"/>
                </patternFill>
              </fill>
            </x14:dxf>
          </x14:cfRule>
          <xm:sqref>F21:F27</xm:sqref>
        </x14:conditionalFormatting>
        <x14:conditionalFormatting xmlns:xm="http://schemas.microsoft.com/office/excel/2006/main">
          <x14:cfRule type="cellIs" priority="15" operator="equal" id="{F637B05C-079E-4031-AA38-18AEFB243A33}">
            <xm:f>Values!$A$11</xm:f>
            <x14:dxf>
              <fill>
                <patternFill>
                  <bgColor rgb="FFE74C3C"/>
                </patternFill>
              </fill>
            </x14:dxf>
          </x14:cfRule>
          <x14:cfRule type="cellIs" priority="14" operator="equal" id="{78F8C26A-0C6D-40AB-9E06-A8C20655CE30}">
            <xm:f>Values!$A$12</xm:f>
            <x14:dxf>
              <fill>
                <patternFill>
                  <bgColor rgb="FFE67E22"/>
                </patternFill>
              </fill>
            </x14:dxf>
          </x14:cfRule>
          <x14:cfRule type="cellIs" priority="13" operator="equal" id="{F8A10C98-FBD3-4BF1-A490-451E48289E80}">
            <xm:f>Values!$A$13</xm:f>
            <x14:dxf>
              <fill>
                <patternFill>
                  <bgColor rgb="FFF39C12"/>
                </patternFill>
              </fill>
            </x14:dxf>
          </x14:cfRule>
          <x14:cfRule type="cellIs" priority="12" operator="equal" id="{C7B38BB4-F145-4C21-BB96-7DCA849D0AD6}">
            <xm:f>Values!$A$14</xm:f>
            <x14:dxf>
              <fill>
                <patternFill>
                  <bgColor rgb="FFF1C40F"/>
                </patternFill>
              </fill>
            </x14:dxf>
          </x14:cfRule>
          <x14:cfRule type="cellIs" priority="1" operator="equal" id="{206E71CD-881F-4753-A143-BA566E56F9E2}">
            <xm:f>Values!$A$15</xm:f>
            <x14:dxf>
              <fill>
                <patternFill>
                  <bgColor rgb="FF27AE60"/>
                </patternFill>
              </fill>
            </x14:dxf>
          </x14:cfRule>
          <xm:sqref>G21:G27</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1000-000000000000}">
          <x14:formula1>
            <xm:f>Values!$A$11:$A$15</xm:f>
          </x14:formula1>
          <xm:sqref>G21:G27</xm:sqref>
        </x14:dataValidation>
        <x14:dataValidation type="list" allowBlank="1" showInputMessage="1" showErrorMessage="1" xr:uid="{00000000-0002-0000-1000-000001000000}">
          <x14:formula1>
            <xm:f>Values!$A$4:$A$8</xm:f>
          </x14:formula1>
          <xm:sqref>F21:F27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P45"/>
  <sheetViews>
    <sheetView topLeftCell="A25" zoomScale="115" zoomScaleNormal="80" workbookViewId="0">
      <selection activeCell="F31" sqref="F31"/>
    </sheetView>
  </sheetViews>
  <sheetFormatPr baseColWidth="10" defaultColWidth="8.6640625" defaultRowHeight="15"/>
  <cols>
    <col min="2" max="2" width="71.33203125" customWidth="1"/>
    <col min="3" max="3" width="14.83203125" style="3" customWidth="1"/>
    <col min="4" max="4" width="15" style="3" bestFit="1" customWidth="1"/>
    <col min="5" max="5" width="32" bestFit="1" customWidth="1"/>
    <col min="6" max="6" width="20.6640625" bestFit="1" customWidth="1"/>
    <col min="7" max="7" width="26.6640625" bestFit="1" customWidth="1"/>
    <col min="8" max="8" width="25" bestFit="1" customWidth="1"/>
    <col min="9" max="9" width="26.5" bestFit="1" customWidth="1"/>
    <col min="11" max="14" width="8.6640625" hidden="1" customWidth="1"/>
  </cols>
  <sheetData>
    <row r="1" spans="1:9" ht="59.75" customHeight="1">
      <c r="A1" s="31" t="s">
        <v>295</v>
      </c>
      <c r="B1" s="31"/>
      <c r="C1" s="31"/>
      <c r="D1" s="31"/>
      <c r="E1" s="31"/>
      <c r="F1" s="31"/>
      <c r="G1" s="31"/>
      <c r="H1" s="31"/>
      <c r="I1" s="31"/>
    </row>
    <row r="3" spans="1:9">
      <c r="C3"/>
      <c r="D3"/>
    </row>
    <row r="4" spans="1:9">
      <c r="C4"/>
      <c r="D4"/>
    </row>
    <row r="5" spans="1:9">
      <c r="C5" s="32" t="s">
        <v>47</v>
      </c>
      <c r="D5" s="32"/>
      <c r="E5" s="21">
        <f>G40</f>
        <v>8.4821428571428575E-2</v>
      </c>
    </row>
    <row r="6" spans="1:9">
      <c r="C6"/>
      <c r="D6"/>
    </row>
    <row r="7" spans="1:9">
      <c r="C7" s="37" t="s">
        <v>48</v>
      </c>
      <c r="D7" s="37"/>
      <c r="E7" s="20">
        <f>H40</f>
        <v>0.9151785714285714</v>
      </c>
    </row>
    <row r="20" spans="1:14" s="19" customFormat="1" ht="32">
      <c r="A20" s="15" t="s">
        <v>2</v>
      </c>
      <c r="B20" s="15" t="s">
        <v>93</v>
      </c>
      <c r="C20" s="15" t="s">
        <v>49</v>
      </c>
      <c r="D20" s="18" t="s">
        <v>116</v>
      </c>
      <c r="E20" s="15" t="s">
        <v>3</v>
      </c>
      <c r="F20" s="15" t="s">
        <v>50</v>
      </c>
      <c r="G20" s="15" t="s">
        <v>7</v>
      </c>
      <c r="H20" s="18" t="s">
        <v>51</v>
      </c>
      <c r="I20" s="15" t="s">
        <v>11</v>
      </c>
    </row>
    <row r="21" spans="1:14" ht="80">
      <c r="A21" s="6">
        <v>16.100000000000001</v>
      </c>
      <c r="B21" s="26" t="s">
        <v>251</v>
      </c>
      <c r="C21" s="4" t="s">
        <v>59</v>
      </c>
      <c r="D21" s="4" t="s">
        <v>114</v>
      </c>
      <c r="E21" s="3" t="s">
        <v>317</v>
      </c>
      <c r="F21" s="5" t="s">
        <v>75</v>
      </c>
      <c r="G21" s="5" t="s">
        <v>78</v>
      </c>
      <c r="H21" s="27" t="s">
        <v>58</v>
      </c>
      <c r="I21" s="27" t="s">
        <v>58</v>
      </c>
      <c r="K21" s="12">
        <f t="shared" ref="K21" si="0">IF(F21="No Policy",0,IF(F21="Informal Policy",0.25,IF(F21="Partial Written Policy",0.5,IF(F21="Written Policy",0.75,IF(F21="Approved Written Policy",1,"INVALID")))))</f>
        <v>0.75</v>
      </c>
      <c r="L21" s="12">
        <f t="shared" ref="L21" si="1">IF(G21="Not Implemented",0,IF(G21="Parts of Policy Implemented",0.25,IF(G21="Implemented on Some Systems",0.5,IF(G21="Implemented on Most Systems",0.75,IF(G21="Implemented on All Systems",1,"INVALID")))))</f>
        <v>0.25</v>
      </c>
      <c r="M21" s="12"/>
      <c r="N21" s="12"/>
    </row>
    <row r="22" spans="1:14" ht="160">
      <c r="A22" s="6">
        <v>16.2</v>
      </c>
      <c r="B22" s="26" t="s">
        <v>252</v>
      </c>
      <c r="C22" s="4" t="s">
        <v>59</v>
      </c>
      <c r="D22" s="4" t="s">
        <v>114</v>
      </c>
      <c r="E22" s="3" t="s">
        <v>317</v>
      </c>
      <c r="F22" s="5" t="s">
        <v>53</v>
      </c>
      <c r="G22" s="5" t="s">
        <v>54</v>
      </c>
      <c r="H22" s="27" t="s">
        <v>58</v>
      </c>
      <c r="I22" s="27" t="s">
        <v>58</v>
      </c>
      <c r="K22" s="12">
        <f t="shared" ref="K22:K34" si="2">IF(F22="No Policy",0,IF(F22="Informal Policy",0.25,IF(F22="Partial Written Policy",0.5,IF(F22="Written Policy",0.75,IF(F22="Approved Written Policy",1,"INVALID")))))</f>
        <v>0</v>
      </c>
      <c r="L22" s="12">
        <f t="shared" ref="L22:L34" si="3">IF(G22="Not Implemented",0,IF(G22="Parts of Policy Implemented",0.25,IF(G22="Implemented on Some Systems",0.5,IF(G22="Implemented on Most Systems",0.75,IF(G22="Implemented on All Systems",1,"INVALID")))))</f>
        <v>0</v>
      </c>
      <c r="M22" s="12"/>
      <c r="N22" s="12"/>
    </row>
    <row r="23" spans="1:14" ht="64">
      <c r="A23" s="6">
        <v>16.3</v>
      </c>
      <c r="B23" s="26" t="s">
        <v>253</v>
      </c>
      <c r="C23" s="4" t="s">
        <v>59</v>
      </c>
      <c r="D23" s="4" t="s">
        <v>114</v>
      </c>
      <c r="E23" s="3" t="s">
        <v>317</v>
      </c>
      <c r="F23" s="5" t="s">
        <v>75</v>
      </c>
      <c r="G23" s="5" t="s">
        <v>78</v>
      </c>
      <c r="H23" s="27" t="s">
        <v>58</v>
      </c>
      <c r="I23" s="27" t="s">
        <v>58</v>
      </c>
      <c r="K23" s="12">
        <f t="shared" si="2"/>
        <v>0.75</v>
      </c>
      <c r="L23" s="12">
        <f t="shared" si="3"/>
        <v>0.25</v>
      </c>
      <c r="M23" s="12"/>
      <c r="N23" s="12"/>
    </row>
    <row r="24" spans="1:14" ht="80">
      <c r="A24" s="6">
        <v>16.399999999999999</v>
      </c>
      <c r="B24" s="26" t="s">
        <v>254</v>
      </c>
      <c r="C24" s="4" t="s">
        <v>59</v>
      </c>
      <c r="D24" s="4" t="s">
        <v>114</v>
      </c>
      <c r="E24" s="3" t="s">
        <v>317</v>
      </c>
      <c r="F24" s="5" t="s">
        <v>75</v>
      </c>
      <c r="G24" s="5" t="s">
        <v>78</v>
      </c>
      <c r="H24" s="27" t="s">
        <v>58</v>
      </c>
      <c r="I24" s="27" t="s">
        <v>58</v>
      </c>
      <c r="K24" s="12">
        <f t="shared" si="2"/>
        <v>0.75</v>
      </c>
      <c r="L24" s="12">
        <f t="shared" si="3"/>
        <v>0.25</v>
      </c>
      <c r="M24" s="12"/>
      <c r="N24" s="12"/>
    </row>
    <row r="25" spans="1:14" ht="64">
      <c r="A25" s="6">
        <v>16.5</v>
      </c>
      <c r="B25" s="26" t="s">
        <v>255</v>
      </c>
      <c r="C25" s="4" t="s">
        <v>59</v>
      </c>
      <c r="D25" s="4" t="s">
        <v>114</v>
      </c>
      <c r="E25" s="3" t="s">
        <v>317</v>
      </c>
      <c r="F25" s="5" t="s">
        <v>53</v>
      </c>
      <c r="G25" s="5" t="s">
        <v>54</v>
      </c>
      <c r="H25" s="27" t="s">
        <v>58</v>
      </c>
      <c r="I25" s="27" t="s">
        <v>58</v>
      </c>
      <c r="K25" s="12">
        <f t="shared" si="2"/>
        <v>0</v>
      </c>
      <c r="L25" s="12">
        <f t="shared" si="3"/>
        <v>0</v>
      </c>
      <c r="M25" s="12"/>
      <c r="N25" s="12"/>
    </row>
    <row r="26" spans="1:14" ht="96">
      <c r="A26" s="6">
        <v>16.600000000000001</v>
      </c>
      <c r="B26" s="26" t="s">
        <v>256</v>
      </c>
      <c r="C26" s="4" t="s">
        <v>59</v>
      </c>
      <c r="D26" s="4" t="s">
        <v>114</v>
      </c>
      <c r="E26" s="3" t="s">
        <v>317</v>
      </c>
      <c r="F26" s="5" t="s">
        <v>53</v>
      </c>
      <c r="G26" s="5" t="s">
        <v>54</v>
      </c>
      <c r="H26" s="27" t="s">
        <v>58</v>
      </c>
      <c r="I26" s="27" t="s">
        <v>58</v>
      </c>
      <c r="K26" s="12">
        <f t="shared" si="2"/>
        <v>0</v>
      </c>
      <c r="L26" s="12">
        <f t="shared" si="3"/>
        <v>0</v>
      </c>
      <c r="M26" s="12"/>
      <c r="N26" s="12"/>
    </row>
    <row r="27" spans="1:14" ht="80">
      <c r="A27" s="6">
        <v>16.7</v>
      </c>
      <c r="B27" s="26" t="s">
        <v>257</v>
      </c>
      <c r="C27" s="4" t="s">
        <v>59</v>
      </c>
      <c r="D27" s="4" t="s">
        <v>114</v>
      </c>
      <c r="E27" s="3" t="s">
        <v>306</v>
      </c>
      <c r="F27" s="5" t="s">
        <v>53</v>
      </c>
      <c r="G27" s="5" t="s">
        <v>54</v>
      </c>
      <c r="H27" s="27" t="s">
        <v>58</v>
      </c>
      <c r="I27" s="27" t="s">
        <v>58</v>
      </c>
      <c r="K27" s="12">
        <f t="shared" ref="K27" si="4">IF(F27="No Policy",0,IF(F27="Informal Policy",0.25,IF(F27="Partial Written Policy",0.5,IF(F27="Written Policy",0.75,IF(F27="Approved Written Policy",1,"INVALID")))))</f>
        <v>0</v>
      </c>
      <c r="L27" s="12">
        <f t="shared" ref="L27" si="5">IF(G27="Not Implemented",0,IF(G27="Parts of Policy Implemented",0.25,IF(G27="Implemented on Some Systems",0.5,IF(G27="Implemented on Most Systems",0.75,IF(G27="Implemented on All Systems",1,"INVALID")))))</f>
        <v>0</v>
      </c>
      <c r="M27" s="12"/>
      <c r="N27" s="12"/>
    </row>
    <row r="28" spans="1:14" ht="16">
      <c r="A28" s="6">
        <v>16.8</v>
      </c>
      <c r="B28" s="26" t="s">
        <v>258</v>
      </c>
      <c r="C28" s="4" t="s">
        <v>59</v>
      </c>
      <c r="D28" s="4" t="s">
        <v>114</v>
      </c>
      <c r="E28" s="3" t="s">
        <v>317</v>
      </c>
      <c r="F28" s="5" t="s">
        <v>76</v>
      </c>
      <c r="G28" s="5" t="s">
        <v>80</v>
      </c>
      <c r="H28" s="27" t="s">
        <v>58</v>
      </c>
      <c r="I28" s="27" t="s">
        <v>58</v>
      </c>
      <c r="K28" s="12">
        <f t="shared" si="2"/>
        <v>1</v>
      </c>
      <c r="L28" s="12">
        <f t="shared" si="3"/>
        <v>0.75</v>
      </c>
      <c r="M28" s="12"/>
      <c r="N28" s="12"/>
    </row>
    <row r="29" spans="1:14" ht="80">
      <c r="A29" s="6">
        <v>16.899999999999999</v>
      </c>
      <c r="B29" s="26" t="s">
        <v>259</v>
      </c>
      <c r="C29" s="4" t="s">
        <v>59</v>
      </c>
      <c r="D29" s="4" t="s">
        <v>114</v>
      </c>
      <c r="E29" s="3" t="s">
        <v>315</v>
      </c>
      <c r="F29" s="5" t="s">
        <v>53</v>
      </c>
      <c r="G29" s="5" t="s">
        <v>54</v>
      </c>
      <c r="H29" s="27" t="s">
        <v>58</v>
      </c>
      <c r="I29" s="27" t="s">
        <v>58</v>
      </c>
      <c r="K29" s="12">
        <f t="shared" si="2"/>
        <v>0</v>
      </c>
      <c r="L29" s="12">
        <f t="shared" si="3"/>
        <v>0</v>
      </c>
      <c r="M29" s="12"/>
      <c r="N29" s="12"/>
    </row>
    <row r="30" spans="1:14" ht="128">
      <c r="A30" s="6" t="s">
        <v>70</v>
      </c>
      <c r="B30" s="26" t="s">
        <v>260</v>
      </c>
      <c r="C30" s="4" t="s">
        <v>59</v>
      </c>
      <c r="D30" s="4" t="s">
        <v>114</v>
      </c>
      <c r="E30" s="3" t="s">
        <v>317</v>
      </c>
      <c r="F30" s="5" t="s">
        <v>53</v>
      </c>
      <c r="G30" s="5" t="s">
        <v>54</v>
      </c>
      <c r="H30" s="27" t="s">
        <v>58</v>
      </c>
      <c r="I30" s="27" t="s">
        <v>58</v>
      </c>
      <c r="K30" s="12">
        <f t="shared" si="2"/>
        <v>0</v>
      </c>
      <c r="L30" s="12">
        <f t="shared" si="3"/>
        <v>0</v>
      </c>
      <c r="M30" s="12"/>
      <c r="N30" s="12"/>
    </row>
    <row r="31" spans="1:14" ht="128">
      <c r="A31" s="6">
        <v>16.11</v>
      </c>
      <c r="B31" s="26" t="s">
        <v>261</v>
      </c>
      <c r="C31" s="4" t="s">
        <v>59</v>
      </c>
      <c r="D31" s="4" t="s">
        <v>114</v>
      </c>
      <c r="E31" s="3" t="s">
        <v>317</v>
      </c>
      <c r="F31" s="5" t="s">
        <v>53</v>
      </c>
      <c r="G31" s="5" t="s">
        <v>54</v>
      </c>
      <c r="H31" s="27" t="s">
        <v>58</v>
      </c>
      <c r="I31" s="27" t="s">
        <v>58</v>
      </c>
      <c r="K31" s="12">
        <f t="shared" ref="K31" si="6">IF(F31="No Policy",0,IF(F31="Informal Policy",0.25,IF(F31="Partial Written Policy",0.5,IF(F31="Written Policy",0.75,IF(F31="Approved Written Policy",1,"INVALID")))))</f>
        <v>0</v>
      </c>
      <c r="L31" s="12">
        <f t="shared" ref="L31" si="7">IF(G31="Not Implemented",0,IF(G31="Parts of Policy Implemented",0.25,IF(G31="Implemented on Some Systems",0.5,IF(G31="Implemented on Most Systems",0.75,IF(G31="Implemented on All Systems",1,"INVALID")))))</f>
        <v>0</v>
      </c>
      <c r="M31" s="12"/>
      <c r="N31" s="12"/>
    </row>
    <row r="32" spans="1:14" ht="32">
      <c r="A32" s="6">
        <v>16.12</v>
      </c>
      <c r="B32" s="26" t="s">
        <v>262</v>
      </c>
      <c r="C32" s="4" t="s">
        <v>59</v>
      </c>
      <c r="D32" s="4">
        <v>3</v>
      </c>
      <c r="E32" s="3" t="s">
        <v>318</v>
      </c>
      <c r="F32" s="5" t="s">
        <v>53</v>
      </c>
      <c r="G32" s="5" t="s">
        <v>54</v>
      </c>
      <c r="H32" s="5" t="s">
        <v>55</v>
      </c>
      <c r="I32" s="5" t="s">
        <v>56</v>
      </c>
      <c r="K32" s="12">
        <f t="shared" si="2"/>
        <v>0</v>
      </c>
      <c r="L32" s="12">
        <f t="shared" si="3"/>
        <v>0</v>
      </c>
      <c r="M32" s="12">
        <f t="shared" ref="M32" si="8">IF(H32="Not Automated",0,IF(H32="Parts of Policy Automated",0.25,IF(H32="Automated on Some Systems",0.5,IF(H32="Automated on Most Systems",0.75,IF(H32="Automated on All Systems",1,"INVALID")))))</f>
        <v>0</v>
      </c>
      <c r="N32" s="12">
        <f t="shared" ref="N32" si="9">IF(I32="Not Reported",0,IF(I32="Parts of Policy Reported",0.25,IF(I32="Reported on Some Systems",0.5,IF(I32="Reported on Most Systems",0.75,IF(I32="Reported on All Systems",1,"INVALID")))))</f>
        <v>0</v>
      </c>
    </row>
    <row r="33" spans="1:16" ht="64">
      <c r="A33" s="6">
        <v>16.13</v>
      </c>
      <c r="B33" s="26" t="s">
        <v>263</v>
      </c>
      <c r="C33" s="4" t="s">
        <v>59</v>
      </c>
      <c r="D33" s="4">
        <v>3</v>
      </c>
      <c r="E33" s="3" t="s">
        <v>319</v>
      </c>
      <c r="F33" s="5" t="s">
        <v>53</v>
      </c>
      <c r="G33" s="5" t="s">
        <v>54</v>
      </c>
      <c r="H33" s="27" t="s">
        <v>58</v>
      </c>
      <c r="I33" s="27" t="s">
        <v>58</v>
      </c>
      <c r="K33" s="12">
        <f t="shared" si="2"/>
        <v>0</v>
      </c>
      <c r="L33" s="12">
        <f t="shared" si="3"/>
        <v>0</v>
      </c>
      <c r="M33" s="12"/>
      <c r="N33" s="12"/>
    </row>
    <row r="34" spans="1:16" ht="80">
      <c r="A34" s="9">
        <v>16.14</v>
      </c>
      <c r="B34" s="26" t="s">
        <v>264</v>
      </c>
      <c r="C34" s="4" t="s">
        <v>59</v>
      </c>
      <c r="D34" s="4">
        <v>3</v>
      </c>
      <c r="E34" s="3" t="s">
        <v>317</v>
      </c>
      <c r="F34" s="5" t="s">
        <v>53</v>
      </c>
      <c r="G34" s="5" t="s">
        <v>54</v>
      </c>
      <c r="H34" s="27" t="s">
        <v>58</v>
      </c>
      <c r="I34" s="27" t="s">
        <v>58</v>
      </c>
      <c r="K34" s="12">
        <f t="shared" si="2"/>
        <v>0</v>
      </c>
      <c r="L34" s="12">
        <f t="shared" si="3"/>
        <v>0</v>
      </c>
      <c r="M34" s="12"/>
      <c r="N34" s="12"/>
    </row>
    <row r="35" spans="1:16">
      <c r="A35" s="6"/>
    </row>
    <row r="36" spans="1:16" hidden="1">
      <c r="E36" s="2" t="s">
        <v>60</v>
      </c>
      <c r="G36" s="13">
        <f>AVERAGE(K21:K34)</f>
        <v>0.23214285714285715</v>
      </c>
      <c r="H36" s="13">
        <f>1-G36</f>
        <v>0.76785714285714279</v>
      </c>
    </row>
    <row r="37" spans="1:16" ht="16" hidden="1">
      <c r="E37" s="4" t="s">
        <v>61</v>
      </c>
      <c r="F37" s="4"/>
      <c r="G37" s="13">
        <f>AVERAGE(L21:L34)</f>
        <v>0.10714285714285714</v>
      </c>
      <c r="H37" s="13">
        <f>1-G37</f>
        <v>0.8928571428571429</v>
      </c>
    </row>
    <row r="38" spans="1:16" ht="16" hidden="1">
      <c r="E38" s="4" t="s">
        <v>62</v>
      </c>
      <c r="F38" s="4"/>
      <c r="G38" s="13">
        <f>AVERAGE(M21:M34)</f>
        <v>0</v>
      </c>
      <c r="H38" s="13">
        <f>1-G38</f>
        <v>1</v>
      </c>
    </row>
    <row r="39" spans="1:16" ht="16" hidden="1">
      <c r="E39" s="4" t="s">
        <v>63</v>
      </c>
      <c r="F39" s="4"/>
      <c r="G39" s="13">
        <f>AVERAGE(N21:N34)</f>
        <v>0</v>
      </c>
      <c r="H39" s="13">
        <f>1-G39</f>
        <v>1</v>
      </c>
    </row>
    <row r="40" spans="1:16" ht="16" hidden="1">
      <c r="E40" s="4" t="s">
        <v>64</v>
      </c>
      <c r="F40" s="4"/>
      <c r="G40" s="13">
        <f>AVERAGE(G36:G39)</f>
        <v>8.4821428571428575E-2</v>
      </c>
      <c r="H40" s="13">
        <f>1-G40</f>
        <v>0.9151785714285714</v>
      </c>
    </row>
    <row r="41" spans="1:16" ht="16" hidden="1">
      <c r="E41" s="4" t="s">
        <v>117</v>
      </c>
      <c r="F41" s="4"/>
      <c r="G41" s="13"/>
      <c r="H41" s="13">
        <f t="shared" ref="H41:H43" si="10">1-G41</f>
        <v>1</v>
      </c>
    </row>
    <row r="42" spans="1:16" ht="16" hidden="1">
      <c r="E42" s="4" t="s">
        <v>118</v>
      </c>
      <c r="F42" s="4"/>
      <c r="G42" s="13">
        <f>AVERAGE(L21:L31)</f>
        <v>0.13636363636363635</v>
      </c>
      <c r="H42" s="13">
        <f t="shared" si="10"/>
        <v>0.86363636363636365</v>
      </c>
    </row>
    <row r="43" spans="1:16" ht="16" hidden="1">
      <c r="E43" s="4" t="s">
        <v>119</v>
      </c>
      <c r="F43" s="4"/>
      <c r="G43" s="13">
        <f>AVERAGE(L21:L34)</f>
        <v>0.10714285714285714</v>
      </c>
      <c r="H43" s="13">
        <f t="shared" si="10"/>
        <v>0.8928571428571429</v>
      </c>
    </row>
    <row r="45" spans="1:16" ht="30" customHeight="1">
      <c r="A45" s="29" t="s">
        <v>13</v>
      </c>
      <c r="B45" s="29"/>
      <c r="C45" s="29"/>
      <c r="D45" s="29"/>
      <c r="E45" s="29"/>
      <c r="F45" s="29"/>
      <c r="G45" s="29"/>
      <c r="H45" s="29"/>
      <c r="I45" s="29"/>
      <c r="J45" s="29"/>
      <c r="K45" s="29"/>
      <c r="L45" s="29"/>
      <c r="M45" s="29"/>
      <c r="N45" s="29"/>
      <c r="O45" s="29"/>
      <c r="P45" s="29"/>
    </row>
  </sheetData>
  <mergeCells count="4">
    <mergeCell ref="A45:P45"/>
    <mergeCell ref="A1:I1"/>
    <mergeCell ref="C5:D5"/>
    <mergeCell ref="C7:D7"/>
  </mergeCells>
  <hyperlinks>
    <hyperlink ref="A45" r:id="rId1" display="http://creativecommons.org/licenses/by-sa/4.0/" xr:uid="{00000000-0004-0000-11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16" operator="equal" id="{0F60523B-BB50-494A-8988-919DE38531EF}">
            <xm:f>Values!$A$8</xm:f>
            <x14:dxf>
              <fill>
                <patternFill>
                  <bgColor rgb="FF27AE60"/>
                </patternFill>
              </fill>
            </x14:dxf>
          </x14:cfRule>
          <x14:cfRule type="cellIs" priority="17" operator="equal" id="{3C781BE0-30DB-45B3-A564-44BA696F2935}">
            <xm:f>Values!$A$7</xm:f>
            <x14:dxf>
              <fill>
                <patternFill>
                  <bgColor rgb="FFF1C40F"/>
                </patternFill>
              </fill>
            </x14:dxf>
          </x14:cfRule>
          <x14:cfRule type="cellIs" priority="18" operator="equal" id="{178C3C52-1C57-4F29-A5F7-85C159E8C95B}">
            <xm:f>Values!$A$6</xm:f>
            <x14:dxf>
              <fill>
                <patternFill>
                  <bgColor rgb="FFF39C12"/>
                </patternFill>
              </fill>
            </x14:dxf>
          </x14:cfRule>
          <x14:cfRule type="cellIs" priority="19" operator="equal" id="{A3B2252F-C465-464C-87B0-1077B8CC88E4}">
            <xm:f>Values!$A$5</xm:f>
            <x14:dxf>
              <fill>
                <patternFill>
                  <bgColor rgb="FFE67E22"/>
                </patternFill>
              </fill>
            </x14:dxf>
          </x14:cfRule>
          <x14:cfRule type="cellIs" priority="20" operator="equal" id="{4940C961-4446-4198-9BF1-9A8E2379F56D}">
            <xm:f>Values!$A$4</xm:f>
            <x14:dxf>
              <fill>
                <patternFill>
                  <bgColor rgb="FFE74C3C"/>
                </patternFill>
              </fill>
            </x14:dxf>
          </x14:cfRule>
          <xm:sqref>F21:F34</xm:sqref>
        </x14:conditionalFormatting>
        <x14:conditionalFormatting xmlns:xm="http://schemas.microsoft.com/office/excel/2006/main">
          <x14:cfRule type="cellIs" priority="1" operator="equal" id="{13306C58-E4C3-4503-8A0E-9A3792B80CF2}">
            <xm:f>Values!$A$15</xm:f>
            <x14:dxf>
              <fill>
                <patternFill>
                  <bgColor rgb="FF27AE60"/>
                </patternFill>
              </fill>
            </x14:dxf>
          </x14:cfRule>
          <x14:cfRule type="cellIs" priority="12" operator="equal" id="{0F1DD462-160B-477B-A12F-5B9B5B2C3852}">
            <xm:f>Values!$A$14</xm:f>
            <x14:dxf>
              <fill>
                <patternFill>
                  <bgColor rgb="FFF1C40F"/>
                </patternFill>
              </fill>
            </x14:dxf>
          </x14:cfRule>
          <x14:cfRule type="cellIs" priority="13" operator="equal" id="{618EF741-62D8-4E52-818E-0DA0D20A7D6A}">
            <xm:f>Values!$A$13</xm:f>
            <x14:dxf>
              <fill>
                <patternFill>
                  <bgColor rgb="FFF39C12"/>
                </patternFill>
              </fill>
            </x14:dxf>
          </x14:cfRule>
          <x14:cfRule type="cellIs" priority="14" operator="equal" id="{3D27B3F7-BE80-41E9-80F7-B439B2096BB0}">
            <xm:f>Values!$A$12</xm:f>
            <x14:dxf>
              <fill>
                <patternFill>
                  <bgColor rgb="FFE67E22"/>
                </patternFill>
              </fill>
            </x14:dxf>
          </x14:cfRule>
          <x14:cfRule type="cellIs" priority="15" operator="equal" id="{41EFE286-17D5-41DF-896E-9BF8328481C1}">
            <xm:f>Values!$A$11</xm:f>
            <x14:dxf>
              <fill>
                <patternFill>
                  <bgColor rgb="FFE74C3C"/>
                </patternFill>
              </fill>
            </x14:dxf>
          </x14:cfRule>
          <xm:sqref>G21:G34</xm:sqref>
        </x14:conditionalFormatting>
        <x14:conditionalFormatting xmlns:xm="http://schemas.microsoft.com/office/excel/2006/main">
          <x14:cfRule type="cellIs" priority="62" operator="equal" id="{269D2FCB-3D3D-4272-A316-78F140D255B4}">
            <xm:f>Values!$A$22</xm:f>
            <x14:dxf>
              <fill>
                <patternFill>
                  <bgColor rgb="FF27B060"/>
                </patternFill>
              </fill>
            </x14:dxf>
          </x14:cfRule>
          <x14:cfRule type="cellIs" priority="68" operator="equal" id="{17083EE6-1CD7-4B26-9991-41ED74BF6390}">
            <xm:f>Values!$A$21</xm:f>
            <x14:dxf>
              <fill>
                <patternFill>
                  <bgColor rgb="FFF1C40F"/>
                </patternFill>
              </fill>
            </x14:dxf>
          </x14:cfRule>
          <x14:cfRule type="cellIs" priority="69" operator="equal" id="{0276773F-7F9C-453B-B4ED-7A446D7483A5}">
            <xm:f>Values!$A$20</xm:f>
            <x14:dxf>
              <fill>
                <patternFill>
                  <bgColor rgb="FFF39C12"/>
                </patternFill>
              </fill>
            </x14:dxf>
          </x14:cfRule>
          <x14:cfRule type="cellIs" priority="70" operator="equal" id="{FF80576B-46BD-4DB7-9FA9-DBE9AECB82B4}">
            <xm:f>Values!$A$19</xm:f>
            <x14:dxf>
              <fill>
                <patternFill>
                  <bgColor rgb="FFE67E22"/>
                </patternFill>
              </fill>
            </x14:dxf>
          </x14:cfRule>
          <x14:cfRule type="cellIs" priority="71" operator="equal" id="{A9F14037-55F2-402D-940D-7CF5E73C518F}">
            <xm:f>Values!$A$18</xm:f>
            <x14:dxf>
              <fill>
                <patternFill>
                  <bgColor rgb="FFE74C3C"/>
                </patternFill>
              </fill>
            </x14:dxf>
          </x14:cfRule>
          <xm:sqref>H32</xm:sqref>
        </x14:conditionalFormatting>
        <x14:conditionalFormatting xmlns:xm="http://schemas.microsoft.com/office/excel/2006/main">
          <x14:cfRule type="cellIs" priority="63" operator="equal" id="{C3E4950A-D3DC-42CF-8DCF-CA0A745EE63F}">
            <xm:f>Values!$A$29</xm:f>
            <x14:dxf>
              <fill>
                <patternFill>
                  <bgColor rgb="FF27AE60"/>
                </patternFill>
              </fill>
            </x14:dxf>
          </x14:cfRule>
          <x14:cfRule type="cellIs" priority="64" operator="equal" id="{180B5644-EA5C-4F61-BF84-4EE421388102}">
            <xm:f>Values!$A$28</xm:f>
            <x14:dxf>
              <fill>
                <patternFill>
                  <bgColor rgb="FFF1C40F"/>
                </patternFill>
              </fill>
            </x14:dxf>
          </x14:cfRule>
          <x14:cfRule type="cellIs" priority="65" operator="equal" id="{40336059-DD9C-438E-9D5C-F24CF7B34172}">
            <xm:f>Values!$A$27</xm:f>
            <x14:dxf>
              <fill>
                <patternFill>
                  <bgColor rgb="FFF39C12"/>
                </patternFill>
              </fill>
            </x14:dxf>
          </x14:cfRule>
          <x14:cfRule type="cellIs" priority="66" operator="equal" id="{0F10E007-F118-46FD-B0CF-7E23E0932230}">
            <xm:f>Values!$A$26</xm:f>
            <x14:dxf>
              <fill>
                <patternFill>
                  <bgColor rgb="FFE67E22"/>
                </patternFill>
              </fill>
            </x14:dxf>
          </x14:cfRule>
          <x14:cfRule type="cellIs" priority="67" operator="equal" id="{2682F2E1-C05E-4E3E-9E97-9644A666E47E}">
            <xm:f>Values!$A$25</xm:f>
            <x14:dxf>
              <fill>
                <patternFill>
                  <bgColor rgb="FFE74C3C"/>
                </patternFill>
              </fill>
            </x14:dxf>
          </x14:cfRule>
          <xm:sqref>I32</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1100-000000000000}">
          <x14:formula1>
            <xm:f>Values!$A$25:$A$29</xm:f>
          </x14:formula1>
          <xm:sqref>I32</xm:sqref>
        </x14:dataValidation>
        <x14:dataValidation type="list" allowBlank="1" showInputMessage="1" showErrorMessage="1" xr:uid="{00000000-0002-0000-1100-000001000000}">
          <x14:formula1>
            <xm:f>Values!$A$18:$A$22</xm:f>
          </x14:formula1>
          <xm:sqref>H32</xm:sqref>
        </x14:dataValidation>
        <x14:dataValidation type="list" allowBlank="1" showInputMessage="1" showErrorMessage="1" xr:uid="{00000000-0002-0000-1100-000002000000}">
          <x14:formula1>
            <xm:f>Values!$A$11:$A$15</xm:f>
          </x14:formula1>
          <xm:sqref>G21:G34</xm:sqref>
        </x14:dataValidation>
        <x14:dataValidation type="list" allowBlank="1" showInputMessage="1" showErrorMessage="1" xr:uid="{00000000-0002-0000-1100-000003000000}">
          <x14:formula1>
            <xm:f>Values!$A$4:$A$8</xm:f>
          </x14:formula1>
          <xm:sqref>F21:F34</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P38"/>
  <sheetViews>
    <sheetView topLeftCell="A18" zoomScale="135" zoomScaleNormal="80" workbookViewId="0">
      <selection activeCell="A2" sqref="A2"/>
    </sheetView>
  </sheetViews>
  <sheetFormatPr baseColWidth="10" defaultColWidth="8.6640625" defaultRowHeight="15"/>
  <cols>
    <col min="2" max="2" width="71.33203125" customWidth="1"/>
    <col min="3" max="3" width="14.83203125" style="3" customWidth="1"/>
    <col min="4" max="4" width="15" style="3" bestFit="1" customWidth="1"/>
    <col min="5" max="5" width="32" bestFit="1" customWidth="1"/>
    <col min="6" max="6" width="20.6640625" bestFit="1" customWidth="1"/>
    <col min="7" max="7" width="26.6640625" bestFit="1" customWidth="1"/>
    <col min="8" max="8" width="25" bestFit="1" customWidth="1"/>
    <col min="9" max="9" width="26.5" bestFit="1" customWidth="1"/>
    <col min="11" max="14" width="8.6640625" hidden="1" customWidth="1"/>
  </cols>
  <sheetData>
    <row r="1" spans="1:9" ht="59.75" customHeight="1">
      <c r="A1" s="31" t="s">
        <v>296</v>
      </c>
      <c r="B1" s="31"/>
      <c r="C1" s="31"/>
      <c r="D1" s="31"/>
      <c r="E1" s="31"/>
      <c r="F1" s="31"/>
      <c r="G1" s="31"/>
      <c r="H1" s="31"/>
      <c r="I1" s="31"/>
    </row>
    <row r="3" spans="1:9">
      <c r="C3"/>
      <c r="D3"/>
    </row>
    <row r="4" spans="1:9">
      <c r="C4"/>
      <c r="D4"/>
    </row>
    <row r="5" spans="1:9">
      <c r="C5" s="32" t="s">
        <v>47</v>
      </c>
      <c r="D5" s="32"/>
      <c r="E5" s="21">
        <f>G33</f>
        <v>0</v>
      </c>
    </row>
    <row r="6" spans="1:9">
      <c r="C6"/>
      <c r="D6"/>
    </row>
    <row r="7" spans="1:9">
      <c r="C7" s="37" t="s">
        <v>48</v>
      </c>
      <c r="D7" s="37"/>
      <c r="E7" s="20">
        <f>H33</f>
        <v>1</v>
      </c>
    </row>
    <row r="20" spans="1:14" s="19" customFormat="1" ht="32">
      <c r="A20" s="15" t="s">
        <v>2</v>
      </c>
      <c r="B20" s="15" t="s">
        <v>93</v>
      </c>
      <c r="C20" s="15" t="s">
        <v>49</v>
      </c>
      <c r="D20" s="18" t="s">
        <v>116</v>
      </c>
      <c r="E20" s="15" t="s">
        <v>3</v>
      </c>
      <c r="F20" s="15" t="s">
        <v>50</v>
      </c>
      <c r="G20" s="15" t="s">
        <v>7</v>
      </c>
      <c r="H20" s="18" t="s">
        <v>51</v>
      </c>
      <c r="I20" s="15" t="s">
        <v>11</v>
      </c>
    </row>
    <row r="21" spans="1:14" ht="112">
      <c r="A21" s="6">
        <v>17.100000000000001</v>
      </c>
      <c r="B21" s="26" t="s">
        <v>265</v>
      </c>
      <c r="C21" s="4" t="s">
        <v>280</v>
      </c>
      <c r="D21" s="4" t="s">
        <v>115</v>
      </c>
      <c r="E21" s="3" t="s">
        <v>320</v>
      </c>
      <c r="F21" s="5" t="s">
        <v>53</v>
      </c>
      <c r="G21" s="5" t="s">
        <v>54</v>
      </c>
      <c r="H21" s="27" t="s">
        <v>58</v>
      </c>
      <c r="I21" s="27" t="s">
        <v>58</v>
      </c>
      <c r="K21" s="12">
        <f t="shared" ref="K21" si="0">IF(F21="No Policy",0,IF(F21="Informal Policy",0.25,IF(F21="Partial Written Policy",0.5,IF(F21="Written Policy",0.75,IF(F21="Approved Written Policy",1,"INVALID")))))</f>
        <v>0</v>
      </c>
      <c r="L21" s="12">
        <f t="shared" ref="L21" si="1">IF(G21="Not Implemented",0,IF(G21="Parts of Policy Implemented",0.25,IF(G21="Implemented on Some Systems",0.5,IF(G21="Implemented on Most Systems",0.75,IF(G21="Implemented on All Systems",1,"INVALID")))))</f>
        <v>0</v>
      </c>
      <c r="M21" s="12"/>
      <c r="N21" s="12"/>
    </row>
    <row r="22" spans="1:14" ht="80">
      <c r="A22" s="6">
        <v>17.2</v>
      </c>
      <c r="B22" s="26" t="s">
        <v>266</v>
      </c>
      <c r="C22" s="4" t="s">
        <v>280</v>
      </c>
      <c r="D22" s="4" t="s">
        <v>115</v>
      </c>
      <c r="E22" s="3" t="s">
        <v>320</v>
      </c>
      <c r="F22" s="5" t="s">
        <v>53</v>
      </c>
      <c r="G22" s="5" t="s">
        <v>54</v>
      </c>
      <c r="H22" s="27" t="s">
        <v>58</v>
      </c>
      <c r="I22" s="27" t="s">
        <v>58</v>
      </c>
      <c r="K22" s="12">
        <f t="shared" ref="K22:K29" si="2">IF(F22="No Policy",0,IF(F22="Informal Policy",0.25,IF(F22="Partial Written Policy",0.5,IF(F22="Written Policy",0.75,IF(F22="Approved Written Policy",1,"INVALID")))))</f>
        <v>0</v>
      </c>
      <c r="L22" s="12">
        <f t="shared" ref="L22:L29" si="3">IF(G22="Not Implemented",0,IF(G22="Parts of Policy Implemented",0.25,IF(G22="Implemented on Some Systems",0.5,IF(G22="Implemented on Most Systems",0.75,IF(G22="Implemented on All Systems",1,"INVALID")))))</f>
        <v>0</v>
      </c>
      <c r="M22" s="12"/>
      <c r="N22" s="12"/>
    </row>
    <row r="23" spans="1:14" ht="80">
      <c r="A23" s="6">
        <v>17.3</v>
      </c>
      <c r="B23" s="26" t="s">
        <v>267</v>
      </c>
      <c r="C23" s="4" t="s">
        <v>280</v>
      </c>
      <c r="D23" s="4" t="s">
        <v>115</v>
      </c>
      <c r="E23" s="3" t="s">
        <v>320</v>
      </c>
      <c r="F23" s="5" t="s">
        <v>53</v>
      </c>
      <c r="G23" s="5" t="s">
        <v>54</v>
      </c>
      <c r="H23" s="27" t="s">
        <v>58</v>
      </c>
      <c r="I23" s="27" t="s">
        <v>58</v>
      </c>
      <c r="K23" s="12">
        <f t="shared" si="2"/>
        <v>0</v>
      </c>
      <c r="L23" s="12">
        <f t="shared" si="3"/>
        <v>0</v>
      </c>
      <c r="M23" s="12"/>
      <c r="N23" s="12"/>
    </row>
    <row r="24" spans="1:14" ht="48">
      <c r="A24" s="6">
        <v>17.399999999999999</v>
      </c>
      <c r="B24" s="26" t="s">
        <v>268</v>
      </c>
      <c r="C24" s="4" t="s">
        <v>280</v>
      </c>
      <c r="D24" s="4" t="s">
        <v>114</v>
      </c>
      <c r="E24" s="3" t="s">
        <v>320</v>
      </c>
      <c r="F24" s="5" t="s">
        <v>53</v>
      </c>
      <c r="G24" s="5" t="s">
        <v>54</v>
      </c>
      <c r="H24" s="27" t="s">
        <v>58</v>
      </c>
      <c r="I24" s="27" t="s">
        <v>58</v>
      </c>
      <c r="K24" s="12">
        <f t="shared" si="2"/>
        <v>0</v>
      </c>
      <c r="L24" s="12">
        <f t="shared" si="3"/>
        <v>0</v>
      </c>
      <c r="M24" s="12"/>
      <c r="N24" s="12"/>
    </row>
    <row r="25" spans="1:14" ht="64">
      <c r="A25" s="6">
        <v>17.5</v>
      </c>
      <c r="B25" s="26" t="s">
        <v>269</v>
      </c>
      <c r="C25" s="4" t="s">
        <v>280</v>
      </c>
      <c r="D25" s="4" t="s">
        <v>114</v>
      </c>
      <c r="E25" s="3" t="s">
        <v>320</v>
      </c>
      <c r="F25" s="5" t="s">
        <v>53</v>
      </c>
      <c r="G25" s="5" t="s">
        <v>54</v>
      </c>
      <c r="H25" s="27" t="s">
        <v>58</v>
      </c>
      <c r="I25" s="27" t="s">
        <v>58</v>
      </c>
      <c r="K25" s="12">
        <f t="shared" si="2"/>
        <v>0</v>
      </c>
      <c r="L25" s="12">
        <f t="shared" si="3"/>
        <v>0</v>
      </c>
      <c r="M25" s="12"/>
      <c r="N25" s="12"/>
    </row>
    <row r="26" spans="1:14" ht="80">
      <c r="A26" s="6">
        <v>17.600000000000001</v>
      </c>
      <c r="B26" s="26" t="s">
        <v>270</v>
      </c>
      <c r="C26" s="4" t="s">
        <v>57</v>
      </c>
      <c r="D26" s="4" t="s">
        <v>114</v>
      </c>
      <c r="E26" s="3" t="s">
        <v>320</v>
      </c>
      <c r="F26" s="5" t="s">
        <v>53</v>
      </c>
      <c r="G26" s="5" t="s">
        <v>54</v>
      </c>
      <c r="H26" s="27" t="s">
        <v>58</v>
      </c>
      <c r="I26" s="27" t="s">
        <v>58</v>
      </c>
      <c r="K26" s="12">
        <f t="shared" si="2"/>
        <v>0</v>
      </c>
      <c r="L26" s="12">
        <f t="shared" si="3"/>
        <v>0</v>
      </c>
      <c r="M26" s="12"/>
      <c r="N26" s="12"/>
    </row>
    <row r="27" spans="1:14" ht="64">
      <c r="A27" s="6">
        <v>17.7</v>
      </c>
      <c r="B27" s="26" t="s">
        <v>271</v>
      </c>
      <c r="C27" s="4" t="s">
        <v>279</v>
      </c>
      <c r="D27" s="4" t="s">
        <v>114</v>
      </c>
      <c r="E27" s="3" t="s">
        <v>320</v>
      </c>
      <c r="F27" s="5" t="s">
        <v>53</v>
      </c>
      <c r="G27" s="5" t="s">
        <v>54</v>
      </c>
      <c r="H27" s="27" t="s">
        <v>58</v>
      </c>
      <c r="I27" s="27" t="s">
        <v>58</v>
      </c>
      <c r="K27" s="12">
        <f t="shared" si="2"/>
        <v>0</v>
      </c>
      <c r="L27" s="12">
        <f t="shared" si="3"/>
        <v>0</v>
      </c>
      <c r="M27" s="12"/>
      <c r="N27" s="12"/>
    </row>
    <row r="28" spans="1:14" ht="32">
      <c r="A28" s="6">
        <v>17.8</v>
      </c>
      <c r="B28" s="26" t="s">
        <v>272</v>
      </c>
      <c r="C28" s="4" t="s">
        <v>279</v>
      </c>
      <c r="D28" s="4" t="s">
        <v>114</v>
      </c>
      <c r="E28" s="3" t="s">
        <v>320</v>
      </c>
      <c r="F28" s="5" t="s">
        <v>53</v>
      </c>
      <c r="G28" s="5" t="s">
        <v>54</v>
      </c>
      <c r="H28" s="27" t="s">
        <v>58</v>
      </c>
      <c r="I28" s="27" t="s">
        <v>58</v>
      </c>
      <c r="K28" s="12">
        <f t="shared" si="2"/>
        <v>0</v>
      </c>
      <c r="L28" s="12">
        <f t="shared" si="3"/>
        <v>0</v>
      </c>
      <c r="M28" s="12"/>
      <c r="N28" s="12"/>
    </row>
    <row r="29" spans="1:14" ht="64">
      <c r="A29" s="6">
        <v>17.899999999999999</v>
      </c>
      <c r="B29" s="26" t="s">
        <v>273</v>
      </c>
      <c r="C29" s="4" t="s">
        <v>279</v>
      </c>
      <c r="D29" s="4">
        <v>3</v>
      </c>
      <c r="E29" s="3" t="s">
        <v>320</v>
      </c>
      <c r="F29" s="5" t="s">
        <v>53</v>
      </c>
      <c r="G29" s="5" t="s">
        <v>54</v>
      </c>
      <c r="H29" s="27" t="s">
        <v>58</v>
      </c>
      <c r="I29" s="27" t="s">
        <v>58</v>
      </c>
      <c r="K29" s="12">
        <f t="shared" si="2"/>
        <v>0</v>
      </c>
      <c r="L29" s="12">
        <f t="shared" si="3"/>
        <v>0</v>
      </c>
      <c r="M29" s="12"/>
      <c r="N29" s="12"/>
    </row>
    <row r="31" spans="1:14" hidden="1">
      <c r="E31" s="2" t="s">
        <v>60</v>
      </c>
      <c r="G31" s="13">
        <f>AVERAGE(K21:K29)</f>
        <v>0</v>
      </c>
      <c r="H31" s="13">
        <f>1-G31</f>
        <v>1</v>
      </c>
    </row>
    <row r="32" spans="1:14" ht="16" hidden="1">
      <c r="E32" s="4" t="s">
        <v>61</v>
      </c>
      <c r="F32" s="4"/>
      <c r="G32" s="13">
        <f>AVERAGE(L21:L29)</f>
        <v>0</v>
      </c>
      <c r="H32" s="13">
        <f>1-G32</f>
        <v>1</v>
      </c>
    </row>
    <row r="33" spans="1:16" ht="16" hidden="1">
      <c r="E33" s="4" t="s">
        <v>64</v>
      </c>
      <c r="F33" s="4"/>
      <c r="G33" s="13">
        <f>AVERAGE(G29:G32)</f>
        <v>0</v>
      </c>
      <c r="H33" s="13">
        <f>1-G33</f>
        <v>1</v>
      </c>
    </row>
    <row r="34" spans="1:16" ht="16" hidden="1">
      <c r="E34" s="4" t="s">
        <v>117</v>
      </c>
      <c r="F34" s="4"/>
      <c r="G34" s="13">
        <f>AVERAGE(L21:L23)</f>
        <v>0</v>
      </c>
      <c r="H34" s="13">
        <f t="shared" ref="H34:H36" si="4">1-G34</f>
        <v>1</v>
      </c>
    </row>
    <row r="35" spans="1:16" ht="16" hidden="1">
      <c r="E35" s="4" t="s">
        <v>118</v>
      </c>
      <c r="F35" s="4"/>
      <c r="G35" s="13">
        <f>AVERAGE(L21:L28)</f>
        <v>0</v>
      </c>
      <c r="H35" s="13">
        <f t="shared" si="4"/>
        <v>1</v>
      </c>
    </row>
    <row r="36" spans="1:16" ht="16" hidden="1">
      <c r="E36" s="4" t="s">
        <v>119</v>
      </c>
      <c r="F36" s="4"/>
      <c r="G36" s="13">
        <f>AVERAGE(L21:L29)</f>
        <v>0</v>
      </c>
      <c r="H36" s="13">
        <f t="shared" si="4"/>
        <v>1</v>
      </c>
    </row>
    <row r="38" spans="1:16" ht="30" customHeight="1">
      <c r="A38" s="29" t="s">
        <v>13</v>
      </c>
      <c r="B38" s="29"/>
      <c r="C38" s="29"/>
      <c r="D38" s="29"/>
      <c r="E38" s="29"/>
      <c r="F38" s="29"/>
      <c r="G38" s="29"/>
      <c r="H38" s="29"/>
      <c r="I38" s="29"/>
      <c r="J38" s="29"/>
      <c r="K38" s="29"/>
      <c r="L38" s="29"/>
      <c r="M38" s="29"/>
      <c r="N38" s="29"/>
      <c r="O38" s="29"/>
      <c r="P38" s="29"/>
    </row>
  </sheetData>
  <mergeCells count="4">
    <mergeCell ref="A1:I1"/>
    <mergeCell ref="A38:P38"/>
    <mergeCell ref="C5:D5"/>
    <mergeCell ref="C7:D7"/>
  </mergeCells>
  <hyperlinks>
    <hyperlink ref="A38" r:id="rId1" display="http://creativecommons.org/licenses/by-sa/4.0/" xr:uid="{00000000-0004-0000-12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16" operator="equal" id="{7E4C9DE9-2420-4731-9CB3-A53F82395D11}">
            <xm:f>Values!$A$8</xm:f>
            <x14:dxf>
              <fill>
                <patternFill>
                  <bgColor rgb="FF27AE60"/>
                </patternFill>
              </fill>
            </x14:dxf>
          </x14:cfRule>
          <x14:cfRule type="cellIs" priority="19" operator="equal" id="{77B52FD0-E2B6-43E3-82E0-989334AB7A44}">
            <xm:f>Values!$A$5</xm:f>
            <x14:dxf>
              <fill>
                <patternFill>
                  <bgColor rgb="FFE67E22"/>
                </patternFill>
              </fill>
            </x14:dxf>
          </x14:cfRule>
          <x14:cfRule type="cellIs" priority="18" operator="equal" id="{97DA5BF6-5D52-4CC6-95D1-C3362DAD0813}">
            <xm:f>Values!$A$6</xm:f>
            <x14:dxf>
              <fill>
                <patternFill>
                  <bgColor rgb="FFF39C12"/>
                </patternFill>
              </fill>
            </x14:dxf>
          </x14:cfRule>
          <x14:cfRule type="cellIs" priority="17" operator="equal" id="{BA16FC36-3831-46F8-8E37-94C53A791ED0}">
            <xm:f>Values!$A$7</xm:f>
            <x14:dxf>
              <fill>
                <patternFill>
                  <bgColor rgb="FFF1C40F"/>
                </patternFill>
              </fill>
            </x14:dxf>
          </x14:cfRule>
          <x14:cfRule type="cellIs" priority="20" operator="equal" id="{EFE5507C-9F60-41C2-A3DB-BAF3062730AF}">
            <xm:f>Values!$A$4</xm:f>
            <x14:dxf>
              <fill>
                <patternFill>
                  <bgColor rgb="FFE74C3C"/>
                </patternFill>
              </fill>
            </x14:dxf>
          </x14:cfRule>
          <xm:sqref>F21:F29</xm:sqref>
        </x14:conditionalFormatting>
        <x14:conditionalFormatting xmlns:xm="http://schemas.microsoft.com/office/excel/2006/main">
          <x14:cfRule type="cellIs" priority="15" operator="equal" id="{E1FABF4E-5CD5-4FD4-80CC-C09FB9D7427C}">
            <xm:f>Values!$A$11</xm:f>
            <x14:dxf>
              <fill>
                <patternFill>
                  <bgColor rgb="FFE74C3C"/>
                </patternFill>
              </fill>
            </x14:dxf>
          </x14:cfRule>
          <x14:cfRule type="cellIs" priority="14" operator="equal" id="{C538B5D7-1609-4DA9-A718-C9985970B770}">
            <xm:f>Values!$A$12</xm:f>
            <x14:dxf>
              <fill>
                <patternFill>
                  <bgColor rgb="FFE67E22"/>
                </patternFill>
              </fill>
            </x14:dxf>
          </x14:cfRule>
          <x14:cfRule type="cellIs" priority="13" operator="equal" id="{E2CACD23-0B72-4F86-8B62-1BF4B2581A92}">
            <xm:f>Values!$A$13</xm:f>
            <x14:dxf>
              <fill>
                <patternFill>
                  <bgColor rgb="FFF39C12"/>
                </patternFill>
              </fill>
            </x14:dxf>
          </x14:cfRule>
          <x14:cfRule type="cellIs" priority="12" operator="equal" id="{909CF00D-B567-4889-A9FD-5FA86ACA3A7D}">
            <xm:f>Values!$A$14</xm:f>
            <x14:dxf>
              <fill>
                <patternFill>
                  <bgColor rgb="FFF1C40F"/>
                </patternFill>
              </fill>
            </x14:dxf>
          </x14:cfRule>
          <x14:cfRule type="cellIs" priority="1" operator="equal" id="{F7F93B10-ABFE-442F-A350-6E4B033F6B25}">
            <xm:f>Values!$A$15</xm:f>
            <x14:dxf>
              <fill>
                <patternFill>
                  <bgColor rgb="FF27AE60"/>
                </patternFill>
              </fill>
            </x14:dxf>
          </x14:cfRule>
          <xm:sqref>G21:G29</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1200-000000000000}">
          <x14:formula1>
            <xm:f>Values!$A$11:$A$15</xm:f>
          </x14:formula1>
          <xm:sqref>G21:G29</xm:sqref>
        </x14:dataValidation>
        <x14:dataValidation type="list" allowBlank="1" showInputMessage="1" showErrorMessage="1" xr:uid="{00000000-0002-0000-1200-000001000000}">
          <x14:formula1>
            <xm:f>Values!$A$4:$A$8</xm:f>
          </x14:formula1>
          <xm:sqref>F21:F29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49"/>
  <sheetViews>
    <sheetView tabSelected="1" topLeftCell="B1" zoomScale="163" zoomScaleNormal="90" workbookViewId="0">
      <selection activeCell="T41" sqref="T41"/>
    </sheetView>
  </sheetViews>
  <sheetFormatPr baseColWidth="10" defaultColWidth="8.83203125" defaultRowHeight="15"/>
  <cols>
    <col min="1" max="1" width="13.33203125" bestFit="1" customWidth="1"/>
    <col min="2" max="2" width="22.5" bestFit="1" customWidth="1"/>
    <col min="3" max="6" width="9.5" customWidth="1"/>
    <col min="18" max="19" width="8.6640625" style="23"/>
  </cols>
  <sheetData>
    <row r="1" spans="1:19" ht="59.75" customHeight="1">
      <c r="A1" s="31" t="s">
        <v>322</v>
      </c>
      <c r="B1" s="31"/>
      <c r="C1" s="31"/>
      <c r="D1" s="31"/>
      <c r="E1" s="31"/>
      <c r="F1" s="31"/>
      <c r="G1" s="31"/>
      <c r="H1" s="31"/>
      <c r="I1" s="31"/>
      <c r="J1" s="31"/>
      <c r="K1" s="31"/>
      <c r="L1" s="31"/>
      <c r="M1" s="31"/>
      <c r="N1" s="31"/>
      <c r="O1" s="31"/>
      <c r="P1" s="31"/>
    </row>
    <row r="3" spans="1:19">
      <c r="A3" s="32" t="s">
        <v>107</v>
      </c>
      <c r="B3" s="32"/>
      <c r="C3" s="32" t="s">
        <v>108</v>
      </c>
      <c r="D3" s="32"/>
      <c r="E3" s="32" t="s">
        <v>109</v>
      </c>
      <c r="F3" s="32"/>
      <c r="H3" s="32" t="s">
        <v>110</v>
      </c>
      <c r="I3" s="32"/>
      <c r="J3" s="32"/>
      <c r="K3" s="32"/>
      <c r="L3" s="32"/>
      <c r="M3" s="32"/>
      <c r="N3" s="32"/>
      <c r="O3" s="32"/>
      <c r="P3" s="32"/>
    </row>
    <row r="4" spans="1:19">
      <c r="A4" s="34" t="s">
        <v>96</v>
      </c>
      <c r="B4" s="34"/>
      <c r="C4" s="35" t="str">
        <f t="shared" ref="C4:C14" si="0">IF(AND(R4&gt;=0,R4&lt;=0.25),"Low",IF(AND(R4&gt;0.25,R4&lt;=0.75),"Moderate",IF(AND(R4&gt;0.75,R4&lt;=1),"High","INVALID")))</f>
        <v>Moderate</v>
      </c>
      <c r="D4" s="35"/>
      <c r="E4" s="35" t="str">
        <f t="shared" ref="E4:E14" si="1">IF(AND(S4&gt;=0,S4&lt;=0.25),"Low",IF(AND(S4&gt;0.25,S4&lt;=0.75),"Moderate",IF(AND(S4&gt;0.75,S4&lt;=1),"High","INVALID")))</f>
        <v>Moderate</v>
      </c>
      <c r="F4" s="35"/>
      <c r="H4" s="34" t="s">
        <v>111</v>
      </c>
      <c r="I4" s="34"/>
      <c r="J4" s="13">
        <f>S16</f>
        <v>0.42529761904761904</v>
      </c>
      <c r="K4" s="34" t="s">
        <v>112</v>
      </c>
      <c r="L4" s="34"/>
      <c r="M4" s="13">
        <f>S17</f>
        <v>0.30814293730960401</v>
      </c>
      <c r="N4" s="34" t="s">
        <v>113</v>
      </c>
      <c r="O4" s="34"/>
      <c r="P4" s="13">
        <f>S18</f>
        <v>0.28182319223985891</v>
      </c>
      <c r="R4" s="24">
        <f>AVERAGE(S21,S26,S23,S24,S28)</f>
        <v>0.43928571428571422</v>
      </c>
      <c r="S4" s="24">
        <f>AVERAGE(S20,S27)</f>
        <v>0.5</v>
      </c>
    </row>
    <row r="5" spans="1:19">
      <c r="A5" s="34" t="s">
        <v>97</v>
      </c>
      <c r="B5" s="34"/>
      <c r="C5" s="35" t="str">
        <f t="shared" si="0"/>
        <v>Moderate</v>
      </c>
      <c r="D5" s="35"/>
      <c r="E5" s="35" t="str">
        <f t="shared" si="1"/>
        <v>Moderate</v>
      </c>
      <c r="F5" s="35"/>
      <c r="R5" s="24">
        <f>AVERAGE(S21,S26,S23,S24)</f>
        <v>0.4776785714285714</v>
      </c>
      <c r="S5" s="24">
        <f>AVERAGE(S20,S27)</f>
        <v>0.5</v>
      </c>
    </row>
    <row r="6" spans="1:19">
      <c r="A6" s="34" t="s">
        <v>98</v>
      </c>
      <c r="B6" s="34"/>
      <c r="C6" s="35" t="str">
        <f t="shared" si="0"/>
        <v>Moderate</v>
      </c>
      <c r="D6" s="35"/>
      <c r="E6" s="35" t="str">
        <f t="shared" si="1"/>
        <v>Moderate</v>
      </c>
      <c r="F6" s="35"/>
      <c r="R6" s="24">
        <f>AVERAGE(S21,S26,S23,S24)</f>
        <v>0.4776785714285714</v>
      </c>
      <c r="S6" s="24">
        <f>AVERAGE(S20,S27)</f>
        <v>0.5</v>
      </c>
    </row>
    <row r="7" spans="1:19">
      <c r="A7" s="34" t="s">
        <v>99</v>
      </c>
      <c r="B7" s="34"/>
      <c r="C7" s="35" t="str">
        <f t="shared" si="0"/>
        <v>Moderate</v>
      </c>
      <c r="D7" s="35"/>
      <c r="E7" s="35" t="str">
        <f t="shared" si="1"/>
        <v>Moderate</v>
      </c>
      <c r="F7" s="35"/>
      <c r="R7" s="24">
        <f>AVERAGE(S21,S26,S23,S24)</f>
        <v>0.4776785714285714</v>
      </c>
      <c r="S7" s="24">
        <f>AVERAGE(S20,S27)</f>
        <v>0.5</v>
      </c>
    </row>
    <row r="8" spans="1:19">
      <c r="A8" s="34" t="s">
        <v>100</v>
      </c>
      <c r="B8" s="34"/>
      <c r="C8" s="35" t="str">
        <f t="shared" si="0"/>
        <v>Moderate</v>
      </c>
      <c r="D8" s="35"/>
      <c r="E8" s="35" t="str">
        <f t="shared" si="1"/>
        <v>Moderate</v>
      </c>
      <c r="F8" s="35"/>
      <c r="R8" s="24">
        <f>AVERAGE(S21,S26,S23,S24)</f>
        <v>0.4776785714285714</v>
      </c>
      <c r="S8" s="24">
        <f>AVERAGE(S20,S27)</f>
        <v>0.5</v>
      </c>
    </row>
    <row r="9" spans="1:19">
      <c r="A9" s="34" t="s">
        <v>101</v>
      </c>
      <c r="B9" s="34"/>
      <c r="C9" s="35" t="str">
        <f t="shared" si="0"/>
        <v>Moderate</v>
      </c>
      <c r="D9" s="35"/>
      <c r="E9" s="35" t="str">
        <f t="shared" si="1"/>
        <v>Moderate</v>
      </c>
      <c r="F9" s="35"/>
      <c r="R9" s="24">
        <f>AVERAGE(S21,S26,S23,S24,S25)</f>
        <v>0.43214285714285711</v>
      </c>
      <c r="S9" s="24">
        <f>AVERAGE(S20,S27)</f>
        <v>0.5</v>
      </c>
    </row>
    <row r="10" spans="1:19">
      <c r="A10" s="34" t="s">
        <v>102</v>
      </c>
      <c r="B10" s="34"/>
      <c r="C10" s="35" t="str">
        <f t="shared" si="0"/>
        <v>Moderate</v>
      </c>
      <c r="D10" s="35"/>
      <c r="E10" s="35" t="str">
        <f t="shared" si="1"/>
        <v>Moderate</v>
      </c>
      <c r="F10" s="35"/>
      <c r="R10" s="24">
        <f>AVERAGE(S21,S26,S23,S24,S32,S33,S25)</f>
        <v>0.32851473922902491</v>
      </c>
      <c r="S10" s="24">
        <f>AVERAGE(S20,S27)</f>
        <v>0.5</v>
      </c>
    </row>
    <row r="11" spans="1:19">
      <c r="A11" s="34" t="s">
        <v>103</v>
      </c>
      <c r="B11" s="34"/>
      <c r="C11" s="35" t="str">
        <f t="shared" si="0"/>
        <v>Moderate</v>
      </c>
      <c r="D11" s="35"/>
      <c r="E11" s="35" t="str">
        <f t="shared" si="1"/>
        <v>Moderate</v>
      </c>
      <c r="F11" s="35"/>
      <c r="R11" s="24">
        <f>AVERAGE(S21,S26,S23,S24,S31,S32,S25)</f>
        <v>0.37117346938775508</v>
      </c>
      <c r="S11" s="24">
        <f>AVERAGE(S20,S27)</f>
        <v>0.5</v>
      </c>
    </row>
    <row r="12" spans="1:19">
      <c r="A12" s="34" t="s">
        <v>104</v>
      </c>
      <c r="B12" s="34"/>
      <c r="C12" s="35" t="str">
        <f t="shared" si="0"/>
        <v>Moderate</v>
      </c>
      <c r="D12" s="35"/>
      <c r="E12" s="35" t="str">
        <f t="shared" si="1"/>
        <v>Moderate</v>
      </c>
      <c r="F12" s="35"/>
      <c r="R12" s="24">
        <f>AVERAGE(S21,S26,S23,S24,S31,S32,S25)</f>
        <v>0.37117346938775508</v>
      </c>
      <c r="S12" s="24">
        <f>AVERAGE(S20,S27)</f>
        <v>0.5</v>
      </c>
    </row>
    <row r="13" spans="1:19">
      <c r="A13" s="34" t="s">
        <v>105</v>
      </c>
      <c r="B13" s="34"/>
      <c r="C13" s="35" t="str">
        <f t="shared" si="0"/>
        <v>Low</v>
      </c>
      <c r="D13" s="35"/>
      <c r="E13" s="35" t="str">
        <f t="shared" si="1"/>
        <v>Moderate</v>
      </c>
      <c r="F13" s="35"/>
      <c r="R13" s="24">
        <f>AVERAGE(S31,S32)</f>
        <v>0.21875</v>
      </c>
      <c r="S13" s="24">
        <f>AVERAGE(S20,S27,S32)</f>
        <v>0.33333333333333331</v>
      </c>
    </row>
    <row r="14" spans="1:19">
      <c r="A14" s="34" t="s">
        <v>106</v>
      </c>
      <c r="B14" s="34"/>
      <c r="C14" s="35" t="str">
        <f t="shared" si="0"/>
        <v>Low</v>
      </c>
      <c r="D14" s="35"/>
      <c r="E14" s="35" t="str">
        <f t="shared" si="1"/>
        <v>Moderate</v>
      </c>
      <c r="F14" s="35"/>
      <c r="R14" s="24">
        <f>AVERAGE(S31,S32)</f>
        <v>0.21875</v>
      </c>
      <c r="S14" s="24">
        <f>AVERAGE(S20,S27,S32)</f>
        <v>0.33333333333333331</v>
      </c>
    </row>
    <row r="15" spans="1:19">
      <c r="R15" s="25"/>
      <c r="S15" s="24"/>
    </row>
    <row r="16" spans="1:19">
      <c r="R16" s="25" t="s">
        <v>111</v>
      </c>
      <c r="S16" s="24">
        <f>AVERAGE('CSC #1'!G32,'CSC #2'!G34,'CSC #3'!G41,'CSC #4'!G39,'CSC #5'!G33,'CSC #6'!G35,'CSC #7'!G34,'CSC #8'!G39,'CSC #9'!G34,'CSC #10'!G34,'CSC #11'!G32,'CSC #12'!G35,'CSC #13'!G38,'CSC #14'!G36,'CSC #15'!G34,'CSC #16'!G41,'CSC #17'!G34,'CSC #18'!G32)</f>
        <v>0.42529761904761904</v>
      </c>
    </row>
    <row r="17" spans="1:19">
      <c r="A17" s="14" t="s">
        <v>15</v>
      </c>
      <c r="B17" s="14" t="s">
        <v>16</v>
      </c>
      <c r="C17" s="14" t="s">
        <v>17</v>
      </c>
      <c r="R17" s="25" t="s">
        <v>112</v>
      </c>
      <c r="S17" s="24">
        <f>AVERAGE('CSC #1'!G33,'CSC #2'!G35,'CSC #3'!G42,'CSC #4'!G40,'CSC #5'!G34,'CSC #6'!G36,'CSC #7'!G35,'CSC #8'!G40,'CSC #9'!G35,'CSC #10'!G35,'CSC #11'!G33,'CSC #12'!G36,'CSC #13'!G39,'CSC #14'!G37,'CSC #15'!G35,'CSC #16'!G42,'CSC #17'!G35,'CSC #18'!G33)</f>
        <v>0.30814293730960401</v>
      </c>
    </row>
    <row r="18" spans="1:19">
      <c r="A18" s="8" t="s">
        <v>19</v>
      </c>
      <c r="B18" t="s">
        <v>20</v>
      </c>
      <c r="C18" s="7">
        <f>AVERAGE('CSC #1:CSC #18'!K:K)</f>
        <v>0.35457516339869283</v>
      </c>
      <c r="R18" s="25" t="s">
        <v>113</v>
      </c>
      <c r="S18" s="24">
        <f>AVERAGE('CSC #1'!G34,'CSC #2'!G36,'CSC #3'!G43,'CSC #4'!G41,'CSC #5'!G35,'CSC #6'!G37,'CSC #7'!G36,'CSC #8'!G41,'CSC #9'!G36,'CSC #10'!G36,'CSC #11'!G34,'CSC #12'!G37,'CSC #13'!G40,'CSC #14'!G38,'CSC #15'!G36,'CSC #16'!G43,'CSC #17'!G36,'CSC #18'!G34)</f>
        <v>0.28182319223985891</v>
      </c>
    </row>
    <row r="19" spans="1:19">
      <c r="A19" s="8" t="s">
        <v>22</v>
      </c>
      <c r="B19" t="s">
        <v>23</v>
      </c>
      <c r="C19" s="7">
        <f>AVERAGE('CSC #1:CSC #5'!L:L)</f>
        <v>0.59090909090909094</v>
      </c>
      <c r="R19" s="25"/>
      <c r="S19" s="24"/>
    </row>
    <row r="20" spans="1:19">
      <c r="A20" s="8" t="s">
        <v>25</v>
      </c>
      <c r="B20" t="s">
        <v>26</v>
      </c>
      <c r="C20" s="7">
        <f>AVERAGE('CSC #6:CSC #18'!L:L)</f>
        <v>0.13073394495412843</v>
      </c>
      <c r="R20" s="25" t="s">
        <v>14</v>
      </c>
      <c r="S20" s="24">
        <f>'CSC #1'!G28</f>
        <v>1</v>
      </c>
    </row>
    <row r="21" spans="1:19">
      <c r="A21" s="8" t="s">
        <v>28</v>
      </c>
      <c r="B21" t="s">
        <v>29</v>
      </c>
      <c r="C21" s="7">
        <f>AVERAGE('CSC #1:CSC #18'!M:M)</f>
        <v>0.22023809523809523</v>
      </c>
      <c r="R21" s="25" t="s">
        <v>18</v>
      </c>
      <c r="S21" s="24">
        <f>'CSC #2'!G30</f>
        <v>0.6785714285714286</v>
      </c>
    </row>
    <row r="22" spans="1:19">
      <c r="A22" s="8" t="s">
        <v>31</v>
      </c>
      <c r="B22" t="s">
        <v>32</v>
      </c>
      <c r="C22" s="7">
        <f>AVERAGE('CSC #1:CSC #18'!N:N)</f>
        <v>0.20535714285714285</v>
      </c>
      <c r="R22" s="25" t="s">
        <v>21</v>
      </c>
      <c r="S22" s="24">
        <f>'CSC #3'!G37</f>
        <v>0.39285714285714285</v>
      </c>
    </row>
    <row r="23" spans="1:19">
      <c r="C23" s="2"/>
      <c r="R23" s="25" t="s">
        <v>24</v>
      </c>
      <c r="S23" s="24">
        <f>'CSC #4'!G35</f>
        <v>0.66666666666666663</v>
      </c>
    </row>
    <row r="24" spans="1:19" ht="19">
      <c r="B24" s="16" t="s">
        <v>35</v>
      </c>
      <c r="C24" s="22">
        <f>SUM(C18:C22)</f>
        <v>1.5018134373571503</v>
      </c>
      <c r="R24" s="25" t="s">
        <v>27</v>
      </c>
      <c r="S24" s="24">
        <f>'CSC #5'!G29</f>
        <v>0.45833333333333331</v>
      </c>
    </row>
    <row r="25" spans="1:19">
      <c r="B25" t="s">
        <v>37</v>
      </c>
      <c r="R25" s="25" t="s">
        <v>30</v>
      </c>
      <c r="S25" s="24">
        <f>'CSC #6'!G31</f>
        <v>0.25</v>
      </c>
    </row>
    <row r="26" spans="1:19">
      <c r="R26" s="25" t="s">
        <v>33</v>
      </c>
      <c r="S26" s="24">
        <f>'CSC #7'!G30</f>
        <v>0.10714285714285714</v>
      </c>
    </row>
    <row r="27" spans="1:19">
      <c r="R27" s="25" t="s">
        <v>34</v>
      </c>
      <c r="S27" s="24">
        <f>'CSC #8'!G35</f>
        <v>0</v>
      </c>
    </row>
    <row r="28" spans="1:19">
      <c r="R28" s="25" t="s">
        <v>36</v>
      </c>
      <c r="S28" s="24">
        <f>'CSC #9'!G30</f>
        <v>0.2857142857142857</v>
      </c>
    </row>
    <row r="29" spans="1:19">
      <c r="R29" s="25" t="s">
        <v>38</v>
      </c>
      <c r="S29" s="24">
        <f>'CSC #10'!G30</f>
        <v>0</v>
      </c>
    </row>
    <row r="30" spans="1:19">
      <c r="R30" s="25" t="s">
        <v>39</v>
      </c>
      <c r="S30" s="24">
        <f>'CSC #11'!G28</f>
        <v>0.3</v>
      </c>
    </row>
    <row r="31" spans="1:19">
      <c r="R31" s="25" t="s">
        <v>40</v>
      </c>
      <c r="S31" s="24">
        <f>'CSC #12'!G31</f>
        <v>0.4375</v>
      </c>
    </row>
    <row r="32" spans="1:19">
      <c r="R32" s="25" t="s">
        <v>41</v>
      </c>
      <c r="S32" s="24">
        <f>'CSC #13'!G34</f>
        <v>0</v>
      </c>
    </row>
    <row r="33" spans="1:19">
      <c r="R33" s="25" t="s">
        <v>42</v>
      </c>
      <c r="S33" s="24">
        <f>'CSC #14'!G32</f>
        <v>0.1388888888888889</v>
      </c>
    </row>
    <row r="34" spans="1:19">
      <c r="R34" s="25" t="s">
        <v>43</v>
      </c>
      <c r="S34" s="24">
        <f>'CSC #15'!G30</f>
        <v>0.25</v>
      </c>
    </row>
    <row r="35" spans="1:19">
      <c r="R35" s="25" t="s">
        <v>44</v>
      </c>
      <c r="S35" s="24">
        <f>'CSC #16'!G37</f>
        <v>0.10714285714285714</v>
      </c>
    </row>
    <row r="36" spans="1:19">
      <c r="R36" s="25" t="s">
        <v>45</v>
      </c>
      <c r="S36" s="24">
        <f>'CSC #17'!G32</f>
        <v>0</v>
      </c>
    </row>
    <row r="37" spans="1:19">
      <c r="R37" s="25" t="s">
        <v>46</v>
      </c>
      <c r="S37" s="24">
        <f>'CSC #18'!G28</f>
        <v>0</v>
      </c>
    </row>
    <row r="38" spans="1:19">
      <c r="R38" s="25"/>
      <c r="S38" s="24"/>
    </row>
    <row r="39" spans="1:19">
      <c r="R39" s="25"/>
      <c r="S39" s="24"/>
    </row>
    <row r="43" spans="1:19">
      <c r="R43" s="25"/>
      <c r="S43" s="24"/>
    </row>
    <row r="44" spans="1:19">
      <c r="A44" s="36" t="s">
        <v>13</v>
      </c>
      <c r="B44" s="36"/>
      <c r="C44" s="36"/>
      <c r="D44" s="36"/>
      <c r="E44" s="36"/>
      <c r="F44" s="36"/>
      <c r="G44" s="36"/>
      <c r="H44" s="36"/>
      <c r="I44" s="36"/>
      <c r="J44" s="36"/>
      <c r="K44" s="36"/>
      <c r="L44" s="36"/>
      <c r="M44" s="36"/>
      <c r="N44" s="36"/>
      <c r="O44" s="36"/>
      <c r="P44" s="36"/>
    </row>
    <row r="46" spans="1:19">
      <c r="A46" s="10"/>
    </row>
    <row r="49" ht="30" customHeight="1"/>
  </sheetData>
  <mergeCells count="42">
    <mergeCell ref="A1:P1"/>
    <mergeCell ref="A44:P44"/>
    <mergeCell ref="A3:B3"/>
    <mergeCell ref="A4:B4"/>
    <mergeCell ref="A5:B5"/>
    <mergeCell ref="A6:B6"/>
    <mergeCell ref="A7:B7"/>
    <mergeCell ref="A8:B8"/>
    <mergeCell ref="A9:B9"/>
    <mergeCell ref="A10:B10"/>
    <mergeCell ref="A11:B11"/>
    <mergeCell ref="A12:B12"/>
    <mergeCell ref="A13:B13"/>
    <mergeCell ref="E14:F14"/>
    <mergeCell ref="A14:B14"/>
    <mergeCell ref="C3:D3"/>
    <mergeCell ref="C14:D14"/>
    <mergeCell ref="E4:F4"/>
    <mergeCell ref="E5:F5"/>
    <mergeCell ref="E6:F6"/>
    <mergeCell ref="E7:F7"/>
    <mergeCell ref="E8:F8"/>
    <mergeCell ref="C12:D12"/>
    <mergeCell ref="E10:F10"/>
    <mergeCell ref="E11:F11"/>
    <mergeCell ref="E12:F12"/>
    <mergeCell ref="E13:F13"/>
    <mergeCell ref="C13:D13"/>
    <mergeCell ref="C4:D4"/>
    <mergeCell ref="C5:D5"/>
    <mergeCell ref="C6:D6"/>
    <mergeCell ref="C7:D7"/>
    <mergeCell ref="N4:O4"/>
    <mergeCell ref="H3:P3"/>
    <mergeCell ref="C9:D9"/>
    <mergeCell ref="C10:D10"/>
    <mergeCell ref="C11:D11"/>
    <mergeCell ref="E9:F9"/>
    <mergeCell ref="H4:I4"/>
    <mergeCell ref="K4:L4"/>
    <mergeCell ref="E3:F3"/>
    <mergeCell ref="C8:D8"/>
  </mergeCells>
  <conditionalFormatting sqref="C4:F14">
    <cfRule type="cellIs" dxfId="402" priority="1" operator="equal">
      <formula>"Low"</formula>
    </cfRule>
    <cfRule type="cellIs" dxfId="401" priority="2" operator="equal">
      <formula>"Moderate"</formula>
    </cfRule>
    <cfRule type="cellIs" dxfId="400" priority="3" operator="equal">
      <formula>"High"</formula>
    </cfRule>
  </conditionalFormatting>
  <hyperlinks>
    <hyperlink ref="A44" r:id="rId1" display="http://creativecommons.org/licenses/by-sa/4.0/" xr:uid="{00000000-0004-0000-0100-000000000000}"/>
  </hyperlinks>
  <pageMargins left="0.7" right="0.7" top="0.75" bottom="0.75" header="0.3" footer="0.3"/>
  <pageSetup scale="66"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P36"/>
  <sheetViews>
    <sheetView topLeftCell="A3" zoomScale="111" zoomScaleNormal="80" workbookViewId="0">
      <selection activeCell="A2" sqref="A2"/>
    </sheetView>
  </sheetViews>
  <sheetFormatPr baseColWidth="10" defaultColWidth="8.6640625" defaultRowHeight="15"/>
  <cols>
    <col min="2" max="2" width="71.33203125" customWidth="1"/>
    <col min="3" max="3" width="14.83203125" style="3" customWidth="1"/>
    <col min="4" max="4" width="15" style="3" bestFit="1" customWidth="1"/>
    <col min="5" max="5" width="32" bestFit="1" customWidth="1"/>
    <col min="6" max="6" width="20.6640625" bestFit="1" customWidth="1"/>
    <col min="7" max="7" width="26.6640625" bestFit="1" customWidth="1"/>
    <col min="8" max="8" width="25" bestFit="1" customWidth="1"/>
    <col min="9" max="9" width="26.5" bestFit="1" customWidth="1"/>
    <col min="11" max="14" width="8.6640625" hidden="1" customWidth="1"/>
  </cols>
  <sheetData>
    <row r="1" spans="1:9" ht="59.75" customHeight="1">
      <c r="A1" s="31" t="s">
        <v>297</v>
      </c>
      <c r="B1" s="31"/>
      <c r="C1" s="31"/>
      <c r="D1" s="31"/>
      <c r="E1" s="31"/>
      <c r="F1" s="31"/>
      <c r="G1" s="31"/>
      <c r="H1" s="31"/>
      <c r="I1" s="31"/>
    </row>
    <row r="3" spans="1:9">
      <c r="C3"/>
      <c r="D3"/>
    </row>
    <row r="4" spans="1:9">
      <c r="C4"/>
      <c r="D4"/>
    </row>
    <row r="5" spans="1:9">
      <c r="C5" s="32" t="s">
        <v>47</v>
      </c>
      <c r="D5" s="32"/>
      <c r="E5" s="21">
        <f>G31</f>
        <v>0</v>
      </c>
    </row>
    <row r="6" spans="1:9">
      <c r="C6"/>
      <c r="D6"/>
    </row>
    <row r="7" spans="1:9">
      <c r="C7" s="37" t="s">
        <v>48</v>
      </c>
      <c r="D7" s="37"/>
      <c r="E7" s="20">
        <f>H31</f>
        <v>1</v>
      </c>
    </row>
    <row r="20" spans="1:14" s="19" customFormat="1" ht="32">
      <c r="A20" s="15" t="s">
        <v>2</v>
      </c>
      <c r="B20" s="15" t="s">
        <v>93</v>
      </c>
      <c r="C20" s="15" t="s">
        <v>49</v>
      </c>
      <c r="D20" s="18" t="s">
        <v>116</v>
      </c>
      <c r="E20" s="15" t="s">
        <v>3</v>
      </c>
      <c r="F20" s="15" t="s">
        <v>50</v>
      </c>
      <c r="G20" s="15" t="s">
        <v>7</v>
      </c>
      <c r="H20" s="18" t="s">
        <v>51</v>
      </c>
      <c r="I20" s="15" t="s">
        <v>11</v>
      </c>
    </row>
    <row r="21" spans="1:14" ht="96">
      <c r="A21" s="6">
        <v>18.100000000000001</v>
      </c>
      <c r="B21" s="26" t="s">
        <v>274</v>
      </c>
      <c r="C21" s="4" t="s">
        <v>52</v>
      </c>
      <c r="D21" s="4" t="s">
        <v>114</v>
      </c>
      <c r="E21" s="3" t="s">
        <v>319</v>
      </c>
      <c r="F21" s="5" t="s">
        <v>53</v>
      </c>
      <c r="G21" s="5" t="s">
        <v>54</v>
      </c>
      <c r="H21" s="17" t="s">
        <v>58</v>
      </c>
      <c r="I21" s="17" t="s">
        <v>58</v>
      </c>
      <c r="K21" s="12">
        <f>IF(F21="No Policy",0,IF(F21="Informal Policy",0.25,IF(F21="Partial Written Policy",0.5,IF(F21="Written Policy",0.75,IF(F21="Approved Written Policy",1,"INVALID")))))</f>
        <v>0</v>
      </c>
      <c r="L21" s="12">
        <f>IF(G21="Not Implemented",0,IF(G21="Parts of Policy Implemented",0.25,IF(G21="Implemented on Some Systems",0.5,IF(G21="Implemented on Most Systems",0.75,IF(G21="Implemented on All Systems",1,"INVALID")))))</f>
        <v>0</v>
      </c>
      <c r="M21" s="12"/>
      <c r="N21" s="12"/>
    </row>
    <row r="22" spans="1:14" ht="80">
      <c r="A22" s="6">
        <v>18.2</v>
      </c>
      <c r="B22" s="26" t="s">
        <v>275</v>
      </c>
      <c r="C22" s="4" t="s">
        <v>52</v>
      </c>
      <c r="D22" s="4" t="s">
        <v>114</v>
      </c>
      <c r="E22" s="3" t="s">
        <v>319</v>
      </c>
      <c r="F22" s="5" t="s">
        <v>53</v>
      </c>
      <c r="G22" s="5" t="s">
        <v>54</v>
      </c>
      <c r="H22" s="17" t="s">
        <v>58</v>
      </c>
      <c r="I22" s="17" t="s">
        <v>58</v>
      </c>
      <c r="K22" s="12">
        <f t="shared" ref="K22:K23" si="0">IF(F22="No Policy",0,IF(F22="Informal Policy",0.25,IF(F22="Partial Written Policy",0.5,IF(F22="Written Policy",0.75,IF(F22="Approved Written Policy",1,"INVALID")))))</f>
        <v>0</v>
      </c>
      <c r="L22" s="12">
        <f t="shared" ref="L22:L23" si="1">IF(G22="Not Implemented",0,IF(G22="Parts of Policy Implemented",0.25,IF(G22="Implemented on Some Systems",0.5,IF(G22="Implemented on Most Systems",0.75,IF(G22="Implemented on All Systems",1,"INVALID")))))</f>
        <v>0</v>
      </c>
      <c r="M22" s="12"/>
      <c r="N22" s="12"/>
    </row>
    <row r="23" spans="1:14" ht="32">
      <c r="A23" s="6">
        <v>18.3</v>
      </c>
      <c r="B23" s="26" t="s">
        <v>276</v>
      </c>
      <c r="C23" s="4" t="s">
        <v>59</v>
      </c>
      <c r="D23" s="4" t="s">
        <v>114</v>
      </c>
      <c r="E23" s="3" t="s">
        <v>319</v>
      </c>
      <c r="F23" s="5" t="s">
        <v>53</v>
      </c>
      <c r="G23" s="5" t="s">
        <v>54</v>
      </c>
      <c r="H23" s="17" t="s">
        <v>58</v>
      </c>
      <c r="I23" s="17" t="s">
        <v>58</v>
      </c>
      <c r="K23" s="12">
        <f t="shared" si="0"/>
        <v>0</v>
      </c>
      <c r="L23" s="12">
        <f t="shared" si="1"/>
        <v>0</v>
      </c>
      <c r="M23" s="12"/>
      <c r="N23" s="12"/>
    </row>
    <row r="24" spans="1:14" ht="32">
      <c r="A24" s="6">
        <v>18.399999999999999</v>
      </c>
      <c r="B24" s="26" t="s">
        <v>277</v>
      </c>
      <c r="C24" s="4" t="s">
        <v>59</v>
      </c>
      <c r="D24" s="4">
        <v>3</v>
      </c>
      <c r="E24" s="3" t="s">
        <v>319</v>
      </c>
      <c r="F24" s="5" t="s">
        <v>53</v>
      </c>
      <c r="G24" s="5" t="s">
        <v>54</v>
      </c>
      <c r="H24" s="17" t="s">
        <v>58</v>
      </c>
      <c r="I24" s="17" t="s">
        <v>58</v>
      </c>
      <c r="K24" s="12">
        <f t="shared" ref="K24:K25" si="2">IF(F24="No Policy",0,IF(F24="Informal Policy",0.25,IF(F24="Partial Written Policy",0.5,IF(F24="Written Policy",0.75,IF(F24="Approved Written Policy",1,"INVALID")))))</f>
        <v>0</v>
      </c>
      <c r="L24" s="12">
        <f t="shared" ref="L24:L25" si="3">IF(G24="Not Implemented",0,IF(G24="Parts of Policy Implemented",0.25,IF(G24="Implemented on Some Systems",0.5,IF(G24="Implemented on Most Systems",0.75,IF(G24="Implemented on All Systems",1,"INVALID")))))</f>
        <v>0</v>
      </c>
      <c r="M24" s="12"/>
      <c r="N24" s="12"/>
    </row>
    <row r="25" spans="1:14" ht="32">
      <c r="A25" s="6">
        <v>18.5</v>
      </c>
      <c r="B25" s="26" t="s">
        <v>278</v>
      </c>
      <c r="C25" s="4" t="s">
        <v>52</v>
      </c>
      <c r="D25" s="4">
        <v>3</v>
      </c>
      <c r="E25" s="3" t="s">
        <v>319</v>
      </c>
      <c r="F25" s="5" t="s">
        <v>53</v>
      </c>
      <c r="G25" s="5" t="s">
        <v>54</v>
      </c>
      <c r="H25" s="17" t="s">
        <v>58</v>
      </c>
      <c r="I25" s="17" t="s">
        <v>58</v>
      </c>
      <c r="K25" s="12">
        <f t="shared" si="2"/>
        <v>0</v>
      </c>
      <c r="L25" s="12">
        <f t="shared" si="3"/>
        <v>0</v>
      </c>
      <c r="M25" s="12"/>
      <c r="N25" s="12"/>
    </row>
    <row r="27" spans="1:14" hidden="1">
      <c r="E27" s="2" t="s">
        <v>60</v>
      </c>
      <c r="G27" s="13">
        <f>AVERAGE(K21:K25)</f>
        <v>0</v>
      </c>
      <c r="H27" s="13">
        <f>1-G27</f>
        <v>1</v>
      </c>
    </row>
    <row r="28" spans="1:14" ht="16" hidden="1">
      <c r="E28" s="4" t="s">
        <v>61</v>
      </c>
      <c r="F28" s="4"/>
      <c r="G28" s="13">
        <f>AVERAGE(L21:L25)</f>
        <v>0</v>
      </c>
      <c r="H28" s="13">
        <f>1-G28</f>
        <v>1</v>
      </c>
    </row>
    <row r="29" spans="1:14" ht="16" hidden="1">
      <c r="E29" s="4" t="s">
        <v>62</v>
      </c>
      <c r="F29" s="4"/>
      <c r="G29" s="13"/>
      <c r="H29" s="13">
        <f>1-G29</f>
        <v>1</v>
      </c>
    </row>
    <row r="30" spans="1:14" ht="16" hidden="1">
      <c r="E30" s="4" t="s">
        <v>63</v>
      </c>
      <c r="F30" s="4"/>
      <c r="G30" s="13"/>
      <c r="H30" s="13">
        <f>1-G30</f>
        <v>1</v>
      </c>
    </row>
    <row r="31" spans="1:14" ht="16" hidden="1">
      <c r="E31" s="4" t="s">
        <v>64</v>
      </c>
      <c r="F31" s="4"/>
      <c r="G31" s="13">
        <f>AVERAGE(G27:G30)</f>
        <v>0</v>
      </c>
      <c r="H31" s="13">
        <f>1-G31</f>
        <v>1</v>
      </c>
    </row>
    <row r="32" spans="1:14" ht="16" hidden="1">
      <c r="E32" s="4" t="s">
        <v>117</v>
      </c>
      <c r="F32" s="4"/>
      <c r="G32" s="13"/>
      <c r="H32" s="13">
        <f t="shared" ref="H32:H34" si="4">1-G32</f>
        <v>1</v>
      </c>
    </row>
    <row r="33" spans="1:16" ht="16" hidden="1">
      <c r="E33" s="4" t="s">
        <v>118</v>
      </c>
      <c r="F33" s="4"/>
      <c r="G33" s="13">
        <f>AVERAGE(L21:L23)</f>
        <v>0</v>
      </c>
      <c r="H33" s="13">
        <f t="shared" si="4"/>
        <v>1</v>
      </c>
    </row>
    <row r="34" spans="1:16" ht="16" hidden="1">
      <c r="E34" s="4" t="s">
        <v>119</v>
      </c>
      <c r="F34" s="4"/>
      <c r="G34" s="13">
        <f>AVERAGE(L21:L25)</f>
        <v>0</v>
      </c>
      <c r="H34" s="13">
        <f t="shared" si="4"/>
        <v>1</v>
      </c>
    </row>
    <row r="36" spans="1:16" ht="30" customHeight="1">
      <c r="A36" s="29" t="s">
        <v>13</v>
      </c>
      <c r="B36" s="29"/>
      <c r="C36" s="29"/>
      <c r="D36" s="29"/>
      <c r="E36" s="29"/>
      <c r="F36" s="29"/>
      <c r="G36" s="29"/>
      <c r="H36" s="29"/>
      <c r="I36" s="29"/>
      <c r="J36" s="29"/>
      <c r="K36" s="29"/>
      <c r="L36" s="29"/>
      <c r="M36" s="29"/>
      <c r="N36" s="29"/>
      <c r="O36" s="29"/>
      <c r="P36" s="29"/>
    </row>
  </sheetData>
  <mergeCells count="4">
    <mergeCell ref="A1:I1"/>
    <mergeCell ref="A36:P36"/>
    <mergeCell ref="C5:D5"/>
    <mergeCell ref="C7:D7"/>
  </mergeCells>
  <hyperlinks>
    <hyperlink ref="A36" r:id="rId1" display="http://creativecommons.org/licenses/by-sa/4.0/" xr:uid="{00000000-0004-0000-13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26" operator="equal" id="{E955B43B-59BA-4394-96B2-0D4C38758BCC}">
            <xm:f>Values!$A$8</xm:f>
            <x14:dxf>
              <fill>
                <patternFill>
                  <bgColor rgb="FF27AE60"/>
                </patternFill>
              </fill>
            </x14:dxf>
          </x14:cfRule>
          <x14:cfRule type="cellIs" priority="29" operator="equal" id="{63B21F7F-C84B-48E8-9B5D-E6683ED70852}">
            <xm:f>Values!$A$5</xm:f>
            <x14:dxf>
              <fill>
                <patternFill>
                  <bgColor rgb="FFE67E22"/>
                </patternFill>
              </fill>
            </x14:dxf>
          </x14:cfRule>
          <x14:cfRule type="cellIs" priority="28" operator="equal" id="{5F43E810-9D9A-48F7-B3F3-6421FBEFE7D4}">
            <xm:f>Values!$A$6</xm:f>
            <x14:dxf>
              <fill>
                <patternFill>
                  <bgColor rgb="FFF39C12"/>
                </patternFill>
              </fill>
            </x14:dxf>
          </x14:cfRule>
          <x14:cfRule type="cellIs" priority="27" operator="equal" id="{EE8DE09A-5EA1-439F-B524-8DBD28298AA4}">
            <xm:f>Values!$A$7</xm:f>
            <x14:dxf>
              <fill>
                <patternFill>
                  <bgColor rgb="FFF1C40F"/>
                </patternFill>
              </fill>
            </x14:dxf>
          </x14:cfRule>
          <x14:cfRule type="cellIs" priority="30" operator="equal" id="{CDA0079D-2048-4374-83EB-8E5DFB6001C2}">
            <xm:f>Values!$A$4</xm:f>
            <x14:dxf>
              <fill>
                <patternFill>
                  <bgColor rgb="FFE74C3C"/>
                </patternFill>
              </fill>
            </x14:dxf>
          </x14:cfRule>
          <xm:sqref>F21:F25</xm:sqref>
        </x14:conditionalFormatting>
        <x14:conditionalFormatting xmlns:xm="http://schemas.microsoft.com/office/excel/2006/main">
          <x14:cfRule type="cellIs" priority="25" operator="equal" id="{C07A720A-C84F-42D2-A691-10C527F5A261}">
            <xm:f>Values!$A$11</xm:f>
            <x14:dxf>
              <fill>
                <patternFill>
                  <bgColor rgb="FFE74C3C"/>
                </patternFill>
              </fill>
            </x14:dxf>
          </x14:cfRule>
          <x14:cfRule type="cellIs" priority="24" operator="equal" id="{49114722-D34F-4672-9305-3C067BE7B584}">
            <xm:f>Values!$A$12</xm:f>
            <x14:dxf>
              <fill>
                <patternFill>
                  <bgColor rgb="FFE67E22"/>
                </patternFill>
              </fill>
            </x14:dxf>
          </x14:cfRule>
          <x14:cfRule type="cellIs" priority="23" operator="equal" id="{7846F09C-706A-47D9-9354-9B395DECB26C}">
            <xm:f>Values!$A$13</xm:f>
            <x14:dxf>
              <fill>
                <patternFill>
                  <bgColor rgb="FFF39C12"/>
                </patternFill>
              </fill>
            </x14:dxf>
          </x14:cfRule>
          <x14:cfRule type="cellIs" priority="22" operator="equal" id="{371A3586-1DD8-4FBA-935C-0B0FFC94BE3A}">
            <xm:f>Values!$A$14</xm:f>
            <x14:dxf>
              <fill>
                <patternFill>
                  <bgColor rgb="FFF1C40F"/>
                </patternFill>
              </fill>
            </x14:dxf>
          </x14:cfRule>
          <x14:cfRule type="cellIs" priority="21" operator="equal" id="{114A0AA8-40AC-47BA-A97A-8B37CF60E17E}">
            <xm:f>Values!$A$15</xm:f>
            <x14:dxf>
              <fill>
                <patternFill>
                  <bgColor rgb="FF27AE60"/>
                </patternFill>
              </fill>
            </x14:dxf>
          </x14:cfRule>
          <xm:sqref>G21:G25</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1300-000000000000}">
          <x14:formula1>
            <xm:f>Values!$A$11:$A$15</xm:f>
          </x14:formula1>
          <xm:sqref>G21:G25</xm:sqref>
        </x14:dataValidation>
        <x14:dataValidation type="list" allowBlank="1" showInputMessage="1" showErrorMessage="1" xr:uid="{00000000-0002-0000-1300-000001000000}">
          <x14:formula1>
            <xm:f>Values!$A$4:$A$8</xm:f>
          </x14:formula1>
          <xm:sqref>F21:F25</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29"/>
  <sheetViews>
    <sheetView workbookViewId="0">
      <selection activeCell="B5" sqref="B5"/>
    </sheetView>
  </sheetViews>
  <sheetFormatPr baseColWidth="10" defaultColWidth="8.83203125" defaultRowHeight="15"/>
  <cols>
    <col min="1" max="1" width="37.33203125" customWidth="1"/>
  </cols>
  <sheetData>
    <row r="1" spans="1:1">
      <c r="A1" s="11" t="s">
        <v>71</v>
      </c>
    </row>
    <row r="3" spans="1:1">
      <c r="A3" s="14" t="s">
        <v>72</v>
      </c>
    </row>
    <row r="4" spans="1:1">
      <c r="A4" s="2" t="s">
        <v>53</v>
      </c>
    </row>
    <row r="5" spans="1:1">
      <c r="A5" s="2" t="s">
        <v>73</v>
      </c>
    </row>
    <row r="6" spans="1:1">
      <c r="A6" s="2" t="s">
        <v>74</v>
      </c>
    </row>
    <row r="7" spans="1:1">
      <c r="A7" s="2" t="s">
        <v>75</v>
      </c>
    </row>
    <row r="8" spans="1:1">
      <c r="A8" s="2" t="s">
        <v>76</v>
      </c>
    </row>
    <row r="10" spans="1:1">
      <c r="A10" s="14" t="s">
        <v>77</v>
      </c>
    </row>
    <row r="11" spans="1:1">
      <c r="A11" s="2" t="s">
        <v>54</v>
      </c>
    </row>
    <row r="12" spans="1:1">
      <c r="A12" s="2" t="s">
        <v>78</v>
      </c>
    </row>
    <row r="13" spans="1:1">
      <c r="A13" s="2" t="s">
        <v>79</v>
      </c>
    </row>
    <row r="14" spans="1:1">
      <c r="A14" s="2" t="s">
        <v>80</v>
      </c>
    </row>
    <row r="15" spans="1:1">
      <c r="A15" s="2" t="s">
        <v>81</v>
      </c>
    </row>
    <row r="17" spans="1:1">
      <c r="A17" s="14" t="s">
        <v>82</v>
      </c>
    </row>
    <row r="18" spans="1:1">
      <c r="A18" s="2" t="s">
        <v>55</v>
      </c>
    </row>
    <row r="19" spans="1:1">
      <c r="A19" s="2" t="s">
        <v>83</v>
      </c>
    </row>
    <row r="20" spans="1:1">
      <c r="A20" s="2" t="s">
        <v>84</v>
      </c>
    </row>
    <row r="21" spans="1:1">
      <c r="A21" s="2" t="s">
        <v>85</v>
      </c>
    </row>
    <row r="22" spans="1:1">
      <c r="A22" s="2" t="s">
        <v>86</v>
      </c>
    </row>
    <row r="24" spans="1:1">
      <c r="A24" s="14" t="s">
        <v>87</v>
      </c>
    </row>
    <row r="25" spans="1:1">
      <c r="A25" s="2" t="s">
        <v>56</v>
      </c>
    </row>
    <row r="26" spans="1:1">
      <c r="A26" s="2" t="s">
        <v>88</v>
      </c>
    </row>
    <row r="27" spans="1:1">
      <c r="A27" s="2" t="s">
        <v>89</v>
      </c>
    </row>
    <row r="28" spans="1:1">
      <c r="A28" s="2" t="s">
        <v>90</v>
      </c>
    </row>
    <row r="29" spans="1:1">
      <c r="A29" s="2" t="s">
        <v>91</v>
      </c>
    </row>
  </sheetData>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P36"/>
  <sheetViews>
    <sheetView topLeftCell="B1" zoomScale="112" zoomScaleNormal="80" workbookViewId="0">
      <selection activeCell="G13" sqref="G13"/>
    </sheetView>
  </sheetViews>
  <sheetFormatPr baseColWidth="10" defaultColWidth="8.83203125" defaultRowHeight="15"/>
  <cols>
    <col min="2" max="2" width="71.33203125" customWidth="1"/>
    <col min="3" max="4" width="15" customWidth="1"/>
    <col min="5" max="5" width="32.83203125" bestFit="1" customWidth="1"/>
    <col min="6" max="6" width="22.5" bestFit="1" customWidth="1"/>
    <col min="7" max="7" width="28.6640625" bestFit="1" customWidth="1"/>
    <col min="8" max="8" width="26.6640625" bestFit="1" customWidth="1"/>
    <col min="9" max="9" width="27.33203125" bestFit="1" customWidth="1"/>
    <col min="11" max="14" width="9.33203125" hidden="1" customWidth="1"/>
  </cols>
  <sheetData>
    <row r="1" spans="1:9" ht="59.75" customHeight="1">
      <c r="A1" s="31" t="s">
        <v>281</v>
      </c>
      <c r="B1" s="31"/>
      <c r="C1" s="31"/>
      <c r="D1" s="31"/>
      <c r="E1" s="31"/>
      <c r="F1" s="31"/>
      <c r="G1" s="31"/>
      <c r="H1" s="31"/>
      <c r="I1" s="31"/>
    </row>
    <row r="5" spans="1:9">
      <c r="C5" s="32" t="s">
        <v>47</v>
      </c>
      <c r="D5" s="32"/>
      <c r="E5" s="21">
        <f>G31</f>
        <v>0.9375</v>
      </c>
    </row>
    <row r="7" spans="1:9">
      <c r="C7" s="37" t="s">
        <v>48</v>
      </c>
      <c r="D7" s="37"/>
      <c r="E7" s="20">
        <f>H31</f>
        <v>6.25E-2</v>
      </c>
    </row>
    <row r="20" spans="1:14" s="19" customFormat="1" ht="32">
      <c r="A20" s="15" t="s">
        <v>2</v>
      </c>
      <c r="B20" s="15" t="s">
        <v>93</v>
      </c>
      <c r="C20" s="15" t="s">
        <v>49</v>
      </c>
      <c r="D20" s="18" t="s">
        <v>116</v>
      </c>
      <c r="E20" s="15" t="s">
        <v>3</v>
      </c>
      <c r="F20" s="15" t="s">
        <v>50</v>
      </c>
      <c r="G20" s="15" t="s">
        <v>7</v>
      </c>
      <c r="H20" s="18" t="s">
        <v>51</v>
      </c>
      <c r="I20" s="15" t="s">
        <v>11</v>
      </c>
    </row>
    <row r="21" spans="1:14" ht="176">
      <c r="A21" s="6">
        <v>1.1000000000000001</v>
      </c>
      <c r="B21" s="26" t="s">
        <v>122</v>
      </c>
      <c r="C21" s="4" t="s">
        <v>52</v>
      </c>
      <c r="D21" s="4" t="s">
        <v>115</v>
      </c>
      <c r="E21" s="3" t="s">
        <v>298</v>
      </c>
      <c r="F21" s="5" t="s">
        <v>76</v>
      </c>
      <c r="G21" s="5" t="s">
        <v>81</v>
      </c>
      <c r="H21" s="5" t="s">
        <v>55</v>
      </c>
      <c r="I21" s="5" t="s">
        <v>91</v>
      </c>
      <c r="K21" s="12">
        <f>IF(F21="No Policy",0,IF(F21="Informal Policy",0.25,IF(F21="Partial Written Policy",0.5,IF(F21="Written Policy",0.75,IF(F21="Approved Written Policy",1,"INVALID")))))</f>
        <v>1</v>
      </c>
      <c r="L21" s="12">
        <f>IF(G21="Not Implemented",0,IF(G21="Parts of Policy Implemented",0.25,IF(G21="Implemented on Some Systems",0.5,IF(G21="Implemented on Most Systems",0.75,IF(G21="Implemented on All Systems",1,"INVALID")))))</f>
        <v>1</v>
      </c>
      <c r="M21" s="12">
        <f>IF(H21="Not Automated",0,IF(H21="Parts of Policy Automated",0.25,IF(H21="Automated on Some Systems",0.5,IF(H21="Automated on Most Systems",0.75,IF(H21="Automated on All Systems",1,"INVALID")))))</f>
        <v>0</v>
      </c>
      <c r="N21" s="12">
        <f>IF(I21="Not Reported",0,IF(I21="Parts of Policy Reported",0.25,IF(I21="Reported on Some Systems",0.5,IF(I21="Reported on Most Systems",0.75,IF(I21="Reported on All Systems",1,"INVALID")))))</f>
        <v>1</v>
      </c>
    </row>
    <row r="22" spans="1:14" ht="48">
      <c r="A22" s="6">
        <v>1.2</v>
      </c>
      <c r="B22" s="26" t="s">
        <v>123</v>
      </c>
      <c r="C22" s="4" t="s">
        <v>57</v>
      </c>
      <c r="D22" s="4" t="s">
        <v>115</v>
      </c>
      <c r="E22" s="3" t="s">
        <v>298</v>
      </c>
      <c r="F22" s="5" t="s">
        <v>76</v>
      </c>
      <c r="G22" s="5" t="s">
        <v>81</v>
      </c>
      <c r="H22" s="27" t="s">
        <v>58</v>
      </c>
      <c r="I22" s="27" t="s">
        <v>58</v>
      </c>
      <c r="K22" s="12">
        <f t="shared" ref="K22:K23" si="0">IF(F22="No Policy",0,IF(F22="Informal Policy",0.25,IF(F22="Partial Written Policy",0.5,IF(F22="Written Policy",0.75,IF(F22="Approved Written Policy",1,"INVALID")))))</f>
        <v>1</v>
      </c>
      <c r="L22" s="12">
        <f t="shared" ref="L22:L23" si="1">IF(G22="Not Implemented",0,IF(G22="Parts of Policy Implemented",0.25,IF(G22="Implemented on Some Systems",0.5,IF(G22="Implemented on Most Systems",0.75,IF(G22="Implemented on All Systems",1,"INVALID")))))</f>
        <v>1</v>
      </c>
      <c r="M22" s="12"/>
      <c r="N22" s="12"/>
    </row>
    <row r="23" spans="1:14" ht="32">
      <c r="A23" s="6">
        <v>1.3</v>
      </c>
      <c r="B23" s="26" t="s">
        <v>124</v>
      </c>
      <c r="C23" s="4" t="s">
        <v>65</v>
      </c>
      <c r="D23" s="4" t="s">
        <v>114</v>
      </c>
      <c r="E23" s="3" t="s">
        <v>298</v>
      </c>
      <c r="F23" s="5" t="s">
        <v>76</v>
      </c>
      <c r="G23" s="5" t="s">
        <v>81</v>
      </c>
      <c r="H23" s="5" t="s">
        <v>86</v>
      </c>
      <c r="I23" s="5" t="s">
        <v>91</v>
      </c>
      <c r="K23" s="12">
        <f t="shared" si="0"/>
        <v>1</v>
      </c>
      <c r="L23" s="12">
        <f t="shared" si="1"/>
        <v>1</v>
      </c>
      <c r="M23" s="12">
        <f t="shared" ref="M23" si="2">IF(H23="Not Automated",0,IF(H23="Parts of Policy Automated",0.25,IF(H23="Automated on Some Systems",0.5,IF(H23="Automated on Most Systems",0.75,IF(H23="Automated on All Systems",1,"INVALID")))))</f>
        <v>1</v>
      </c>
      <c r="N23" s="12">
        <f t="shared" ref="N23" si="3">IF(I23="Not Reported",0,IF(I23="Parts of Policy Reported",0.25,IF(I23="Reported on Some Systems",0.5,IF(I23="Reported on Most Systems",0.75,IF(I23="Reported on All Systems",1,"INVALID")))))</f>
        <v>1</v>
      </c>
    </row>
    <row r="24" spans="1:14" ht="48">
      <c r="A24" s="6">
        <v>1.4</v>
      </c>
      <c r="B24" s="26" t="s">
        <v>125</v>
      </c>
      <c r="C24" s="4" t="s">
        <v>52</v>
      </c>
      <c r="D24" s="4" t="s">
        <v>114</v>
      </c>
      <c r="E24" s="3" t="s">
        <v>299</v>
      </c>
      <c r="F24" s="5" t="s">
        <v>76</v>
      </c>
      <c r="G24" s="5" t="s">
        <v>81</v>
      </c>
      <c r="H24" s="5" t="s">
        <v>86</v>
      </c>
      <c r="I24" s="5" t="s">
        <v>91</v>
      </c>
      <c r="K24" s="12">
        <f t="shared" ref="K24:K25" si="4">IF(F24="No Policy",0,IF(F24="Informal Policy",0.25,IF(F24="Partial Written Policy",0.5,IF(F24="Written Policy",0.75,IF(F24="Approved Written Policy",1,"INVALID")))))</f>
        <v>1</v>
      </c>
      <c r="L24" s="12">
        <f t="shared" ref="L24:L25" si="5">IF(G24="Not Implemented",0,IF(G24="Parts of Policy Implemented",0.25,IF(G24="Implemented on Some Systems",0.5,IF(G24="Implemented on Most Systems",0.75,IF(G24="Implemented on All Systems",1,"INVALID")))))</f>
        <v>1</v>
      </c>
      <c r="M24" s="12">
        <f t="shared" ref="M24:M25" si="6">IF(H24="Not Automated",0,IF(H24="Parts of Policy Automated",0.25,IF(H24="Automated on Some Systems",0.5,IF(H24="Automated on Most Systems",0.75,IF(H24="Automated on All Systems",1,"INVALID")))))</f>
        <v>1</v>
      </c>
      <c r="N24" s="12">
        <f t="shared" ref="N24:N25" si="7">IF(I24="Not Reported",0,IF(I24="Parts of Policy Reported",0.25,IF(I24="Reported on Some Systems",0.5,IF(I24="Reported on Most Systems",0.75,IF(I24="Reported on All Systems",1,"INVALID")))))</f>
        <v>1</v>
      </c>
    </row>
    <row r="25" spans="1:14" ht="48">
      <c r="A25" s="6">
        <v>1.5</v>
      </c>
      <c r="B25" s="26" t="s">
        <v>126</v>
      </c>
      <c r="C25" s="4" t="s">
        <v>65</v>
      </c>
      <c r="D25" s="4">
        <v>3</v>
      </c>
      <c r="E25" s="3" t="s">
        <v>298</v>
      </c>
      <c r="F25" s="5" t="s">
        <v>76</v>
      </c>
      <c r="G25" s="5" t="s">
        <v>81</v>
      </c>
      <c r="H25" s="5" t="s">
        <v>86</v>
      </c>
      <c r="I25" s="5" t="s">
        <v>91</v>
      </c>
      <c r="K25" s="12">
        <f t="shared" si="4"/>
        <v>1</v>
      </c>
      <c r="L25" s="12">
        <f t="shared" si="5"/>
        <v>1</v>
      </c>
      <c r="M25" s="12">
        <f t="shared" si="6"/>
        <v>1</v>
      </c>
      <c r="N25" s="12">
        <f t="shared" si="7"/>
        <v>1</v>
      </c>
    </row>
    <row r="27" spans="1:14" ht="16" hidden="1">
      <c r="E27" s="4" t="s">
        <v>60</v>
      </c>
      <c r="G27" s="13">
        <f>AVERAGE(K21:K25)</f>
        <v>1</v>
      </c>
      <c r="H27" s="13">
        <f t="shared" ref="H27:H34" si="8">1-G27</f>
        <v>0</v>
      </c>
    </row>
    <row r="28" spans="1:14" ht="16" hidden="1">
      <c r="E28" s="4" t="s">
        <v>61</v>
      </c>
      <c r="F28" s="4"/>
      <c r="G28" s="13">
        <f>AVERAGE(L21:L25)</f>
        <v>1</v>
      </c>
      <c r="H28" s="13">
        <f t="shared" si="8"/>
        <v>0</v>
      </c>
      <c r="I28" s="3"/>
    </row>
    <row r="29" spans="1:14" ht="16" hidden="1">
      <c r="E29" s="4" t="s">
        <v>62</v>
      </c>
      <c r="F29" s="4"/>
      <c r="G29" s="13">
        <f>AVERAGE(M21:M25)</f>
        <v>0.75</v>
      </c>
      <c r="H29" s="13">
        <f t="shared" si="8"/>
        <v>0.25</v>
      </c>
    </row>
    <row r="30" spans="1:14" ht="16" hidden="1">
      <c r="E30" s="4" t="s">
        <v>63</v>
      </c>
      <c r="F30" s="4"/>
      <c r="G30" s="13">
        <f>AVERAGE(N21:N25)</f>
        <v>1</v>
      </c>
      <c r="H30" s="13">
        <f t="shared" si="8"/>
        <v>0</v>
      </c>
    </row>
    <row r="31" spans="1:14" ht="16" hidden="1">
      <c r="E31" s="4" t="s">
        <v>64</v>
      </c>
      <c r="F31" s="4"/>
      <c r="G31" s="13">
        <f>AVERAGE(G27:G30)</f>
        <v>0.9375</v>
      </c>
      <c r="H31" s="13">
        <f t="shared" si="8"/>
        <v>6.25E-2</v>
      </c>
    </row>
    <row r="32" spans="1:14" ht="16" hidden="1">
      <c r="E32" s="4" t="s">
        <v>117</v>
      </c>
      <c r="F32" s="4"/>
      <c r="G32" s="13">
        <f>AVERAGE(L21,L22)</f>
        <v>1</v>
      </c>
      <c r="H32" s="13">
        <f t="shared" si="8"/>
        <v>0</v>
      </c>
    </row>
    <row r="33" spans="1:16" ht="16" hidden="1">
      <c r="E33" s="4" t="s">
        <v>118</v>
      </c>
      <c r="F33" s="4"/>
      <c r="G33" s="13">
        <f>AVERAGE(L21:L24)</f>
        <v>1</v>
      </c>
      <c r="H33" s="13">
        <f t="shared" si="8"/>
        <v>0</v>
      </c>
    </row>
    <row r="34" spans="1:16" ht="16" hidden="1">
      <c r="E34" s="4" t="s">
        <v>119</v>
      </c>
      <c r="F34" s="4"/>
      <c r="G34" s="13">
        <f>AVERAGE(L21:L25)</f>
        <v>1</v>
      </c>
      <c r="H34" s="13">
        <f t="shared" si="8"/>
        <v>0</v>
      </c>
    </row>
    <row r="36" spans="1:16" ht="30" customHeight="1">
      <c r="A36" s="29" t="s">
        <v>13</v>
      </c>
      <c r="B36" s="29"/>
      <c r="C36" s="29"/>
      <c r="D36" s="29"/>
      <c r="E36" s="29"/>
      <c r="F36" s="29"/>
      <c r="G36" s="29"/>
      <c r="H36" s="29"/>
      <c r="I36" s="29"/>
      <c r="J36" s="29"/>
      <c r="K36" s="29"/>
      <c r="L36" s="29"/>
      <c r="M36" s="29"/>
      <c r="N36" s="29"/>
      <c r="O36" s="29"/>
      <c r="P36" s="29"/>
    </row>
  </sheetData>
  <mergeCells count="4">
    <mergeCell ref="A36:P36"/>
    <mergeCell ref="A1:I1"/>
    <mergeCell ref="C5:D5"/>
    <mergeCell ref="C7:D7"/>
  </mergeCells>
  <hyperlinks>
    <hyperlink ref="A36" r:id="rId1" display="http://creativecommons.org/licenses/by-sa/4.0/" xr:uid="{00000000-0004-0000-0200-000000000000}"/>
  </hyperlinks>
  <pageMargins left="0.7" right="0.7" top="0.75" bottom="0.75" header="0.3" footer="0.3"/>
  <pageSetup scale="45"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16" operator="equal" id="{D3382A02-5D09-49EE-8A99-6B74E08599FA}">
            <xm:f>Values!$A$8</xm:f>
            <x14:dxf>
              <fill>
                <patternFill>
                  <bgColor rgb="FF27AE60"/>
                </patternFill>
              </fill>
            </x14:dxf>
          </x14:cfRule>
          <x14:cfRule type="cellIs" priority="20" operator="equal" id="{AED5B916-54E0-448B-B454-4140A78C53F9}">
            <xm:f>Values!$A$4</xm:f>
            <x14:dxf>
              <fill>
                <patternFill>
                  <bgColor rgb="FFE74C3C"/>
                </patternFill>
              </fill>
            </x14:dxf>
          </x14:cfRule>
          <x14:cfRule type="cellIs" priority="19" operator="equal" id="{C834AA05-8735-4AFC-B76C-CE411767A12C}">
            <xm:f>Values!$A$5</xm:f>
            <x14:dxf>
              <fill>
                <patternFill>
                  <bgColor rgb="FFE67E22"/>
                </patternFill>
              </fill>
            </x14:dxf>
          </x14:cfRule>
          <x14:cfRule type="cellIs" priority="18" operator="equal" id="{90C6FE26-AC8A-4DDE-8556-E4BBBE4D83ED}">
            <xm:f>Values!$A$6</xm:f>
            <x14:dxf>
              <fill>
                <patternFill>
                  <bgColor rgb="FFF39C12"/>
                </patternFill>
              </fill>
            </x14:dxf>
          </x14:cfRule>
          <x14:cfRule type="cellIs" priority="17" operator="equal" id="{70106BB5-B346-452D-A75B-0137207EBDD6}">
            <xm:f>Values!$A$7</xm:f>
            <x14:dxf>
              <fill>
                <patternFill>
                  <bgColor rgb="FFF1C40F"/>
                </patternFill>
              </fill>
            </x14:dxf>
          </x14:cfRule>
          <xm:sqref>F21:F25</xm:sqref>
        </x14:conditionalFormatting>
        <x14:conditionalFormatting xmlns:xm="http://schemas.microsoft.com/office/excel/2006/main">
          <x14:cfRule type="cellIs" priority="1" operator="equal" id="{53DE0837-B214-4A0D-851A-A81FD361DBC1}">
            <xm:f>Values!$A$15</xm:f>
            <x14:dxf>
              <fill>
                <patternFill>
                  <bgColor rgb="FF27AE60"/>
                </patternFill>
              </fill>
            </x14:dxf>
          </x14:cfRule>
          <x14:cfRule type="cellIs" priority="15" operator="equal" id="{4EF3F5BF-6D83-47CE-9EFF-7F221055F82B}">
            <xm:f>Values!$A$11</xm:f>
            <x14:dxf>
              <fill>
                <patternFill>
                  <bgColor rgb="FFE74C3C"/>
                </patternFill>
              </fill>
            </x14:dxf>
          </x14:cfRule>
          <x14:cfRule type="cellIs" priority="14" operator="equal" id="{FF3D23C3-FF4B-479D-BDB8-0527DAAD99A3}">
            <xm:f>Values!$A$12</xm:f>
            <x14:dxf>
              <fill>
                <patternFill>
                  <bgColor rgb="FFE67E22"/>
                </patternFill>
              </fill>
            </x14:dxf>
          </x14:cfRule>
          <x14:cfRule type="cellIs" priority="13" operator="equal" id="{293C6D47-8B36-48B7-B465-894110678180}">
            <xm:f>Values!$A$13</xm:f>
            <x14:dxf>
              <fill>
                <patternFill>
                  <bgColor rgb="FFF39C12"/>
                </patternFill>
              </fill>
            </x14:dxf>
          </x14:cfRule>
          <x14:cfRule type="cellIs" priority="12" operator="equal" id="{7C1CFE3C-291E-4FE2-9D15-4DF01DD442A1}">
            <xm:f>Values!$A$14</xm:f>
            <x14:dxf>
              <fill>
                <patternFill>
                  <bgColor rgb="FFF1C40F"/>
                </patternFill>
              </fill>
            </x14:dxf>
          </x14:cfRule>
          <xm:sqref>G21:G25</xm:sqref>
        </x14:conditionalFormatting>
        <x14:conditionalFormatting xmlns:xm="http://schemas.microsoft.com/office/excel/2006/main">
          <x14:cfRule type="cellIs" priority="50" operator="equal" id="{FFDC2B39-1FA5-4DF4-B1CF-3CF5CD9E68E9}">
            <xm:f>Values!$A$19</xm:f>
            <x14:dxf>
              <fill>
                <patternFill>
                  <bgColor rgb="FFE67E22"/>
                </patternFill>
              </fill>
            </x14:dxf>
          </x14:cfRule>
          <x14:cfRule type="cellIs" priority="42" operator="equal" id="{18851B61-46CB-47FE-8DBA-90206295525A}">
            <xm:f>Values!$A$22</xm:f>
            <x14:dxf>
              <fill>
                <patternFill>
                  <bgColor rgb="FF27B060"/>
                </patternFill>
              </fill>
            </x14:dxf>
          </x14:cfRule>
          <x14:cfRule type="cellIs" priority="48" operator="equal" id="{E845DA4F-51C7-4EF6-B681-D3F085D51131}">
            <xm:f>Values!$A$21</xm:f>
            <x14:dxf>
              <fill>
                <patternFill>
                  <bgColor rgb="FFF1C40F"/>
                </patternFill>
              </fill>
            </x14:dxf>
          </x14:cfRule>
          <x14:cfRule type="cellIs" priority="49" operator="equal" id="{75D9B005-D397-4AFC-A554-11247493075C}">
            <xm:f>Values!$A$20</xm:f>
            <x14:dxf>
              <fill>
                <patternFill>
                  <bgColor rgb="FFF39C12"/>
                </patternFill>
              </fill>
            </x14:dxf>
          </x14:cfRule>
          <x14:cfRule type="cellIs" priority="51" operator="equal" id="{8BB940D9-29A2-46E7-AED6-8AF429A9BBA5}">
            <xm:f>Values!$A$18</xm:f>
            <x14:dxf>
              <fill>
                <patternFill>
                  <bgColor rgb="FFE74C3C"/>
                </patternFill>
              </fill>
            </x14:dxf>
          </x14:cfRule>
          <xm:sqref>H21</xm:sqref>
        </x14:conditionalFormatting>
        <x14:conditionalFormatting xmlns:xm="http://schemas.microsoft.com/office/excel/2006/main">
          <x14:cfRule type="cellIs" priority="11" operator="equal" id="{676203D0-93F2-4A99-8E71-0DA4E09CD2D8}">
            <xm:f>Values!$A$18</xm:f>
            <x14:dxf>
              <fill>
                <patternFill>
                  <bgColor rgb="FFE74C3C"/>
                </patternFill>
              </fill>
            </x14:dxf>
          </x14:cfRule>
          <x14:cfRule type="cellIs" priority="8" operator="equal" id="{7A219BC7-8481-444F-885D-5CB6AE6C9F2E}">
            <xm:f>Values!$A$21</xm:f>
            <x14:dxf>
              <fill>
                <patternFill>
                  <bgColor rgb="FFF1C40F"/>
                </patternFill>
              </fill>
            </x14:dxf>
          </x14:cfRule>
          <x14:cfRule type="cellIs" priority="9" operator="equal" id="{E0F2604A-EC4E-4039-894E-5E6978F98AE6}">
            <xm:f>Values!$A$20</xm:f>
            <x14:dxf>
              <fill>
                <patternFill>
                  <bgColor rgb="FFF39C12"/>
                </patternFill>
              </fill>
            </x14:dxf>
          </x14:cfRule>
          <x14:cfRule type="cellIs" priority="10" operator="equal" id="{9684FAA0-6F5C-4064-925E-1ABDE31794D8}">
            <xm:f>Values!$A$19</xm:f>
            <x14:dxf>
              <fill>
                <patternFill>
                  <bgColor rgb="FFE67E22"/>
                </patternFill>
              </fill>
            </x14:dxf>
          </x14:cfRule>
          <x14:cfRule type="cellIs" priority="2" operator="equal" id="{D674760E-1421-420A-9785-D6E26E07B843}">
            <xm:f>Values!$A$22</xm:f>
            <x14:dxf>
              <fill>
                <patternFill>
                  <bgColor rgb="FF27B060"/>
                </patternFill>
              </fill>
            </x14:dxf>
          </x14:cfRule>
          <xm:sqref>H23:H25</xm:sqref>
        </x14:conditionalFormatting>
        <x14:conditionalFormatting xmlns:xm="http://schemas.microsoft.com/office/excel/2006/main">
          <x14:cfRule type="cellIs" priority="47" operator="equal" id="{D8D46BB4-5C23-4BB4-9CCE-0FBD40389504}">
            <xm:f>Values!$A$25</xm:f>
            <x14:dxf>
              <fill>
                <patternFill>
                  <bgColor rgb="FFE74C3C"/>
                </patternFill>
              </fill>
            </x14:dxf>
          </x14:cfRule>
          <x14:cfRule type="cellIs" priority="43" operator="equal" id="{E5832B53-D96E-48CC-B8A3-D6B8589EB056}">
            <xm:f>Values!$A$29</xm:f>
            <x14:dxf>
              <fill>
                <patternFill>
                  <bgColor rgb="FF27AE60"/>
                </patternFill>
              </fill>
            </x14:dxf>
          </x14:cfRule>
          <x14:cfRule type="cellIs" priority="44" operator="equal" id="{96D99005-1CB4-49C5-BDFE-FF349CEB1B58}">
            <xm:f>Values!$A$28</xm:f>
            <x14:dxf>
              <fill>
                <patternFill>
                  <bgColor rgb="FFF1C40F"/>
                </patternFill>
              </fill>
            </x14:dxf>
          </x14:cfRule>
          <x14:cfRule type="cellIs" priority="45" operator="equal" id="{E8942888-14E5-48D0-A22F-ABDF24A8A273}">
            <xm:f>Values!$A$27</xm:f>
            <x14:dxf>
              <fill>
                <patternFill>
                  <bgColor rgb="FFF39C12"/>
                </patternFill>
              </fill>
            </x14:dxf>
          </x14:cfRule>
          <x14:cfRule type="cellIs" priority="46" operator="equal" id="{E7BE02B8-CE22-4F53-A617-778FF3FAB27C}">
            <xm:f>Values!$A$26</xm:f>
            <x14:dxf>
              <fill>
                <patternFill>
                  <bgColor rgb="FFE67E22"/>
                </patternFill>
              </fill>
            </x14:dxf>
          </x14:cfRule>
          <xm:sqref>I21</xm:sqref>
        </x14:conditionalFormatting>
        <x14:conditionalFormatting xmlns:xm="http://schemas.microsoft.com/office/excel/2006/main">
          <x14:cfRule type="cellIs" priority="7" operator="equal" id="{716B5AF8-1A6C-4CAC-B1AD-665A1CFAC354}">
            <xm:f>Values!$A$25</xm:f>
            <x14:dxf>
              <fill>
                <patternFill>
                  <bgColor rgb="FFE74C3C"/>
                </patternFill>
              </fill>
            </x14:dxf>
          </x14:cfRule>
          <x14:cfRule type="cellIs" priority="4" operator="equal" id="{721D28BC-14D9-46B8-907F-45E3F85DD490}">
            <xm:f>Values!$A$28</xm:f>
            <x14:dxf>
              <fill>
                <patternFill>
                  <bgColor rgb="FFF1C40F"/>
                </patternFill>
              </fill>
            </x14:dxf>
          </x14:cfRule>
          <x14:cfRule type="cellIs" priority="5" operator="equal" id="{3A5BA00B-4170-4E08-89AC-C2EC97930784}">
            <xm:f>Values!$A$27</xm:f>
            <x14:dxf>
              <fill>
                <patternFill>
                  <bgColor rgb="FFF39C12"/>
                </patternFill>
              </fill>
            </x14:dxf>
          </x14:cfRule>
          <x14:cfRule type="cellIs" priority="6" operator="equal" id="{A4A0B79C-8034-4AD7-A722-91181634EAF1}">
            <xm:f>Values!$A$26</xm:f>
            <x14:dxf>
              <fill>
                <patternFill>
                  <bgColor rgb="FFE67E22"/>
                </patternFill>
              </fill>
            </x14:dxf>
          </x14:cfRule>
          <x14:cfRule type="cellIs" priority="3" operator="equal" id="{81B0E120-DBF1-42F0-B366-D54AB7DD9C86}">
            <xm:f>Values!$A$29</xm:f>
            <x14:dxf>
              <fill>
                <patternFill>
                  <bgColor rgb="FF27AE60"/>
                </patternFill>
              </fill>
            </x14:dxf>
          </x14:cfRule>
          <xm:sqref>I23:I25</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200-000000000000}">
          <x14:formula1>
            <xm:f>Values!$A$4:$A$8</xm:f>
          </x14:formula1>
          <xm:sqref>F21:F25</xm:sqref>
        </x14:dataValidation>
        <x14:dataValidation type="list" allowBlank="1" showInputMessage="1" showErrorMessage="1" xr:uid="{00000000-0002-0000-0200-000001000000}">
          <x14:formula1>
            <xm:f>Values!$A$11:$A$15</xm:f>
          </x14:formula1>
          <xm:sqref>G21:G25</xm:sqref>
        </x14:dataValidation>
        <x14:dataValidation type="list" allowBlank="1" showInputMessage="1" showErrorMessage="1" xr:uid="{00000000-0002-0000-0200-000002000000}">
          <x14:formula1>
            <xm:f>Values!$A$18:$A$22</xm:f>
          </x14:formula1>
          <xm:sqref>H21 H23:H25</xm:sqref>
        </x14:dataValidation>
        <x14:dataValidation type="list" allowBlank="1" showInputMessage="1" showErrorMessage="1" xr:uid="{00000000-0002-0000-0200-000003000000}">
          <x14:formula1>
            <xm:f>Values!$A$25:$A$29</xm:f>
          </x14:formula1>
          <xm:sqref>I21 I23:I25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P38"/>
  <sheetViews>
    <sheetView topLeftCell="A3" zoomScale="125" zoomScaleNormal="80" workbookViewId="0">
      <selection activeCell="H27" sqref="H27"/>
    </sheetView>
  </sheetViews>
  <sheetFormatPr baseColWidth="10" defaultColWidth="8.6640625" defaultRowHeight="15"/>
  <cols>
    <col min="2" max="2" width="71.33203125" customWidth="1"/>
    <col min="3" max="3" width="14.83203125" customWidth="1"/>
    <col min="4" max="4" width="15" bestFit="1" customWidth="1"/>
    <col min="5" max="5" width="36.1640625" bestFit="1" customWidth="1"/>
    <col min="6" max="6" width="20.6640625" bestFit="1" customWidth="1"/>
    <col min="7" max="7" width="26.6640625" bestFit="1" customWidth="1"/>
    <col min="8" max="8" width="25" bestFit="1" customWidth="1"/>
    <col min="9" max="9" width="27.33203125" bestFit="1" customWidth="1"/>
    <col min="11" max="14" width="8.6640625" hidden="1" customWidth="1"/>
  </cols>
  <sheetData>
    <row r="1" spans="1:9" ht="59.75" customHeight="1">
      <c r="A1" s="31" t="s">
        <v>95</v>
      </c>
      <c r="B1" s="31"/>
      <c r="C1" s="31"/>
      <c r="D1" s="31"/>
      <c r="E1" s="31"/>
      <c r="F1" s="31"/>
      <c r="G1" s="31"/>
      <c r="H1" s="31"/>
      <c r="I1" s="31"/>
    </row>
    <row r="5" spans="1:9">
      <c r="C5" s="32" t="s">
        <v>47</v>
      </c>
      <c r="D5" s="32"/>
      <c r="E5" s="21">
        <f>G33</f>
        <v>0.6897321428571429</v>
      </c>
    </row>
    <row r="7" spans="1:9">
      <c r="C7" s="37" t="s">
        <v>48</v>
      </c>
      <c r="D7" s="37"/>
      <c r="E7" s="20">
        <f>H33</f>
        <v>0.3102678571428571</v>
      </c>
    </row>
    <row r="20" spans="1:14" s="19" customFormat="1" ht="32">
      <c r="A20" s="15" t="s">
        <v>2</v>
      </c>
      <c r="B20" s="15" t="s">
        <v>93</v>
      </c>
      <c r="C20" s="15" t="s">
        <v>49</v>
      </c>
      <c r="D20" s="18" t="s">
        <v>116</v>
      </c>
      <c r="E20" s="15" t="s">
        <v>3</v>
      </c>
      <c r="F20" s="15" t="s">
        <v>50</v>
      </c>
      <c r="G20" s="15" t="s">
        <v>7</v>
      </c>
      <c r="H20" s="18" t="s">
        <v>51</v>
      </c>
      <c r="I20" s="15" t="s">
        <v>11</v>
      </c>
    </row>
    <row r="21" spans="1:14" ht="80">
      <c r="A21" s="6">
        <v>2.1</v>
      </c>
      <c r="B21" s="26" t="s">
        <v>127</v>
      </c>
      <c r="C21" s="4" t="s">
        <v>52</v>
      </c>
      <c r="D21" s="4" t="s">
        <v>115</v>
      </c>
      <c r="E21" s="3" t="s">
        <v>300</v>
      </c>
      <c r="F21" s="5" t="s">
        <v>76</v>
      </c>
      <c r="G21" s="5" t="s">
        <v>81</v>
      </c>
      <c r="H21" s="27" t="s">
        <v>58</v>
      </c>
      <c r="I21" s="27" t="s">
        <v>58</v>
      </c>
      <c r="K21" s="12">
        <f t="shared" ref="K21" si="0">IF(F21="No Policy",0,IF(F21="Informal Policy",0.25,IF(F21="Partial Written Policy",0.5,IF(F21="Written Policy",0.75,IF(F21="Approved Written Policy",1,"INVALID")))))</f>
        <v>1</v>
      </c>
      <c r="L21" s="12">
        <f t="shared" ref="L21" si="1">IF(G21="Not Implemented",0,IF(G21="Parts of Policy Implemented",0.25,IF(G21="Implemented on Some Systems",0.5,IF(G21="Implemented on Most Systems",0.75,IF(G21="Implemented on All Systems",1,"INVALID")))))</f>
        <v>1</v>
      </c>
      <c r="M21" s="12"/>
      <c r="N21" s="12"/>
    </row>
    <row r="22" spans="1:14" ht="14.5" customHeight="1">
      <c r="A22" s="6">
        <v>2.2000000000000002</v>
      </c>
      <c r="B22" s="26" t="s">
        <v>128</v>
      </c>
      <c r="C22" s="4" t="s">
        <v>52</v>
      </c>
      <c r="D22" s="4" t="s">
        <v>115</v>
      </c>
      <c r="E22" s="3" t="s">
        <v>300</v>
      </c>
      <c r="F22" s="5" t="s">
        <v>76</v>
      </c>
      <c r="G22" s="5" t="s">
        <v>81</v>
      </c>
      <c r="H22" s="27" t="s">
        <v>58</v>
      </c>
      <c r="I22" s="27" t="s">
        <v>58</v>
      </c>
      <c r="K22" s="12">
        <f t="shared" ref="K22" si="2">IF(F22="No Policy",0,IF(F22="Informal Policy",0.25,IF(F22="Partial Written Policy",0.5,IF(F22="Written Policy",0.75,IF(F22="Approved Written Policy",1,"INVALID")))))</f>
        <v>1</v>
      </c>
      <c r="L22" s="12">
        <f t="shared" ref="L22" si="3">IF(G22="Not Implemented",0,IF(G22="Parts of Policy Implemented",0.25,IF(G22="Implemented on Some Systems",0.5,IF(G22="Implemented on Most Systems",0.75,IF(G22="Implemented on All Systems",1,"INVALID")))))</f>
        <v>1</v>
      </c>
      <c r="M22" s="12"/>
      <c r="N22" s="12"/>
    </row>
    <row r="23" spans="1:14" ht="32">
      <c r="A23" s="6">
        <v>2.2999999999999998</v>
      </c>
      <c r="B23" s="26" t="s">
        <v>129</v>
      </c>
      <c r="C23" s="4" t="s">
        <v>57</v>
      </c>
      <c r="D23" s="4" t="s">
        <v>115</v>
      </c>
      <c r="E23" s="3" t="s">
        <v>300</v>
      </c>
      <c r="F23" s="5" t="s">
        <v>76</v>
      </c>
      <c r="G23" s="5" t="s">
        <v>79</v>
      </c>
      <c r="H23" s="27" t="s">
        <v>58</v>
      </c>
      <c r="I23" s="27" t="s">
        <v>58</v>
      </c>
      <c r="K23" s="12">
        <f t="shared" ref="K23:K27" si="4">IF(F23="No Policy",0,IF(F23="Informal Policy",0.25,IF(F23="Partial Written Policy",0.5,IF(F23="Written Policy",0.75,IF(F23="Approved Written Policy",1,"INVALID")))))</f>
        <v>1</v>
      </c>
      <c r="L23" s="12">
        <f t="shared" ref="L23:L27" si="5">IF(G23="Not Implemented",0,IF(G23="Parts of Policy Implemented",0.25,IF(G23="Implemented on Some Systems",0.5,IF(G23="Implemented on Most Systems",0.75,IF(G23="Implemented on All Systems",1,"INVALID")))))</f>
        <v>0.5</v>
      </c>
      <c r="M23" s="12"/>
      <c r="N23" s="12"/>
    </row>
    <row r="24" spans="1:14" ht="32">
      <c r="A24" s="6">
        <v>2.4</v>
      </c>
      <c r="B24" s="26" t="s">
        <v>130</v>
      </c>
      <c r="C24" s="4" t="s">
        <v>65</v>
      </c>
      <c r="D24" s="4" t="s">
        <v>114</v>
      </c>
      <c r="E24" s="3" t="s">
        <v>300</v>
      </c>
      <c r="F24" s="5" t="s">
        <v>76</v>
      </c>
      <c r="G24" s="5" t="s">
        <v>80</v>
      </c>
      <c r="H24" s="5" t="s">
        <v>86</v>
      </c>
      <c r="I24" s="5" t="s">
        <v>90</v>
      </c>
      <c r="K24" s="12">
        <f t="shared" si="4"/>
        <v>1</v>
      </c>
      <c r="L24" s="12">
        <f t="shared" si="5"/>
        <v>0.75</v>
      </c>
      <c r="M24" s="12">
        <f t="shared" ref="M24:M27" si="6">IF(H24="Not Automated",0,IF(H24="Parts of Policy Automated",0.25,IF(H24="Automated on Some Systems",0.5,IF(H24="Automated on Most Systems",0.75,IF(H24="Automated on All Systems",1,"INVALID")))))</f>
        <v>1</v>
      </c>
      <c r="N24" s="12">
        <f t="shared" ref="N24:N27" si="7">IF(I24="Not Reported",0,IF(I24="Parts of Policy Reported",0.25,IF(I24="Reported on Some Systems",0.5,IF(I24="Reported on Most Systems",0.75,IF(I24="Reported on All Systems",1,"INVALID")))))</f>
        <v>0.75</v>
      </c>
    </row>
    <row r="25" spans="1:14" ht="32">
      <c r="A25" s="6">
        <v>2.5</v>
      </c>
      <c r="B25" s="26" t="s">
        <v>131</v>
      </c>
      <c r="C25" s="4" t="s">
        <v>59</v>
      </c>
      <c r="D25" s="4" t="s">
        <v>114</v>
      </c>
      <c r="E25" s="3" t="s">
        <v>301</v>
      </c>
      <c r="F25" s="5" t="s">
        <v>76</v>
      </c>
      <c r="G25" s="5" t="s">
        <v>80</v>
      </c>
      <c r="H25" s="5" t="s">
        <v>85</v>
      </c>
      <c r="I25" s="5" t="s">
        <v>90</v>
      </c>
      <c r="K25" s="12">
        <f t="shared" si="4"/>
        <v>1</v>
      </c>
      <c r="L25" s="12">
        <f t="shared" si="5"/>
        <v>0.75</v>
      </c>
      <c r="M25" s="12">
        <f t="shared" si="6"/>
        <v>0.75</v>
      </c>
      <c r="N25" s="12">
        <f t="shared" si="7"/>
        <v>0.75</v>
      </c>
    </row>
    <row r="26" spans="1:14" ht="48">
      <c r="A26" s="6">
        <v>2.6</v>
      </c>
      <c r="B26" s="26" t="s">
        <v>132</v>
      </c>
      <c r="C26" s="4" t="s">
        <v>59</v>
      </c>
      <c r="D26" s="4" t="s">
        <v>114</v>
      </c>
      <c r="E26" s="3" t="s">
        <v>301</v>
      </c>
      <c r="F26" s="5" t="s">
        <v>76</v>
      </c>
      <c r="G26" s="5" t="s">
        <v>80</v>
      </c>
      <c r="H26" s="5" t="s">
        <v>85</v>
      </c>
      <c r="I26" s="5" t="s">
        <v>90</v>
      </c>
      <c r="K26" s="12">
        <f t="shared" ref="K26" si="8">IF(F26="No Policy",0,IF(F26="Informal Policy",0.25,IF(F26="Partial Written Policy",0.5,IF(F26="Written Policy",0.75,IF(F26="Approved Written Policy",1,"INVALID")))))</f>
        <v>1</v>
      </c>
      <c r="L26" s="12">
        <f t="shared" ref="L26" si="9">IF(G26="Not Implemented",0,IF(G26="Parts of Policy Implemented",0.25,IF(G26="Implemented on Some Systems",0.5,IF(G26="Implemented on Most Systems",0.75,IF(G26="Implemented on All Systems",1,"INVALID")))))</f>
        <v>0.75</v>
      </c>
      <c r="M26" s="12">
        <f t="shared" ref="M26" si="10">IF(H26="Not Automated",0,IF(H26="Parts of Policy Automated",0.25,IF(H26="Automated on Some Systems",0.5,IF(H26="Automated on Most Systems",0.75,IF(H26="Automated on All Systems",1,"INVALID")))))</f>
        <v>0.75</v>
      </c>
      <c r="N26" s="12">
        <f t="shared" ref="N26" si="11">IF(I26="Not Reported",0,IF(I26="Parts of Policy Reported",0.25,IF(I26="Reported on Some Systems",0.5,IF(I26="Reported on Most Systems",0.75,IF(I26="Reported on All Systems",1,"INVALID")))))</f>
        <v>0.75</v>
      </c>
    </row>
    <row r="27" spans="1:14" ht="46" customHeight="1">
      <c r="A27" s="6">
        <v>2.7</v>
      </c>
      <c r="B27" s="26" t="s">
        <v>133</v>
      </c>
      <c r="C27" s="4" t="s">
        <v>59</v>
      </c>
      <c r="D27" s="4">
        <v>3</v>
      </c>
      <c r="E27" s="3" t="s">
        <v>301</v>
      </c>
      <c r="F27" s="5" t="s">
        <v>73</v>
      </c>
      <c r="G27" s="5" t="s">
        <v>54</v>
      </c>
      <c r="H27" s="5" t="s">
        <v>55</v>
      </c>
      <c r="I27" s="5" t="s">
        <v>56</v>
      </c>
      <c r="K27" s="12">
        <f t="shared" si="4"/>
        <v>0.25</v>
      </c>
      <c r="L27" s="12">
        <f t="shared" si="5"/>
        <v>0</v>
      </c>
      <c r="M27" s="12">
        <f t="shared" si="6"/>
        <v>0</v>
      </c>
      <c r="N27" s="12">
        <f t="shared" si="7"/>
        <v>0</v>
      </c>
    </row>
    <row r="29" spans="1:14" hidden="1">
      <c r="E29" s="2" t="s">
        <v>60</v>
      </c>
      <c r="G29" s="13">
        <f>AVERAGE(K21:K27)</f>
        <v>0.8928571428571429</v>
      </c>
      <c r="H29" s="13">
        <f>1-G29</f>
        <v>0.1071428571428571</v>
      </c>
    </row>
    <row r="30" spans="1:14" ht="16" hidden="1">
      <c r="E30" s="4" t="s">
        <v>61</v>
      </c>
      <c r="F30" s="4"/>
      <c r="G30" s="13">
        <f>AVERAGE(L21:L27)</f>
        <v>0.6785714285714286</v>
      </c>
      <c r="H30" s="13">
        <f>1-G30</f>
        <v>0.3214285714285714</v>
      </c>
    </row>
    <row r="31" spans="1:14" ht="16" hidden="1">
      <c r="E31" s="4" t="s">
        <v>62</v>
      </c>
      <c r="F31" s="4"/>
      <c r="G31" s="13">
        <f>AVERAGE(M21:M27)</f>
        <v>0.625</v>
      </c>
      <c r="H31" s="13">
        <f>1-G31</f>
        <v>0.375</v>
      </c>
    </row>
    <row r="32" spans="1:14" ht="16" hidden="1">
      <c r="E32" s="4" t="s">
        <v>63</v>
      </c>
      <c r="F32" s="4"/>
      <c r="G32" s="13">
        <f>AVERAGE(N21:N27)</f>
        <v>0.5625</v>
      </c>
      <c r="H32" s="13">
        <f>1-G32</f>
        <v>0.4375</v>
      </c>
    </row>
    <row r="33" spans="1:16" ht="16" hidden="1">
      <c r="E33" s="4" t="s">
        <v>64</v>
      </c>
      <c r="F33" s="4"/>
      <c r="G33" s="13">
        <f>AVERAGE(G29:G32)</f>
        <v>0.6897321428571429</v>
      </c>
      <c r="H33" s="13">
        <f>1-G33</f>
        <v>0.3102678571428571</v>
      </c>
    </row>
    <row r="34" spans="1:16" ht="16" hidden="1">
      <c r="E34" s="4" t="s">
        <v>117</v>
      </c>
      <c r="F34" s="4"/>
      <c r="G34" s="13">
        <f>AVERAGE(L21:L23)</f>
        <v>0.83333333333333337</v>
      </c>
      <c r="H34" s="13">
        <f t="shared" ref="H34:H36" si="12">1-G34</f>
        <v>0.16666666666666663</v>
      </c>
    </row>
    <row r="35" spans="1:16" ht="16" hidden="1">
      <c r="E35" s="4" t="s">
        <v>118</v>
      </c>
      <c r="F35" s="4"/>
      <c r="G35" s="13">
        <f>AVERAGE(L21:L26)</f>
        <v>0.79166666666666663</v>
      </c>
      <c r="H35" s="13">
        <f t="shared" si="12"/>
        <v>0.20833333333333337</v>
      </c>
    </row>
    <row r="36" spans="1:16" ht="16" hidden="1">
      <c r="E36" s="4" t="s">
        <v>119</v>
      </c>
      <c r="F36" s="4"/>
      <c r="G36" s="13">
        <f>AVERAGE(L21:L27)</f>
        <v>0.6785714285714286</v>
      </c>
      <c r="H36" s="13">
        <f t="shared" si="12"/>
        <v>0.3214285714285714</v>
      </c>
    </row>
    <row r="38" spans="1:16" ht="30" customHeight="1">
      <c r="A38" s="29" t="s">
        <v>13</v>
      </c>
      <c r="B38" s="29"/>
      <c r="C38" s="29"/>
      <c r="D38" s="29"/>
      <c r="E38" s="29"/>
      <c r="F38" s="29"/>
      <c r="G38" s="29"/>
      <c r="H38" s="29"/>
      <c r="I38" s="29"/>
      <c r="J38" s="29"/>
      <c r="K38" s="29"/>
      <c r="L38" s="29"/>
      <c r="M38" s="29"/>
      <c r="N38" s="29"/>
      <c r="O38" s="29"/>
      <c r="P38" s="29"/>
    </row>
  </sheetData>
  <mergeCells count="4">
    <mergeCell ref="A38:P38"/>
    <mergeCell ref="A1:I1"/>
    <mergeCell ref="C5:D5"/>
    <mergeCell ref="C7:D7"/>
  </mergeCells>
  <hyperlinks>
    <hyperlink ref="A38" r:id="rId1" display="http://creativecommons.org/licenses/by-sa/4.0/" xr:uid="{00000000-0004-0000-03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50" operator="equal" id="{E34518CD-8744-4EEF-BB4C-5E7C03D72BB6}">
            <xm:f>Values!$A$4</xm:f>
            <x14:dxf>
              <fill>
                <patternFill>
                  <bgColor rgb="FFE74C3C"/>
                </patternFill>
              </fill>
            </x14:dxf>
          </x14:cfRule>
          <x14:cfRule type="cellIs" priority="49" operator="equal" id="{96E94033-2D59-4FEA-AA24-6B597B9C5359}">
            <xm:f>Values!$A$5</xm:f>
            <x14:dxf>
              <fill>
                <patternFill>
                  <bgColor rgb="FFE67E22"/>
                </patternFill>
              </fill>
            </x14:dxf>
          </x14:cfRule>
          <x14:cfRule type="cellIs" priority="48" operator="equal" id="{9BA91E1E-92DA-4B32-A7A0-32C79C506A90}">
            <xm:f>Values!$A$6</xm:f>
            <x14:dxf>
              <fill>
                <patternFill>
                  <bgColor rgb="FFF39C12"/>
                </patternFill>
              </fill>
            </x14:dxf>
          </x14:cfRule>
          <x14:cfRule type="cellIs" priority="47" operator="equal" id="{20BF70AF-8954-4C2F-8F42-7AEBA0C4492F}">
            <xm:f>Values!$A$7</xm:f>
            <x14:dxf>
              <fill>
                <patternFill>
                  <bgColor rgb="FFF1C40F"/>
                </patternFill>
              </fill>
            </x14:dxf>
          </x14:cfRule>
          <x14:cfRule type="cellIs" priority="46" operator="equal" id="{4F1922B7-F8D3-4ADC-A810-88823958090A}">
            <xm:f>Values!$A$8</xm:f>
            <x14:dxf>
              <fill>
                <patternFill>
                  <bgColor rgb="FF27AE60"/>
                </patternFill>
              </fill>
            </x14:dxf>
          </x14:cfRule>
          <xm:sqref>F21:F27</xm:sqref>
        </x14:conditionalFormatting>
        <x14:conditionalFormatting xmlns:xm="http://schemas.microsoft.com/office/excel/2006/main">
          <x14:cfRule type="cellIs" priority="31" operator="equal" id="{1D99339C-0B4C-4085-BAFA-5045D50883F9}">
            <xm:f>Values!$A$15</xm:f>
            <x14:dxf>
              <fill>
                <patternFill>
                  <bgColor rgb="FF27AE60"/>
                </patternFill>
              </fill>
            </x14:dxf>
          </x14:cfRule>
          <x14:cfRule type="cellIs" priority="44" operator="equal" id="{C3A2D05E-0886-475B-AA3C-BACAF0A292DC}">
            <xm:f>Values!$A$12</xm:f>
            <x14:dxf>
              <fill>
                <patternFill>
                  <bgColor rgb="FFE67E22"/>
                </patternFill>
              </fill>
            </x14:dxf>
          </x14:cfRule>
          <x14:cfRule type="cellIs" priority="45" operator="equal" id="{14C4813A-7016-47D0-852A-43B5DB7CDFB1}">
            <xm:f>Values!$A$11</xm:f>
            <x14:dxf>
              <fill>
                <patternFill>
                  <bgColor rgb="FFE74C3C"/>
                </patternFill>
              </fill>
            </x14:dxf>
          </x14:cfRule>
          <x14:cfRule type="cellIs" priority="43" operator="equal" id="{6335D2EC-8D4D-4374-B014-A125FBE0EA33}">
            <xm:f>Values!$A$13</xm:f>
            <x14:dxf>
              <fill>
                <patternFill>
                  <bgColor rgb="FFF39C12"/>
                </patternFill>
              </fill>
            </x14:dxf>
          </x14:cfRule>
          <x14:cfRule type="cellIs" priority="42" operator="equal" id="{0C8BE411-B82E-4A05-9E78-BB7CA9D89DF0}">
            <xm:f>Values!$A$14</xm:f>
            <x14:dxf>
              <fill>
                <patternFill>
                  <bgColor rgb="FFF1C40F"/>
                </patternFill>
              </fill>
            </x14:dxf>
          </x14:cfRule>
          <xm:sqref>G21:G27</xm:sqref>
        </x14:conditionalFormatting>
        <x14:conditionalFormatting xmlns:xm="http://schemas.microsoft.com/office/excel/2006/main">
          <x14:cfRule type="cellIs" priority="27" operator="equal" id="{37D5F683-6225-48C8-B1B7-A379C53FBBAC}">
            <xm:f>Values!$A$21</xm:f>
            <x14:dxf>
              <fill>
                <patternFill>
                  <bgColor rgb="FFF1C40F"/>
                </patternFill>
              </fill>
            </x14:dxf>
          </x14:cfRule>
          <x14:cfRule type="cellIs" priority="30" operator="equal" id="{F1EC508B-0B7E-49B9-BA95-2932E70D1664}">
            <xm:f>Values!$A$18</xm:f>
            <x14:dxf>
              <fill>
                <patternFill>
                  <bgColor rgb="FFE74C3C"/>
                </patternFill>
              </fill>
            </x14:dxf>
          </x14:cfRule>
          <x14:cfRule type="cellIs" priority="29" operator="equal" id="{CE406ECB-9D1F-4512-BEC0-8D70C06BCDD1}">
            <xm:f>Values!$A$19</xm:f>
            <x14:dxf>
              <fill>
                <patternFill>
                  <bgColor rgb="FFE67E22"/>
                </patternFill>
              </fill>
            </x14:dxf>
          </x14:cfRule>
          <x14:cfRule type="cellIs" priority="21" operator="equal" id="{FA8E13B7-F319-49B7-8B77-79C8E908EE78}">
            <xm:f>Values!$A$22</xm:f>
            <x14:dxf>
              <fill>
                <patternFill>
                  <bgColor rgb="FF27B060"/>
                </patternFill>
              </fill>
            </x14:dxf>
          </x14:cfRule>
          <x14:cfRule type="cellIs" priority="28" operator="equal" id="{6CB6F599-91E5-48BA-8A5B-A1CA505BEB00}">
            <xm:f>Values!$A$20</xm:f>
            <x14:dxf>
              <fill>
                <patternFill>
                  <bgColor rgb="FFF39C12"/>
                </patternFill>
              </fill>
            </x14:dxf>
          </x14:cfRule>
          <xm:sqref>H24:H27</xm:sqref>
        </x14:conditionalFormatting>
        <x14:conditionalFormatting xmlns:xm="http://schemas.microsoft.com/office/excel/2006/main">
          <x14:cfRule type="cellIs" priority="26" operator="equal" id="{0D4BE60A-59A1-447F-838D-9FBB406F18D7}">
            <xm:f>Values!$A$25</xm:f>
            <x14:dxf>
              <fill>
                <patternFill>
                  <bgColor rgb="FFE74C3C"/>
                </patternFill>
              </fill>
            </x14:dxf>
          </x14:cfRule>
          <x14:cfRule type="cellIs" priority="24" operator="equal" id="{7EDE78AC-6B47-409F-9309-5B41C890FF44}">
            <xm:f>Values!$A$27</xm:f>
            <x14:dxf>
              <fill>
                <patternFill>
                  <bgColor rgb="FFF39C12"/>
                </patternFill>
              </fill>
            </x14:dxf>
          </x14:cfRule>
          <x14:cfRule type="cellIs" priority="23" operator="equal" id="{485133AC-E1D0-4A4B-A00B-6A05A0D0144F}">
            <xm:f>Values!$A$28</xm:f>
            <x14:dxf>
              <fill>
                <patternFill>
                  <bgColor rgb="FFF1C40F"/>
                </patternFill>
              </fill>
            </x14:dxf>
          </x14:cfRule>
          <x14:cfRule type="cellIs" priority="22" operator="equal" id="{032C2FE1-6593-4272-B679-30E7CC09D137}">
            <xm:f>Values!$A$29</xm:f>
            <x14:dxf>
              <fill>
                <patternFill>
                  <bgColor rgb="FF27AE60"/>
                </patternFill>
              </fill>
            </x14:dxf>
          </x14:cfRule>
          <x14:cfRule type="cellIs" priority="25" operator="equal" id="{4AAE0238-FD88-409D-BB56-542ABF450D3A}">
            <xm:f>Values!$A$26</xm:f>
            <x14:dxf>
              <fill>
                <patternFill>
                  <bgColor rgb="FFE67E22"/>
                </patternFill>
              </fill>
            </x14:dxf>
          </x14:cfRule>
          <xm:sqref>I24:I27</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300-000000000000}">
          <x14:formula1>
            <xm:f>Values!$A$25:$A$29</xm:f>
          </x14:formula1>
          <xm:sqref>I24:I27</xm:sqref>
        </x14:dataValidation>
        <x14:dataValidation type="list" allowBlank="1" showInputMessage="1" showErrorMessage="1" xr:uid="{00000000-0002-0000-0300-000001000000}">
          <x14:formula1>
            <xm:f>Values!$A$18:$A$22</xm:f>
          </x14:formula1>
          <xm:sqref>H24:H27</xm:sqref>
        </x14:dataValidation>
        <x14:dataValidation type="list" allowBlank="1" showInputMessage="1" showErrorMessage="1" xr:uid="{00000000-0002-0000-0300-000002000000}">
          <x14:formula1>
            <xm:f>Values!$A$11:$A$15</xm:f>
          </x14:formula1>
          <xm:sqref>G21:G27</xm:sqref>
        </x14:dataValidation>
        <x14:dataValidation type="list" allowBlank="1" showInputMessage="1" showErrorMessage="1" xr:uid="{00000000-0002-0000-0300-000003000000}">
          <x14:formula1>
            <xm:f>Values!$A$4:$A$8</xm:f>
          </x14:formula1>
          <xm:sqref>F21:F27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P45"/>
  <sheetViews>
    <sheetView topLeftCell="A2" zoomScale="111" zoomScaleNormal="80" workbookViewId="0">
      <selection activeCell="A45" sqref="A45:P45"/>
    </sheetView>
  </sheetViews>
  <sheetFormatPr baseColWidth="10" defaultColWidth="8.6640625" defaultRowHeight="15"/>
  <cols>
    <col min="2" max="2" width="71.33203125" customWidth="1"/>
    <col min="3" max="3" width="14.83203125" style="3" customWidth="1"/>
    <col min="4" max="4" width="15" style="3" bestFit="1" customWidth="1"/>
    <col min="5" max="5" width="37.5" bestFit="1" customWidth="1"/>
    <col min="6" max="6" width="20.6640625" bestFit="1" customWidth="1"/>
    <col min="7" max="7" width="26.6640625" bestFit="1" customWidth="1"/>
    <col min="8" max="8" width="25" bestFit="1" customWidth="1"/>
    <col min="9" max="9" width="26.5" bestFit="1" customWidth="1"/>
    <col min="10" max="10" width="8.6640625" customWidth="1"/>
    <col min="11" max="14" width="8.6640625" hidden="1" customWidth="1"/>
  </cols>
  <sheetData>
    <row r="1" spans="1:9" ht="59.75" customHeight="1">
      <c r="A1" s="31" t="s">
        <v>282</v>
      </c>
      <c r="B1" s="31"/>
      <c r="C1" s="31"/>
      <c r="D1" s="31"/>
      <c r="E1" s="31"/>
      <c r="F1" s="31"/>
      <c r="G1" s="31"/>
      <c r="H1" s="31"/>
      <c r="I1" s="31"/>
    </row>
    <row r="3" spans="1:9">
      <c r="C3"/>
      <c r="D3"/>
    </row>
    <row r="4" spans="1:9">
      <c r="C4"/>
      <c r="D4"/>
    </row>
    <row r="5" spans="1:9">
      <c r="C5" s="32" t="s">
        <v>47</v>
      </c>
      <c r="D5" s="32"/>
      <c r="E5" s="21">
        <f>G40</f>
        <v>0.20982142857142858</v>
      </c>
    </row>
    <row r="6" spans="1:9">
      <c r="C6"/>
      <c r="D6"/>
    </row>
    <row r="7" spans="1:9">
      <c r="C7" s="37" t="s">
        <v>48</v>
      </c>
      <c r="D7" s="37"/>
      <c r="E7" s="20">
        <f>H40</f>
        <v>0.7901785714285714</v>
      </c>
    </row>
    <row r="20" spans="1:14" s="19" customFormat="1" ht="32">
      <c r="A20" s="15" t="s">
        <v>2</v>
      </c>
      <c r="B20" s="15" t="s">
        <v>93</v>
      </c>
      <c r="C20" s="15" t="s">
        <v>49</v>
      </c>
      <c r="D20" s="18" t="s">
        <v>116</v>
      </c>
      <c r="E20" s="15" t="s">
        <v>3</v>
      </c>
      <c r="F20" s="15" t="s">
        <v>50</v>
      </c>
      <c r="G20" s="15" t="s">
        <v>7</v>
      </c>
      <c r="H20" s="18" t="s">
        <v>51</v>
      </c>
      <c r="I20" s="15" t="s">
        <v>11</v>
      </c>
    </row>
    <row r="21" spans="1:14" ht="64">
      <c r="A21" s="6">
        <v>3.1</v>
      </c>
      <c r="B21" s="26" t="s">
        <v>134</v>
      </c>
      <c r="C21" s="4" t="s">
        <v>52</v>
      </c>
      <c r="D21" s="4" t="s">
        <v>115</v>
      </c>
      <c r="E21" s="3" t="s">
        <v>302</v>
      </c>
      <c r="F21" s="5" t="s">
        <v>76</v>
      </c>
      <c r="G21" s="5" t="s">
        <v>81</v>
      </c>
      <c r="H21" s="27" t="s">
        <v>58</v>
      </c>
      <c r="I21" s="27" t="s">
        <v>58</v>
      </c>
      <c r="K21" s="12">
        <f>IF(F21="No Policy",0,IF(F21="Informal Policy",0.25,IF(F21="Partial Written Policy",0.5,IF(F21="Written Policy",0.75,IF(F21="Approved Written Policy",1,"INVALID")))))</f>
        <v>1</v>
      </c>
      <c r="L21" s="12">
        <f>IF(G21="Not Implemented",0,IF(G21="Parts of Policy Implemented",0.25,IF(G21="Implemented on Some Systems",0.5,IF(G21="Implemented on Most Systems",0.75,IF(G21="Implemented on All Systems",1,"INVALID")))))</f>
        <v>1</v>
      </c>
      <c r="M21" s="12"/>
      <c r="N21" s="12"/>
    </row>
    <row r="22" spans="1:14" ht="48">
      <c r="A22" s="6">
        <v>3.2</v>
      </c>
      <c r="B22" s="26" t="s">
        <v>135</v>
      </c>
      <c r="C22" s="4" t="s">
        <v>52</v>
      </c>
      <c r="D22" s="4" t="s">
        <v>115</v>
      </c>
      <c r="E22" s="3" t="s">
        <v>302</v>
      </c>
      <c r="F22" s="5" t="s">
        <v>53</v>
      </c>
      <c r="G22" s="5" t="s">
        <v>54</v>
      </c>
      <c r="H22" s="27" t="s">
        <v>58</v>
      </c>
      <c r="I22" s="27" t="s">
        <v>58</v>
      </c>
      <c r="K22" s="12">
        <f t="shared" ref="K22:K34" si="0">IF(F22="No Policy",0,IF(F22="Informal Policy",0.25,IF(F22="Partial Written Policy",0.5,IF(F22="Written Policy",0.75,IF(F22="Approved Written Policy",1,"INVALID")))))</f>
        <v>0</v>
      </c>
      <c r="L22" s="12">
        <f t="shared" ref="L22:L34" si="1">IF(G22="Not Implemented",0,IF(G22="Parts of Policy Implemented",0.25,IF(G22="Implemented on Some Systems",0.5,IF(G22="Implemented on Most Systems",0.75,IF(G22="Implemented on All Systems",1,"INVALID")))))</f>
        <v>0</v>
      </c>
      <c r="M22" s="12"/>
      <c r="N22" s="12"/>
    </row>
    <row r="23" spans="1:14" ht="48">
      <c r="A23" s="6">
        <v>3.3</v>
      </c>
      <c r="B23" s="26" t="s">
        <v>136</v>
      </c>
      <c r="C23" s="4" t="s">
        <v>59</v>
      </c>
      <c r="D23" s="4" t="s">
        <v>115</v>
      </c>
      <c r="E23" s="3" t="s">
        <v>303</v>
      </c>
      <c r="F23" s="5" t="s">
        <v>76</v>
      </c>
      <c r="G23" s="5" t="s">
        <v>81</v>
      </c>
      <c r="H23" s="27" t="s">
        <v>58</v>
      </c>
      <c r="I23" s="27" t="s">
        <v>58</v>
      </c>
      <c r="K23" s="12">
        <f t="shared" si="0"/>
        <v>1</v>
      </c>
      <c r="L23" s="12">
        <f t="shared" si="1"/>
        <v>1</v>
      </c>
      <c r="M23" s="12"/>
      <c r="N23" s="12"/>
    </row>
    <row r="24" spans="1:14" ht="32">
      <c r="A24" s="6">
        <v>3.4</v>
      </c>
      <c r="B24" s="26" t="s">
        <v>137</v>
      </c>
      <c r="C24" s="4" t="s">
        <v>59</v>
      </c>
      <c r="D24" s="4" t="s">
        <v>115</v>
      </c>
      <c r="E24" s="3" t="s">
        <v>303</v>
      </c>
      <c r="F24" s="5" t="s">
        <v>76</v>
      </c>
      <c r="G24" s="5" t="s">
        <v>81</v>
      </c>
      <c r="H24" s="27" t="s">
        <v>58</v>
      </c>
      <c r="I24" s="27" t="s">
        <v>58</v>
      </c>
      <c r="K24" s="12">
        <f t="shared" si="0"/>
        <v>1</v>
      </c>
      <c r="L24" s="12">
        <f t="shared" si="1"/>
        <v>1</v>
      </c>
      <c r="M24" s="12"/>
      <c r="N24" s="12"/>
    </row>
    <row r="25" spans="1:14" ht="32">
      <c r="A25" s="6">
        <v>3.5</v>
      </c>
      <c r="B25" s="26" t="s">
        <v>138</v>
      </c>
      <c r="C25" s="4" t="s">
        <v>59</v>
      </c>
      <c r="D25" s="4" t="s">
        <v>115</v>
      </c>
      <c r="E25" s="3" t="s">
        <v>304</v>
      </c>
      <c r="F25" s="5" t="s">
        <v>74</v>
      </c>
      <c r="G25" s="5" t="s">
        <v>78</v>
      </c>
      <c r="H25" s="27" t="s">
        <v>58</v>
      </c>
      <c r="I25" s="27" t="s">
        <v>58</v>
      </c>
      <c r="K25" s="12">
        <f t="shared" si="0"/>
        <v>0.5</v>
      </c>
      <c r="L25" s="12">
        <f t="shared" si="1"/>
        <v>0.25</v>
      </c>
      <c r="M25" s="12"/>
      <c r="N25" s="12"/>
    </row>
    <row r="26" spans="1:14" ht="34">
      <c r="A26" s="6">
        <v>3.6</v>
      </c>
      <c r="B26" s="26" t="s">
        <v>139</v>
      </c>
      <c r="C26" s="4" t="s">
        <v>59</v>
      </c>
      <c r="D26" s="4" t="s">
        <v>115</v>
      </c>
      <c r="E26" s="3" t="s">
        <v>305</v>
      </c>
      <c r="F26" s="5" t="s">
        <v>53</v>
      </c>
      <c r="G26" s="5" t="s">
        <v>54</v>
      </c>
      <c r="H26" s="5" t="s">
        <v>55</v>
      </c>
      <c r="I26" s="5" t="s">
        <v>56</v>
      </c>
      <c r="K26" s="12">
        <f t="shared" ref="K26:K32" si="2">IF(F26="No Policy",0,IF(F26="Informal Policy",0.25,IF(F26="Partial Written Policy",0.5,IF(F26="Written Policy",0.75,IF(F26="Approved Written Policy",1,"INVALID")))))</f>
        <v>0</v>
      </c>
      <c r="L26" s="12">
        <f t="shared" ref="L26:L32" si="3">IF(G26="Not Implemented",0,IF(G26="Parts of Policy Implemented",0.25,IF(G26="Implemented on Some Systems",0.5,IF(G26="Implemented on Most Systems",0.75,IF(G26="Implemented on All Systems",1,"INVALID")))))</f>
        <v>0</v>
      </c>
      <c r="M26" s="12">
        <f t="shared" ref="M26:M31" si="4">IF(H26="Not Automated",0,IF(H26="Parts of Policy Automated",0.25,IF(H26="Automated on Some Systems",0.5,IF(H26="Automated on Most Systems",0.75,IF(H26="Automated on All Systems",1,"INVALID")))))</f>
        <v>0</v>
      </c>
      <c r="N26" s="12">
        <f t="shared" ref="N26:N31" si="5">IF(I26="Not Reported",0,IF(I26="Parts of Policy Reported",0.25,IF(I26="Reported on Some Systems",0.5,IF(I26="Reported on Most Systems",0.75,IF(I26="Reported on All Systems",1,"INVALID")))))</f>
        <v>0</v>
      </c>
    </row>
    <row r="27" spans="1:14" ht="64">
      <c r="A27" s="6">
        <v>3.7</v>
      </c>
      <c r="B27" s="26" t="s">
        <v>140</v>
      </c>
      <c r="C27" s="4" t="s">
        <v>52</v>
      </c>
      <c r="D27" s="4" t="s">
        <v>114</v>
      </c>
      <c r="E27" s="3" t="s">
        <v>302</v>
      </c>
      <c r="F27" s="5" t="s">
        <v>53</v>
      </c>
      <c r="G27" s="5" t="s">
        <v>54</v>
      </c>
      <c r="H27" s="27" t="s">
        <v>58</v>
      </c>
      <c r="I27" s="27" t="s">
        <v>58</v>
      </c>
      <c r="K27" s="12">
        <f t="shared" si="2"/>
        <v>0</v>
      </c>
      <c r="L27" s="12">
        <f t="shared" si="3"/>
        <v>0</v>
      </c>
      <c r="M27" s="12"/>
      <c r="N27" s="12"/>
    </row>
    <row r="28" spans="1:14" ht="64">
      <c r="A28" s="6">
        <v>3.8</v>
      </c>
      <c r="B28" s="26" t="s">
        <v>141</v>
      </c>
      <c r="C28" s="4" t="s">
        <v>52</v>
      </c>
      <c r="D28" s="4" t="s">
        <v>114</v>
      </c>
      <c r="E28" s="3" t="s">
        <v>302</v>
      </c>
      <c r="F28" s="5" t="s">
        <v>76</v>
      </c>
      <c r="G28" s="5" t="s">
        <v>81</v>
      </c>
      <c r="H28" s="27" t="s">
        <v>58</v>
      </c>
      <c r="I28" s="27" t="s">
        <v>58</v>
      </c>
      <c r="K28" s="12">
        <f t="shared" si="2"/>
        <v>1</v>
      </c>
      <c r="L28" s="12">
        <f t="shared" si="3"/>
        <v>1</v>
      </c>
      <c r="M28" s="12"/>
      <c r="N28" s="12"/>
    </row>
    <row r="29" spans="1:14" ht="16">
      <c r="A29" s="6">
        <v>3.9</v>
      </c>
      <c r="B29" s="26" t="s">
        <v>142</v>
      </c>
      <c r="C29" s="4" t="s">
        <v>59</v>
      </c>
      <c r="D29" s="4" t="s">
        <v>114</v>
      </c>
      <c r="E29" s="3" t="s">
        <v>305</v>
      </c>
      <c r="F29" s="5" t="s">
        <v>53</v>
      </c>
      <c r="G29" s="5" t="s">
        <v>54</v>
      </c>
      <c r="H29" s="5" t="s">
        <v>55</v>
      </c>
      <c r="I29" s="5" t="s">
        <v>56</v>
      </c>
      <c r="K29" s="12">
        <f t="shared" si="2"/>
        <v>0</v>
      </c>
      <c r="L29" s="12">
        <f t="shared" si="3"/>
        <v>0</v>
      </c>
      <c r="M29" s="12">
        <f t="shared" si="4"/>
        <v>0</v>
      </c>
      <c r="N29" s="12">
        <f t="shared" si="5"/>
        <v>0</v>
      </c>
    </row>
    <row r="30" spans="1:14" ht="32">
      <c r="A30" s="9" t="s">
        <v>148</v>
      </c>
      <c r="B30" s="26" t="s">
        <v>143</v>
      </c>
      <c r="C30" s="4" t="s">
        <v>59</v>
      </c>
      <c r="D30" s="4" t="s">
        <v>114</v>
      </c>
      <c r="E30" s="3" t="s">
        <v>306</v>
      </c>
      <c r="F30" s="5" t="s">
        <v>75</v>
      </c>
      <c r="G30" s="5" t="s">
        <v>80</v>
      </c>
      <c r="H30" s="5" t="s">
        <v>55</v>
      </c>
      <c r="I30" s="5" t="s">
        <v>56</v>
      </c>
      <c r="K30" s="12">
        <f t="shared" si="2"/>
        <v>0.75</v>
      </c>
      <c r="L30" s="12">
        <f t="shared" si="3"/>
        <v>0.75</v>
      </c>
      <c r="M30" s="12">
        <f t="shared" si="4"/>
        <v>0</v>
      </c>
      <c r="N30" s="12">
        <f t="shared" si="5"/>
        <v>0</v>
      </c>
    </row>
    <row r="31" spans="1:14" ht="80">
      <c r="A31" s="6">
        <v>3.11</v>
      </c>
      <c r="B31" s="26" t="s">
        <v>144</v>
      </c>
      <c r="C31" s="4" t="s">
        <v>59</v>
      </c>
      <c r="D31" s="4" t="s">
        <v>114</v>
      </c>
      <c r="E31" s="3" t="s">
        <v>303</v>
      </c>
      <c r="F31" s="5" t="s">
        <v>74</v>
      </c>
      <c r="G31" s="5" t="s">
        <v>78</v>
      </c>
      <c r="H31" s="5" t="s">
        <v>55</v>
      </c>
      <c r="I31" s="5" t="s">
        <v>56</v>
      </c>
      <c r="K31" s="12">
        <f t="shared" si="2"/>
        <v>0.5</v>
      </c>
      <c r="L31" s="12">
        <f t="shared" si="3"/>
        <v>0.25</v>
      </c>
      <c r="M31" s="12">
        <f t="shared" si="4"/>
        <v>0</v>
      </c>
      <c r="N31" s="12">
        <f t="shared" si="5"/>
        <v>0</v>
      </c>
    </row>
    <row r="32" spans="1:14" ht="32">
      <c r="A32" s="6">
        <v>3.12</v>
      </c>
      <c r="B32" s="26" t="s">
        <v>145</v>
      </c>
      <c r="C32" s="4" t="s">
        <v>59</v>
      </c>
      <c r="D32" s="4" t="s">
        <v>114</v>
      </c>
      <c r="E32" s="3" t="s">
        <v>307</v>
      </c>
      <c r="F32" s="5" t="s">
        <v>53</v>
      </c>
      <c r="G32" s="5" t="s">
        <v>54</v>
      </c>
      <c r="H32" s="27" t="s">
        <v>58</v>
      </c>
      <c r="I32" s="27" t="s">
        <v>58</v>
      </c>
      <c r="K32" s="12">
        <f t="shared" si="2"/>
        <v>0</v>
      </c>
      <c r="L32" s="12">
        <f t="shared" si="3"/>
        <v>0</v>
      </c>
      <c r="M32" s="12"/>
      <c r="N32" s="12"/>
    </row>
    <row r="33" spans="1:16" ht="64">
      <c r="A33" s="6">
        <v>3.13</v>
      </c>
      <c r="B33" s="26" t="s">
        <v>146</v>
      </c>
      <c r="C33" s="4" t="s">
        <v>59</v>
      </c>
      <c r="D33" s="4">
        <v>3</v>
      </c>
      <c r="E33" s="3" t="s">
        <v>308</v>
      </c>
      <c r="F33" s="5" t="s">
        <v>53</v>
      </c>
      <c r="G33" s="5" t="s">
        <v>54</v>
      </c>
      <c r="H33" s="5" t="s">
        <v>55</v>
      </c>
      <c r="I33" s="5" t="s">
        <v>56</v>
      </c>
      <c r="K33" s="12">
        <f t="shared" si="0"/>
        <v>0</v>
      </c>
      <c r="L33" s="12">
        <f t="shared" si="1"/>
        <v>0</v>
      </c>
      <c r="M33" s="12">
        <f t="shared" ref="M33:M34" si="6">IF(H33="Not Automated",0,IF(H33="Parts of Policy Automated",0.25,IF(H33="Automated on Some Systems",0.5,IF(H33="Automated on Most Systems",0.75,IF(H33="Automated on All Systems",1,"INVALID")))))</f>
        <v>0</v>
      </c>
      <c r="N33" s="12">
        <f t="shared" ref="N33:N34" si="7">IF(I33="Not Reported",0,IF(I33="Parts of Policy Reported",0.25,IF(I33="Reported on Some Systems",0.5,IF(I33="Reported on Most Systems",0.75,IF(I33="Reported on All Systems",1,"INVALID")))))</f>
        <v>0</v>
      </c>
    </row>
    <row r="34" spans="1:16" ht="16">
      <c r="A34" s="6">
        <v>3.14</v>
      </c>
      <c r="B34" s="26" t="s">
        <v>147</v>
      </c>
      <c r="C34" s="4" t="s">
        <v>65</v>
      </c>
      <c r="D34" s="4">
        <v>3</v>
      </c>
      <c r="E34" s="3" t="s">
        <v>299</v>
      </c>
      <c r="F34" s="5" t="s">
        <v>74</v>
      </c>
      <c r="G34" s="5" t="s">
        <v>78</v>
      </c>
      <c r="H34" s="5" t="s">
        <v>55</v>
      </c>
      <c r="I34" s="5" t="s">
        <v>56</v>
      </c>
      <c r="K34" s="12">
        <f t="shared" si="0"/>
        <v>0.5</v>
      </c>
      <c r="L34" s="12">
        <f t="shared" si="1"/>
        <v>0.25</v>
      </c>
      <c r="M34" s="12">
        <f t="shared" si="6"/>
        <v>0</v>
      </c>
      <c r="N34" s="12">
        <f t="shared" si="7"/>
        <v>0</v>
      </c>
    </row>
    <row r="36" spans="1:16" hidden="1">
      <c r="E36" s="2" t="s">
        <v>60</v>
      </c>
      <c r="G36" s="13">
        <f>AVERAGE(K21:K34)</f>
        <v>0.44642857142857145</v>
      </c>
      <c r="H36" s="13">
        <f>1-G36</f>
        <v>0.5535714285714286</v>
      </c>
    </row>
    <row r="37" spans="1:16" ht="16" hidden="1">
      <c r="E37" s="4" t="s">
        <v>61</v>
      </c>
      <c r="F37" s="4"/>
      <c r="G37" s="13">
        <f>AVERAGE(L21:L34)</f>
        <v>0.39285714285714285</v>
      </c>
      <c r="H37" s="13">
        <f>1-G37</f>
        <v>0.60714285714285721</v>
      </c>
    </row>
    <row r="38" spans="1:16" ht="16" hidden="1">
      <c r="E38" s="4" t="s">
        <v>62</v>
      </c>
      <c r="F38" s="4"/>
      <c r="G38" s="13">
        <f>AVERAGE(M21:M34)</f>
        <v>0</v>
      </c>
      <c r="H38" s="13">
        <f>1-G38</f>
        <v>1</v>
      </c>
    </row>
    <row r="39" spans="1:16" ht="16" hidden="1">
      <c r="E39" s="4" t="s">
        <v>63</v>
      </c>
      <c r="F39" s="4"/>
      <c r="G39" s="13">
        <f>AVERAGE(N21:N34)</f>
        <v>0</v>
      </c>
      <c r="H39" s="13">
        <f>1-G39</f>
        <v>1</v>
      </c>
    </row>
    <row r="40" spans="1:16" ht="16" hidden="1">
      <c r="E40" s="4" t="s">
        <v>64</v>
      </c>
      <c r="F40" s="4"/>
      <c r="G40" s="13">
        <f>AVERAGE(G36:G39)</f>
        <v>0.20982142857142858</v>
      </c>
      <c r="H40" s="13">
        <f>1-G40</f>
        <v>0.7901785714285714</v>
      </c>
    </row>
    <row r="41" spans="1:16" ht="16" hidden="1">
      <c r="E41" s="4" t="s">
        <v>117</v>
      </c>
      <c r="F41" s="4"/>
      <c r="G41" s="13">
        <f>AVERAGE(L21:L26)</f>
        <v>0.54166666666666663</v>
      </c>
      <c r="H41" s="13">
        <f t="shared" ref="H41:H43" si="8">1-G41</f>
        <v>0.45833333333333337</v>
      </c>
    </row>
    <row r="42" spans="1:16" ht="16" hidden="1">
      <c r="E42" s="4" t="s">
        <v>118</v>
      </c>
      <c r="F42" s="4"/>
      <c r="G42" s="13">
        <f>AVERAGE(L21:L32)</f>
        <v>0.4375</v>
      </c>
      <c r="H42" s="13">
        <f t="shared" si="8"/>
        <v>0.5625</v>
      </c>
    </row>
    <row r="43" spans="1:16" ht="16" hidden="1">
      <c r="E43" s="4" t="s">
        <v>119</v>
      </c>
      <c r="F43" s="4"/>
      <c r="G43" s="13">
        <f>AVERAGE(L21:L34)</f>
        <v>0.39285714285714285</v>
      </c>
      <c r="H43" s="13">
        <f t="shared" si="8"/>
        <v>0.60714285714285721</v>
      </c>
    </row>
    <row r="45" spans="1:16" ht="30" customHeight="1">
      <c r="A45" s="29" t="s">
        <v>13</v>
      </c>
      <c r="B45" s="29"/>
      <c r="C45" s="29"/>
      <c r="D45" s="29"/>
      <c r="E45" s="29"/>
      <c r="F45" s="29"/>
      <c r="G45" s="29"/>
      <c r="H45" s="29"/>
      <c r="I45" s="29"/>
      <c r="J45" s="29"/>
      <c r="K45" s="29"/>
      <c r="L45" s="29"/>
      <c r="M45" s="29"/>
      <c r="N45" s="29"/>
      <c r="O45" s="29"/>
      <c r="P45" s="29"/>
    </row>
  </sheetData>
  <mergeCells count="4">
    <mergeCell ref="A1:I1"/>
    <mergeCell ref="A45:P45"/>
    <mergeCell ref="C5:D5"/>
    <mergeCell ref="C7:D7"/>
  </mergeCells>
  <hyperlinks>
    <hyperlink ref="A45" r:id="rId1" display="http://creativecommons.org/licenses/by-sa/4.0/" xr:uid="{00000000-0004-0000-04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16" operator="equal" id="{31D42315-2015-478A-AD1C-C036FFAF4556}">
            <xm:f>Values!$A$8</xm:f>
            <x14:dxf>
              <fill>
                <patternFill>
                  <bgColor rgb="FF27AE60"/>
                </patternFill>
              </fill>
            </x14:dxf>
          </x14:cfRule>
          <x14:cfRule type="cellIs" priority="20" operator="equal" id="{122CE6B9-EC25-4018-B3A8-2E6C275B0419}">
            <xm:f>Values!$A$4</xm:f>
            <x14:dxf>
              <fill>
                <patternFill>
                  <bgColor rgb="FFE74C3C"/>
                </patternFill>
              </fill>
            </x14:dxf>
          </x14:cfRule>
          <x14:cfRule type="cellIs" priority="19" operator="equal" id="{53BE1AB3-BCBD-4AD0-8426-2D4AA501399D}">
            <xm:f>Values!$A$5</xm:f>
            <x14:dxf>
              <fill>
                <patternFill>
                  <bgColor rgb="FFE67E22"/>
                </patternFill>
              </fill>
            </x14:dxf>
          </x14:cfRule>
          <x14:cfRule type="cellIs" priority="18" operator="equal" id="{E0260E36-50D9-4EEC-882E-AD8A1C098856}">
            <xm:f>Values!$A$6</xm:f>
            <x14:dxf>
              <fill>
                <patternFill>
                  <bgColor rgb="FFF39C12"/>
                </patternFill>
              </fill>
            </x14:dxf>
          </x14:cfRule>
          <x14:cfRule type="cellIs" priority="17" operator="equal" id="{F016F540-1872-4FA5-A57A-21790FA344CA}">
            <xm:f>Values!$A$7</xm:f>
            <x14:dxf>
              <fill>
                <patternFill>
                  <bgColor rgb="FFF1C40F"/>
                </patternFill>
              </fill>
            </x14:dxf>
          </x14:cfRule>
          <xm:sqref>F21:F34</xm:sqref>
        </x14:conditionalFormatting>
        <x14:conditionalFormatting xmlns:xm="http://schemas.microsoft.com/office/excel/2006/main">
          <x14:cfRule type="cellIs" priority="1" operator="equal" id="{8447843A-562B-4D74-8B2E-4FF59B188A82}">
            <xm:f>Values!$A$15</xm:f>
            <x14:dxf>
              <fill>
                <patternFill>
                  <bgColor rgb="FF27AE60"/>
                </patternFill>
              </fill>
            </x14:dxf>
          </x14:cfRule>
          <x14:cfRule type="cellIs" priority="14" operator="equal" id="{9FF7E206-8E69-4FBC-84BD-1A86E615B509}">
            <xm:f>Values!$A$12</xm:f>
            <x14:dxf>
              <fill>
                <patternFill>
                  <bgColor rgb="FFE67E22"/>
                </patternFill>
              </fill>
            </x14:dxf>
          </x14:cfRule>
          <x14:cfRule type="cellIs" priority="15" operator="equal" id="{659A228A-B30D-467B-8B7F-6061FB3A2AF7}">
            <xm:f>Values!$A$11</xm:f>
            <x14:dxf>
              <fill>
                <patternFill>
                  <bgColor rgb="FFE74C3C"/>
                </patternFill>
              </fill>
            </x14:dxf>
          </x14:cfRule>
          <x14:cfRule type="cellIs" priority="13" operator="equal" id="{0073C660-A98E-43AB-BDFD-8AC9369A0430}">
            <xm:f>Values!$A$13</xm:f>
            <x14:dxf>
              <fill>
                <patternFill>
                  <bgColor rgb="FFF39C12"/>
                </patternFill>
              </fill>
            </x14:dxf>
          </x14:cfRule>
          <x14:cfRule type="cellIs" priority="12" operator="equal" id="{A3C9F439-0AED-45FE-93C9-5F67B3844F00}">
            <xm:f>Values!$A$14</xm:f>
            <x14:dxf>
              <fill>
                <patternFill>
                  <bgColor rgb="FFF1C40F"/>
                </patternFill>
              </fill>
            </x14:dxf>
          </x14:cfRule>
          <xm:sqref>G21:G34</xm:sqref>
        </x14:conditionalFormatting>
        <x14:conditionalFormatting xmlns:xm="http://schemas.microsoft.com/office/excel/2006/main">
          <x14:cfRule type="cellIs" priority="11" operator="equal" id="{86F7DBF2-EF83-49A2-B923-1359B0F9087A}">
            <xm:f>Values!$A$18</xm:f>
            <x14:dxf>
              <fill>
                <patternFill>
                  <bgColor rgb="FFE74C3C"/>
                </patternFill>
              </fill>
            </x14:dxf>
          </x14:cfRule>
          <x14:cfRule type="cellIs" priority="10" operator="equal" id="{04FE9F88-1B33-405B-B9C5-E48D7ABC8686}">
            <xm:f>Values!$A$19</xm:f>
            <x14:dxf>
              <fill>
                <patternFill>
                  <bgColor rgb="FFE67E22"/>
                </patternFill>
              </fill>
            </x14:dxf>
          </x14:cfRule>
          <x14:cfRule type="cellIs" priority="9" operator="equal" id="{E5C3D9DA-3C6B-46C2-856C-0C55FEF299BC}">
            <xm:f>Values!$A$20</xm:f>
            <x14:dxf>
              <fill>
                <patternFill>
                  <bgColor rgb="FFF39C12"/>
                </patternFill>
              </fill>
            </x14:dxf>
          </x14:cfRule>
          <x14:cfRule type="cellIs" priority="2" operator="equal" id="{89A57B5E-A108-44C3-85E9-30A3FB19DE3D}">
            <xm:f>Values!$A$22</xm:f>
            <x14:dxf>
              <fill>
                <patternFill>
                  <bgColor rgb="FF27B060"/>
                </patternFill>
              </fill>
            </x14:dxf>
          </x14:cfRule>
          <x14:cfRule type="cellIs" priority="8" operator="equal" id="{7066376A-5487-47B8-97B7-357F4CA7F6AE}">
            <xm:f>Values!$A$21</xm:f>
            <x14:dxf>
              <fill>
                <patternFill>
                  <bgColor rgb="FFF1C40F"/>
                </patternFill>
              </fill>
            </x14:dxf>
          </x14:cfRule>
          <xm:sqref>H26 H29:H31</xm:sqref>
        </x14:conditionalFormatting>
        <x14:conditionalFormatting xmlns:xm="http://schemas.microsoft.com/office/excel/2006/main">
          <x14:cfRule type="cellIs" priority="30" operator="equal" id="{3F95FDA6-7045-4B58-9A2C-996B10FF1BB5}">
            <xm:f>Values!$A$19</xm:f>
            <x14:dxf>
              <fill>
                <patternFill>
                  <bgColor rgb="FFE67E22"/>
                </patternFill>
              </fill>
            </x14:dxf>
          </x14:cfRule>
          <x14:cfRule type="cellIs" priority="29" operator="equal" id="{50D9D992-DD9F-4980-B6CB-A828A4BDE399}">
            <xm:f>Values!$A$20</xm:f>
            <x14:dxf>
              <fill>
                <patternFill>
                  <bgColor rgb="FFF39C12"/>
                </patternFill>
              </fill>
            </x14:dxf>
          </x14:cfRule>
          <x14:cfRule type="cellIs" priority="28" operator="equal" id="{34027FA8-6C13-4162-BF2C-56C0A5E7A0D1}">
            <xm:f>Values!$A$21</xm:f>
            <x14:dxf>
              <fill>
                <patternFill>
                  <bgColor rgb="FFF1C40F"/>
                </patternFill>
              </fill>
            </x14:dxf>
          </x14:cfRule>
          <x14:cfRule type="cellIs" priority="22" operator="equal" id="{15B4E508-9874-4EB8-B416-A1FEC303BE25}">
            <xm:f>Values!$A$22</xm:f>
            <x14:dxf>
              <fill>
                <patternFill>
                  <bgColor rgb="FF27B060"/>
                </patternFill>
              </fill>
            </x14:dxf>
          </x14:cfRule>
          <x14:cfRule type="cellIs" priority="31" operator="equal" id="{4EEAC2E5-4C60-47DB-B81C-0FEF7A739E33}">
            <xm:f>Values!$A$18</xm:f>
            <x14:dxf>
              <fill>
                <patternFill>
                  <bgColor rgb="FFE74C3C"/>
                </patternFill>
              </fill>
            </x14:dxf>
          </x14:cfRule>
          <xm:sqref>H33:H34</xm:sqref>
        </x14:conditionalFormatting>
        <x14:conditionalFormatting xmlns:xm="http://schemas.microsoft.com/office/excel/2006/main">
          <x14:cfRule type="cellIs" priority="7" operator="equal" id="{7CAC91F6-01C2-4949-98FD-06E94784DD37}">
            <xm:f>Values!$A$25</xm:f>
            <x14:dxf>
              <fill>
                <patternFill>
                  <bgColor rgb="FFE74C3C"/>
                </patternFill>
              </fill>
            </x14:dxf>
          </x14:cfRule>
          <x14:cfRule type="cellIs" priority="3" operator="equal" id="{585566E2-F63D-42D1-8778-02D585356FF3}">
            <xm:f>Values!$A$29</xm:f>
            <x14:dxf>
              <fill>
                <patternFill>
                  <bgColor rgb="FF27AE60"/>
                </patternFill>
              </fill>
            </x14:dxf>
          </x14:cfRule>
          <x14:cfRule type="cellIs" priority="6" operator="equal" id="{9A5DB437-1E44-4C3D-B9AA-772242A465ED}">
            <xm:f>Values!$A$26</xm:f>
            <x14:dxf>
              <fill>
                <patternFill>
                  <bgColor rgb="FFE67E22"/>
                </patternFill>
              </fill>
            </x14:dxf>
          </x14:cfRule>
          <x14:cfRule type="cellIs" priority="5" operator="equal" id="{1CEE932B-5081-425A-94AE-48B00020C0B9}">
            <xm:f>Values!$A$27</xm:f>
            <x14:dxf>
              <fill>
                <patternFill>
                  <bgColor rgb="FFF39C12"/>
                </patternFill>
              </fill>
            </x14:dxf>
          </x14:cfRule>
          <x14:cfRule type="cellIs" priority="4" operator="equal" id="{6262505D-6C12-49CF-A689-B8D40B137778}">
            <xm:f>Values!$A$28</xm:f>
            <x14:dxf>
              <fill>
                <patternFill>
                  <bgColor rgb="FFF1C40F"/>
                </patternFill>
              </fill>
            </x14:dxf>
          </x14:cfRule>
          <xm:sqref>I26 I29:I31</xm:sqref>
        </x14:conditionalFormatting>
        <x14:conditionalFormatting xmlns:xm="http://schemas.microsoft.com/office/excel/2006/main">
          <x14:cfRule type="cellIs" priority="23" operator="equal" id="{DA47A4E8-D306-45A6-9EAD-500AA69EEB5A}">
            <xm:f>Values!$A$29</xm:f>
            <x14:dxf>
              <fill>
                <patternFill>
                  <bgColor rgb="FF27AE60"/>
                </patternFill>
              </fill>
            </x14:dxf>
          </x14:cfRule>
          <x14:cfRule type="cellIs" priority="26" operator="equal" id="{6CA7CC33-FB97-48D8-BF13-EC1553712011}">
            <xm:f>Values!$A$26</xm:f>
            <x14:dxf>
              <fill>
                <patternFill>
                  <bgColor rgb="FFE67E22"/>
                </patternFill>
              </fill>
            </x14:dxf>
          </x14:cfRule>
          <x14:cfRule type="cellIs" priority="25" operator="equal" id="{6C65F695-380F-4BCB-86EB-8FE71210D163}">
            <xm:f>Values!$A$27</xm:f>
            <x14:dxf>
              <fill>
                <patternFill>
                  <bgColor rgb="FFF39C12"/>
                </patternFill>
              </fill>
            </x14:dxf>
          </x14:cfRule>
          <x14:cfRule type="cellIs" priority="24" operator="equal" id="{BC61A50F-EBCA-4A39-91AA-0F906D8F491C}">
            <xm:f>Values!$A$28</xm:f>
            <x14:dxf>
              <fill>
                <patternFill>
                  <bgColor rgb="FFF1C40F"/>
                </patternFill>
              </fill>
            </x14:dxf>
          </x14:cfRule>
          <x14:cfRule type="cellIs" priority="27" operator="equal" id="{72AA5205-F644-42BA-B8BE-17D0D103BBBC}">
            <xm:f>Values!$A$25</xm:f>
            <x14:dxf>
              <fill>
                <patternFill>
                  <bgColor rgb="FFE74C3C"/>
                </patternFill>
              </fill>
            </x14:dxf>
          </x14:cfRule>
          <xm:sqref>I33:I34</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400-000000000000}">
          <x14:formula1>
            <xm:f>Values!$A$25:$A$29</xm:f>
          </x14:formula1>
          <xm:sqref>I26 I29:I31 I33:I34</xm:sqref>
        </x14:dataValidation>
        <x14:dataValidation type="list" allowBlank="1" showInputMessage="1" showErrorMessage="1" xr:uid="{00000000-0002-0000-0400-000001000000}">
          <x14:formula1>
            <xm:f>Values!$A$18:$A$22</xm:f>
          </x14:formula1>
          <xm:sqref>H26 H29:H31 H33:H34</xm:sqref>
        </x14:dataValidation>
        <x14:dataValidation type="list" allowBlank="1" showInputMessage="1" showErrorMessage="1" xr:uid="{00000000-0002-0000-0400-000002000000}">
          <x14:formula1>
            <xm:f>Values!$A$11:$A$15</xm:f>
          </x14:formula1>
          <xm:sqref>G21:G34</xm:sqref>
        </x14:dataValidation>
        <x14:dataValidation type="list" allowBlank="1" showInputMessage="1" showErrorMessage="1" xr:uid="{00000000-0002-0000-0400-000003000000}">
          <x14:formula1>
            <xm:f>Values!$A$4:$A$8</xm:f>
          </x14:formula1>
          <xm:sqref>F21:F34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P43"/>
  <sheetViews>
    <sheetView topLeftCell="A21" zoomScale="113" zoomScaleNormal="80" workbookViewId="0">
      <selection activeCell="F32" sqref="F32"/>
    </sheetView>
  </sheetViews>
  <sheetFormatPr baseColWidth="10" defaultColWidth="8.6640625" defaultRowHeight="15"/>
  <cols>
    <col min="2" max="2" width="71.33203125" customWidth="1"/>
    <col min="3" max="3" width="14.83203125" style="3" customWidth="1"/>
    <col min="4" max="4" width="15" style="3" bestFit="1" customWidth="1"/>
    <col min="5" max="5" width="34.6640625" bestFit="1" customWidth="1"/>
    <col min="6" max="6" width="20.6640625" bestFit="1" customWidth="1"/>
    <col min="7" max="7" width="26.6640625" bestFit="1" customWidth="1"/>
    <col min="8" max="8" width="25" bestFit="1" customWidth="1"/>
    <col min="9" max="9" width="26.5" bestFit="1" customWidth="1"/>
    <col min="11" max="14" width="8.6640625" hidden="1" customWidth="1"/>
  </cols>
  <sheetData>
    <row r="1" spans="1:9" ht="59.75" customHeight="1">
      <c r="A1" s="31" t="s">
        <v>283</v>
      </c>
      <c r="B1" s="31"/>
      <c r="C1" s="31"/>
      <c r="D1" s="31"/>
      <c r="E1" s="31"/>
      <c r="F1" s="31"/>
      <c r="G1" s="31"/>
      <c r="H1" s="31"/>
      <c r="I1" s="31"/>
    </row>
    <row r="3" spans="1:9">
      <c r="C3"/>
      <c r="D3"/>
    </row>
    <row r="4" spans="1:9">
      <c r="C4"/>
      <c r="D4"/>
    </row>
    <row r="5" spans="1:9">
      <c r="C5" s="32" t="s">
        <v>47</v>
      </c>
      <c r="D5" s="32"/>
      <c r="E5" s="21">
        <f>G38</f>
        <v>0.640625</v>
      </c>
    </row>
    <row r="6" spans="1:9">
      <c r="C6"/>
      <c r="D6"/>
    </row>
    <row r="7" spans="1:9">
      <c r="C7" s="37" t="s">
        <v>48</v>
      </c>
      <c r="D7" s="37"/>
      <c r="E7" s="20">
        <f>+H38</f>
        <v>0.359375</v>
      </c>
    </row>
    <row r="20" spans="1:14" s="19" customFormat="1" ht="32">
      <c r="A20" s="15" t="s">
        <v>2</v>
      </c>
      <c r="B20" s="15" t="s">
        <v>93</v>
      </c>
      <c r="C20" s="15" t="s">
        <v>49</v>
      </c>
      <c r="D20" s="18" t="s">
        <v>116</v>
      </c>
      <c r="E20" s="15" t="s">
        <v>3</v>
      </c>
      <c r="F20" s="15" t="s">
        <v>50</v>
      </c>
      <c r="G20" s="15" t="s">
        <v>7</v>
      </c>
      <c r="H20" s="18" t="s">
        <v>51</v>
      </c>
      <c r="I20" s="15" t="s">
        <v>11</v>
      </c>
    </row>
    <row r="21" spans="1:14" ht="64">
      <c r="A21" s="6">
        <v>4.0999999999999996</v>
      </c>
      <c r="B21" s="26" t="s">
        <v>150</v>
      </c>
      <c r="C21" s="4" t="s">
        <v>59</v>
      </c>
      <c r="D21" s="4" t="s">
        <v>115</v>
      </c>
      <c r="E21" s="3" t="s">
        <v>306</v>
      </c>
      <c r="F21" s="5" t="s">
        <v>75</v>
      </c>
      <c r="G21" s="5" t="s">
        <v>79</v>
      </c>
      <c r="H21" s="27" t="s">
        <v>58</v>
      </c>
      <c r="I21" s="27" t="s">
        <v>58</v>
      </c>
      <c r="K21" s="12">
        <f>IF(F21="No Policy",0,IF(F21="Informal Policy",0.25,IF(F21="Partial Written Policy",0.5,IF(F21="Written Policy",0.75,IF(F21="Approved Written Policy",1,"INVALID")))))</f>
        <v>0.75</v>
      </c>
      <c r="L21" s="12">
        <f>IF(G21="Not Implemented",0,IF(G21="Parts of Policy Implemented",0.25,IF(G21="Implemented on Some Systems",0.5,IF(G21="Implemented on Most Systems",0.75,IF(G21="Implemented on All Systems",1,"INVALID")))))</f>
        <v>0.5</v>
      </c>
      <c r="M21" s="12"/>
      <c r="N21" s="12"/>
    </row>
    <row r="22" spans="1:14" ht="48">
      <c r="A22" s="6">
        <v>4.2</v>
      </c>
      <c r="B22" s="26" t="s">
        <v>151</v>
      </c>
      <c r="C22" s="4" t="s">
        <v>59</v>
      </c>
      <c r="D22" s="4" t="s">
        <v>115</v>
      </c>
      <c r="E22" s="3" t="s">
        <v>69</v>
      </c>
      <c r="F22" s="5" t="s">
        <v>76</v>
      </c>
      <c r="G22" s="5" t="s">
        <v>81</v>
      </c>
      <c r="H22" s="27" t="s">
        <v>58</v>
      </c>
      <c r="I22" s="27" t="s">
        <v>58</v>
      </c>
      <c r="K22" s="12">
        <f t="shared" ref="K22:K32" si="0">IF(F22="No Policy",0,IF(F22="Informal Policy",0.25,IF(F22="Partial Written Policy",0.5,IF(F22="Written Policy",0.75,IF(F22="Approved Written Policy",1,"INVALID")))))</f>
        <v>1</v>
      </c>
      <c r="L22" s="12">
        <f t="shared" ref="L22:L32" si="1">IF(G22="Not Implemented",0,IF(G22="Parts of Policy Implemented",0.25,IF(G22="Implemented on Some Systems",0.5,IF(G22="Implemented on Most Systems",0.75,IF(G22="Implemented on All Systems",1,"INVALID")))))</f>
        <v>1</v>
      </c>
      <c r="M22" s="12"/>
      <c r="N22" s="12"/>
    </row>
    <row r="23" spans="1:14" ht="48">
      <c r="A23" s="6">
        <v>4.3</v>
      </c>
      <c r="B23" s="26" t="s">
        <v>152</v>
      </c>
      <c r="C23" s="4" t="s">
        <v>59</v>
      </c>
      <c r="D23" s="4" t="s">
        <v>115</v>
      </c>
      <c r="E23" s="3" t="s">
        <v>306</v>
      </c>
      <c r="F23" s="5" t="s">
        <v>74</v>
      </c>
      <c r="G23" s="5" t="s">
        <v>79</v>
      </c>
      <c r="H23" s="5" t="s">
        <v>83</v>
      </c>
      <c r="I23" s="5" t="s">
        <v>88</v>
      </c>
      <c r="K23" s="12">
        <f t="shared" ref="K23" si="2">IF(F23="No Policy",0,IF(F23="Informal Policy",0.25,IF(F23="Partial Written Policy",0.5,IF(F23="Written Policy",0.75,IF(F23="Approved Written Policy",1,"INVALID")))))</f>
        <v>0.5</v>
      </c>
      <c r="L23" s="12">
        <f t="shared" ref="L23" si="3">IF(G23="Not Implemented",0,IF(G23="Parts of Policy Implemented",0.25,IF(G23="Implemented on Some Systems",0.5,IF(G23="Implemented on Most Systems",0.75,IF(G23="Implemented on All Systems",1,"INVALID")))))</f>
        <v>0.5</v>
      </c>
      <c r="M23" s="12">
        <f t="shared" ref="M23" si="4">IF(H23="Not Automated",0,IF(H23="Parts of Policy Automated",0.25,IF(H23="Automated on Some Systems",0.5,IF(H23="Automated on Most Systems",0.75,IF(H23="Automated on All Systems",1,"INVALID")))))</f>
        <v>0.25</v>
      </c>
      <c r="N23" s="12">
        <f t="shared" ref="N23" si="5">IF(I23="Not Reported",0,IF(I23="Parts of Policy Reported",0.25,IF(I23="Reported on Some Systems",0.5,IF(I23="Reported on Most Systems",0.75,IF(I23="Reported on All Systems",1,"INVALID")))))</f>
        <v>0.25</v>
      </c>
    </row>
    <row r="24" spans="1:14" ht="32">
      <c r="A24" s="6">
        <v>4.4000000000000004</v>
      </c>
      <c r="B24" s="26" t="s">
        <v>153</v>
      </c>
      <c r="C24" s="4" t="s">
        <v>59</v>
      </c>
      <c r="D24" s="4" t="s">
        <v>115</v>
      </c>
      <c r="E24" s="3" t="s">
        <v>68</v>
      </c>
      <c r="F24" s="5" t="s">
        <v>76</v>
      </c>
      <c r="G24" s="5" t="s">
        <v>81</v>
      </c>
      <c r="H24" s="5" t="s">
        <v>86</v>
      </c>
      <c r="I24" s="5" t="s">
        <v>91</v>
      </c>
      <c r="K24" s="12">
        <f t="shared" si="0"/>
        <v>1</v>
      </c>
      <c r="L24" s="12">
        <f t="shared" si="1"/>
        <v>1</v>
      </c>
      <c r="M24" s="12">
        <f t="shared" ref="M24:M32" si="6">IF(H24="Not Automated",0,IF(H24="Parts of Policy Automated",0.25,IF(H24="Automated on Some Systems",0.5,IF(H24="Automated on Most Systems",0.75,IF(H24="Automated on All Systems",1,"INVALID")))))</f>
        <v>1</v>
      </c>
      <c r="N24" s="12">
        <f t="shared" ref="N24:N32" si="7">IF(I24="Not Reported",0,IF(I24="Parts of Policy Reported",0.25,IF(I24="Reported on Some Systems",0.5,IF(I24="Reported on Most Systems",0.75,IF(I24="Reported on All Systems",1,"INVALID")))))</f>
        <v>1</v>
      </c>
    </row>
    <row r="25" spans="1:14" ht="48">
      <c r="A25" s="6">
        <v>4.5</v>
      </c>
      <c r="B25" s="26" t="s">
        <v>154</v>
      </c>
      <c r="C25" s="4" t="s">
        <v>59</v>
      </c>
      <c r="D25" s="4" t="s">
        <v>115</v>
      </c>
      <c r="E25" s="3" t="s">
        <v>68</v>
      </c>
      <c r="F25" s="5" t="s">
        <v>76</v>
      </c>
      <c r="G25" s="5" t="s">
        <v>81</v>
      </c>
      <c r="H25" s="5" t="s">
        <v>86</v>
      </c>
      <c r="I25" s="5" t="s">
        <v>91</v>
      </c>
      <c r="K25" s="12">
        <f t="shared" ref="K25" si="8">IF(F25="No Policy",0,IF(F25="Informal Policy",0.25,IF(F25="Partial Written Policy",0.5,IF(F25="Written Policy",0.75,IF(F25="Approved Written Policy",1,"INVALID")))))</f>
        <v>1</v>
      </c>
      <c r="L25" s="12">
        <f t="shared" ref="L25" si="9">IF(G25="Not Implemented",0,IF(G25="Parts of Policy Implemented",0.25,IF(G25="Implemented on Some Systems",0.5,IF(G25="Implemented on Most Systems",0.75,IF(G25="Implemented on All Systems",1,"INVALID")))))</f>
        <v>1</v>
      </c>
      <c r="M25" s="12">
        <f t="shared" ref="M25" si="10">IF(H25="Not Automated",0,IF(H25="Parts of Policy Automated",0.25,IF(H25="Automated on Some Systems",0.5,IF(H25="Automated on Most Systems",0.75,IF(H25="Automated on All Systems",1,"INVALID")))))</f>
        <v>1</v>
      </c>
      <c r="N25" s="12">
        <f t="shared" ref="N25" si="11">IF(I25="Not Reported",0,IF(I25="Parts of Policy Reported",0.25,IF(I25="Reported on Some Systems",0.5,IF(I25="Reported on Most Systems",0.75,IF(I25="Reported on All Systems",1,"INVALID")))))</f>
        <v>1</v>
      </c>
    </row>
    <row r="26" spans="1:14" ht="80">
      <c r="A26" s="6">
        <v>4.5999999999999996</v>
      </c>
      <c r="B26" s="26" t="s">
        <v>155</v>
      </c>
      <c r="C26" s="4" t="s">
        <v>59</v>
      </c>
      <c r="D26" s="4" t="s">
        <v>115</v>
      </c>
      <c r="E26" s="3" t="s">
        <v>69</v>
      </c>
      <c r="F26" s="5" t="s">
        <v>75</v>
      </c>
      <c r="G26" s="5" t="s">
        <v>79</v>
      </c>
      <c r="H26" s="5" t="s">
        <v>55</v>
      </c>
      <c r="I26" s="5" t="s">
        <v>56</v>
      </c>
      <c r="K26" s="12">
        <f t="shared" ref="K26:K29" si="12">IF(F26="No Policy",0,IF(F26="Informal Policy",0.25,IF(F26="Partial Written Policy",0.5,IF(F26="Written Policy",0.75,IF(F26="Approved Written Policy",1,"INVALID")))))</f>
        <v>0.75</v>
      </c>
      <c r="L26" s="12">
        <f t="shared" ref="L26:L29" si="13">IF(G26="Not Implemented",0,IF(G26="Parts of Policy Implemented",0.25,IF(G26="Implemented on Some Systems",0.5,IF(G26="Implemented on Most Systems",0.75,IF(G26="Implemented on All Systems",1,"INVALID")))))</f>
        <v>0.5</v>
      </c>
      <c r="M26" s="12">
        <f t="shared" ref="M26:M29" si="14">IF(H26="Not Automated",0,IF(H26="Parts of Policy Automated",0.25,IF(H26="Automated on Some Systems",0.5,IF(H26="Automated on Most Systems",0.75,IF(H26="Automated on All Systems",1,"INVALID")))))</f>
        <v>0</v>
      </c>
      <c r="N26" s="12">
        <f t="shared" ref="N26:N29" si="15">IF(I26="Not Reported",0,IF(I26="Parts of Policy Reported",0.25,IF(I26="Reported on Some Systems",0.5,IF(I26="Reported on Most Systems",0.75,IF(I26="Reported on All Systems",1,"INVALID")))))</f>
        <v>0</v>
      </c>
    </row>
    <row r="27" spans="1:14" ht="48">
      <c r="A27" s="6">
        <v>4.7</v>
      </c>
      <c r="B27" s="26" t="s">
        <v>156</v>
      </c>
      <c r="C27" s="4" t="s">
        <v>59</v>
      </c>
      <c r="D27" s="4" t="s">
        <v>115</v>
      </c>
      <c r="E27" s="3" t="s">
        <v>67</v>
      </c>
      <c r="F27" s="5" t="s">
        <v>76</v>
      </c>
      <c r="G27" s="5" t="s">
        <v>81</v>
      </c>
      <c r="H27" s="5" t="s">
        <v>86</v>
      </c>
      <c r="I27" s="5" t="s">
        <v>91</v>
      </c>
      <c r="K27" s="12">
        <f t="shared" si="12"/>
        <v>1</v>
      </c>
      <c r="L27" s="12">
        <f t="shared" si="13"/>
        <v>1</v>
      </c>
      <c r="M27" s="12">
        <f t="shared" si="14"/>
        <v>1</v>
      </c>
      <c r="N27" s="12">
        <f t="shared" si="15"/>
        <v>1</v>
      </c>
    </row>
    <row r="28" spans="1:14" ht="32">
      <c r="A28" s="6">
        <v>4.8</v>
      </c>
      <c r="B28" s="26" t="s">
        <v>157</v>
      </c>
      <c r="C28" s="4" t="s">
        <v>59</v>
      </c>
      <c r="D28" s="4" t="s">
        <v>114</v>
      </c>
      <c r="E28" s="3" t="s">
        <v>306</v>
      </c>
      <c r="F28" s="5" t="s">
        <v>75</v>
      </c>
      <c r="G28" s="5" t="s">
        <v>79</v>
      </c>
      <c r="H28" s="5" t="s">
        <v>55</v>
      </c>
      <c r="I28" s="5" t="s">
        <v>56</v>
      </c>
      <c r="K28" s="12">
        <f t="shared" si="12"/>
        <v>0.75</v>
      </c>
      <c r="L28" s="12">
        <f t="shared" si="13"/>
        <v>0.5</v>
      </c>
      <c r="M28" s="12">
        <f t="shared" si="14"/>
        <v>0</v>
      </c>
      <c r="N28" s="12">
        <f t="shared" si="15"/>
        <v>0</v>
      </c>
    </row>
    <row r="29" spans="1:14" ht="48">
      <c r="A29" s="6">
        <v>4.9000000000000004</v>
      </c>
      <c r="B29" s="26" t="s">
        <v>158</v>
      </c>
      <c r="C29" s="4" t="s">
        <v>59</v>
      </c>
      <c r="D29" s="4" t="s">
        <v>114</v>
      </c>
      <c r="E29" s="3" t="s">
        <v>309</v>
      </c>
      <c r="F29" s="5" t="s">
        <v>76</v>
      </c>
      <c r="G29" s="5" t="s">
        <v>81</v>
      </c>
      <c r="H29" s="5" t="s">
        <v>86</v>
      </c>
      <c r="I29" s="5" t="s">
        <v>91</v>
      </c>
      <c r="K29" s="12">
        <f t="shared" si="12"/>
        <v>1</v>
      </c>
      <c r="L29" s="12">
        <f t="shared" si="13"/>
        <v>1</v>
      </c>
      <c r="M29" s="12">
        <f t="shared" si="14"/>
        <v>1</v>
      </c>
      <c r="N29" s="12">
        <f t="shared" si="15"/>
        <v>1</v>
      </c>
    </row>
    <row r="30" spans="1:14" ht="84">
      <c r="A30" s="9" t="s">
        <v>149</v>
      </c>
      <c r="B30" s="26" t="s">
        <v>159</v>
      </c>
      <c r="C30" s="4" t="s">
        <v>57</v>
      </c>
      <c r="D30" s="4" t="s">
        <v>114</v>
      </c>
      <c r="E30" s="3" t="s">
        <v>306</v>
      </c>
      <c r="F30" s="5" t="s">
        <v>76</v>
      </c>
      <c r="G30" s="5" t="s">
        <v>81</v>
      </c>
      <c r="H30" s="5" t="s">
        <v>86</v>
      </c>
      <c r="I30" s="5" t="s">
        <v>91</v>
      </c>
      <c r="K30" s="12">
        <f t="shared" si="0"/>
        <v>1</v>
      </c>
      <c r="L30" s="12">
        <f t="shared" si="1"/>
        <v>1</v>
      </c>
      <c r="M30" s="12">
        <f t="shared" si="6"/>
        <v>1</v>
      </c>
      <c r="N30" s="12">
        <f t="shared" si="7"/>
        <v>1</v>
      </c>
    </row>
    <row r="31" spans="1:14" ht="48">
      <c r="A31" s="6">
        <v>4.1100000000000003</v>
      </c>
      <c r="B31" s="26" t="s">
        <v>160</v>
      </c>
      <c r="C31" s="4" t="s">
        <v>59</v>
      </c>
      <c r="D31" s="4" t="s">
        <v>114</v>
      </c>
      <c r="E31" s="3" t="s">
        <v>304</v>
      </c>
      <c r="F31" s="5" t="s">
        <v>53</v>
      </c>
      <c r="G31" s="5" t="s">
        <v>54</v>
      </c>
      <c r="H31" s="27" t="s">
        <v>58</v>
      </c>
      <c r="I31" s="27" t="s">
        <v>58</v>
      </c>
      <c r="K31" s="12">
        <f t="shared" si="0"/>
        <v>0</v>
      </c>
      <c r="L31" s="12">
        <f t="shared" si="1"/>
        <v>0</v>
      </c>
      <c r="M31" s="12"/>
      <c r="N31" s="12"/>
    </row>
    <row r="32" spans="1:14" ht="68">
      <c r="A32" s="6">
        <v>4.12</v>
      </c>
      <c r="B32" s="26" t="s">
        <v>161</v>
      </c>
      <c r="C32" s="4" t="s">
        <v>59</v>
      </c>
      <c r="D32" s="4">
        <v>3</v>
      </c>
      <c r="E32" s="3" t="s">
        <v>68</v>
      </c>
      <c r="F32" s="5" t="s">
        <v>53</v>
      </c>
      <c r="G32" s="5" t="s">
        <v>54</v>
      </c>
      <c r="H32" s="5" t="s">
        <v>55</v>
      </c>
      <c r="I32" s="5" t="s">
        <v>56</v>
      </c>
      <c r="K32" s="12">
        <f t="shared" si="0"/>
        <v>0</v>
      </c>
      <c r="L32" s="12">
        <f t="shared" si="1"/>
        <v>0</v>
      </c>
      <c r="M32" s="12">
        <f t="shared" si="6"/>
        <v>0</v>
      </c>
      <c r="N32" s="12">
        <f t="shared" si="7"/>
        <v>0</v>
      </c>
    </row>
    <row r="34" spans="1:16" hidden="1">
      <c r="E34" s="2" t="s">
        <v>60</v>
      </c>
      <c r="G34" s="13">
        <f>AVERAGE(K21:K32)</f>
        <v>0.72916666666666663</v>
      </c>
      <c r="H34" s="13">
        <f>1-G34</f>
        <v>0.27083333333333337</v>
      </c>
    </row>
    <row r="35" spans="1:16" ht="16" hidden="1">
      <c r="E35" s="4" t="s">
        <v>61</v>
      </c>
      <c r="F35" s="4"/>
      <c r="G35" s="13">
        <f>AVERAGE(L21:L32)</f>
        <v>0.66666666666666663</v>
      </c>
      <c r="H35" s="13">
        <f>1-G35</f>
        <v>0.33333333333333337</v>
      </c>
    </row>
    <row r="36" spans="1:16" ht="16" hidden="1">
      <c r="E36" s="4" t="s">
        <v>62</v>
      </c>
      <c r="F36" s="4"/>
      <c r="G36" s="13">
        <f>AVERAGE(M21:M32)</f>
        <v>0.58333333333333337</v>
      </c>
      <c r="H36" s="13">
        <f>1-G36</f>
        <v>0.41666666666666663</v>
      </c>
    </row>
    <row r="37" spans="1:16" ht="16" hidden="1">
      <c r="E37" s="4" t="s">
        <v>63</v>
      </c>
      <c r="F37" s="4"/>
      <c r="G37" s="13">
        <f>AVERAGE(N21:N32)</f>
        <v>0.58333333333333337</v>
      </c>
      <c r="H37" s="13">
        <f>1-G37</f>
        <v>0.41666666666666663</v>
      </c>
    </row>
    <row r="38" spans="1:16" ht="16" hidden="1">
      <c r="E38" s="4" t="s">
        <v>64</v>
      </c>
      <c r="F38" s="4"/>
      <c r="G38" s="13">
        <f>AVERAGE(G34:G37)</f>
        <v>0.640625</v>
      </c>
      <c r="H38" s="13">
        <f>1-G38</f>
        <v>0.359375</v>
      </c>
    </row>
    <row r="39" spans="1:16" ht="16" hidden="1">
      <c r="E39" s="4" t="s">
        <v>117</v>
      </c>
      <c r="F39" s="4"/>
      <c r="G39" s="13">
        <f>AVERAGE(L21:L27)</f>
        <v>0.7857142857142857</v>
      </c>
      <c r="H39" s="13">
        <f t="shared" ref="H39:H41" si="16">1-G39</f>
        <v>0.2142857142857143</v>
      </c>
    </row>
    <row r="40" spans="1:16" ht="16" hidden="1">
      <c r="E40" s="4" t="s">
        <v>118</v>
      </c>
      <c r="F40" s="4"/>
      <c r="G40" s="13">
        <f>AVERAGE(L21:L31)</f>
        <v>0.72727272727272729</v>
      </c>
      <c r="H40" s="13">
        <f t="shared" si="16"/>
        <v>0.27272727272727271</v>
      </c>
    </row>
    <row r="41" spans="1:16" ht="16" hidden="1">
      <c r="E41" s="4" t="s">
        <v>119</v>
      </c>
      <c r="F41" s="4"/>
      <c r="G41" s="13">
        <f>AVERAGE(L21:L32)</f>
        <v>0.66666666666666663</v>
      </c>
      <c r="H41" s="13">
        <f t="shared" si="16"/>
        <v>0.33333333333333337</v>
      </c>
    </row>
    <row r="43" spans="1:16" ht="30" customHeight="1">
      <c r="A43" s="29" t="s">
        <v>13</v>
      </c>
      <c r="B43" s="29"/>
      <c r="C43" s="29"/>
      <c r="D43" s="29"/>
      <c r="E43" s="29"/>
      <c r="F43" s="29"/>
      <c r="G43" s="29"/>
      <c r="H43" s="29"/>
      <c r="I43" s="29"/>
      <c r="J43" s="29"/>
      <c r="K43" s="29"/>
      <c r="L43" s="29"/>
      <c r="M43" s="29"/>
      <c r="N43" s="29"/>
      <c r="O43" s="29"/>
      <c r="P43" s="29"/>
    </row>
  </sheetData>
  <mergeCells count="4">
    <mergeCell ref="A1:I1"/>
    <mergeCell ref="A43:P43"/>
    <mergeCell ref="C5:D5"/>
    <mergeCell ref="C7:D7"/>
  </mergeCells>
  <hyperlinks>
    <hyperlink ref="A43" r:id="rId1" display="http://creativecommons.org/licenses/by-sa/4.0/" xr:uid="{00000000-0004-0000-05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16" operator="equal" id="{66DD2E51-CD04-4387-9AC9-B74A16368C43}">
            <xm:f>Values!$A$8</xm:f>
            <x14:dxf>
              <fill>
                <patternFill>
                  <bgColor rgb="FF27AE60"/>
                </patternFill>
              </fill>
            </x14:dxf>
          </x14:cfRule>
          <x14:cfRule type="cellIs" priority="20" operator="equal" id="{34C82AA9-C117-4826-9C03-C6E4FAF8C34F}">
            <xm:f>Values!$A$4</xm:f>
            <x14:dxf>
              <fill>
                <patternFill>
                  <bgColor rgb="FFE74C3C"/>
                </patternFill>
              </fill>
            </x14:dxf>
          </x14:cfRule>
          <x14:cfRule type="cellIs" priority="19" operator="equal" id="{2D4347E5-9E97-4546-8432-351E4EB6545F}">
            <xm:f>Values!$A$5</xm:f>
            <x14:dxf>
              <fill>
                <patternFill>
                  <bgColor rgb="FFE67E22"/>
                </patternFill>
              </fill>
            </x14:dxf>
          </x14:cfRule>
          <x14:cfRule type="cellIs" priority="18" operator="equal" id="{2D92A3D5-3897-4FAD-892B-45EB329B7C48}">
            <xm:f>Values!$A$6</xm:f>
            <x14:dxf>
              <fill>
                <patternFill>
                  <bgColor rgb="FFF39C12"/>
                </patternFill>
              </fill>
            </x14:dxf>
          </x14:cfRule>
          <x14:cfRule type="cellIs" priority="17" operator="equal" id="{98663F9D-1FBF-4F2C-8410-9E009A1B7EE9}">
            <xm:f>Values!$A$7</xm:f>
            <x14:dxf>
              <fill>
                <patternFill>
                  <bgColor rgb="FFF1C40F"/>
                </patternFill>
              </fill>
            </x14:dxf>
          </x14:cfRule>
          <xm:sqref>F21:F32</xm:sqref>
        </x14:conditionalFormatting>
        <x14:conditionalFormatting xmlns:xm="http://schemas.microsoft.com/office/excel/2006/main">
          <x14:cfRule type="cellIs" priority="1" operator="equal" id="{7111E94F-09F1-4D09-A558-1288D85E3761}">
            <xm:f>Values!$A$15</xm:f>
            <x14:dxf>
              <fill>
                <patternFill>
                  <bgColor rgb="FF27AE60"/>
                </patternFill>
              </fill>
            </x14:dxf>
          </x14:cfRule>
          <x14:cfRule type="cellIs" priority="14" operator="equal" id="{66D53AF4-8C1B-4DD6-A239-6F6F6364673E}">
            <xm:f>Values!$A$12</xm:f>
            <x14:dxf>
              <fill>
                <patternFill>
                  <bgColor rgb="FFE67E22"/>
                </patternFill>
              </fill>
            </x14:dxf>
          </x14:cfRule>
          <x14:cfRule type="cellIs" priority="15" operator="equal" id="{E6B97C3E-3F1C-4D08-9278-386D7F233022}">
            <xm:f>Values!$A$11</xm:f>
            <x14:dxf>
              <fill>
                <patternFill>
                  <bgColor rgb="FFE74C3C"/>
                </patternFill>
              </fill>
            </x14:dxf>
          </x14:cfRule>
          <x14:cfRule type="cellIs" priority="13" operator="equal" id="{BE511477-37DE-4CF4-954E-799047A03572}">
            <xm:f>Values!$A$13</xm:f>
            <x14:dxf>
              <fill>
                <patternFill>
                  <bgColor rgb="FFF39C12"/>
                </patternFill>
              </fill>
            </x14:dxf>
          </x14:cfRule>
          <x14:cfRule type="cellIs" priority="12" operator="equal" id="{F90F7EE6-124B-430A-A74B-8EBA928CEEFD}">
            <xm:f>Values!$A$14</xm:f>
            <x14:dxf>
              <fill>
                <patternFill>
                  <bgColor rgb="FFF1C40F"/>
                </patternFill>
              </fill>
            </x14:dxf>
          </x14:cfRule>
          <xm:sqref>G21:G32</xm:sqref>
        </x14:conditionalFormatting>
        <x14:conditionalFormatting xmlns:xm="http://schemas.microsoft.com/office/excel/2006/main">
          <x14:cfRule type="cellIs" priority="11" operator="equal" id="{3DEA4796-AA03-4628-B7F2-572AD847CB7E}">
            <xm:f>Values!$A$18</xm:f>
            <x14:dxf>
              <fill>
                <patternFill>
                  <bgColor rgb="FFE74C3C"/>
                </patternFill>
              </fill>
            </x14:dxf>
          </x14:cfRule>
          <x14:cfRule type="cellIs" priority="10" operator="equal" id="{6E365D1A-3383-46C3-B15D-AAAEB6ACC6E7}">
            <xm:f>Values!$A$19</xm:f>
            <x14:dxf>
              <fill>
                <patternFill>
                  <bgColor rgb="FFE67E22"/>
                </patternFill>
              </fill>
            </x14:dxf>
          </x14:cfRule>
          <x14:cfRule type="cellIs" priority="9" operator="equal" id="{E6778963-4C42-4104-BDD0-29A6952616F4}">
            <xm:f>Values!$A$20</xm:f>
            <x14:dxf>
              <fill>
                <patternFill>
                  <bgColor rgb="FFF39C12"/>
                </patternFill>
              </fill>
            </x14:dxf>
          </x14:cfRule>
          <x14:cfRule type="cellIs" priority="2" operator="equal" id="{74E8A586-A968-4D1D-869C-DF22B855CDF7}">
            <xm:f>Values!$A$22</xm:f>
            <x14:dxf>
              <fill>
                <patternFill>
                  <bgColor rgb="FF27B060"/>
                </patternFill>
              </fill>
            </x14:dxf>
          </x14:cfRule>
          <x14:cfRule type="cellIs" priority="8" operator="equal" id="{6F948B10-15ED-493C-86FA-DCF9C7878861}">
            <xm:f>Values!$A$21</xm:f>
            <x14:dxf>
              <fill>
                <patternFill>
                  <bgColor rgb="FFF1C40F"/>
                </patternFill>
              </fill>
            </x14:dxf>
          </x14:cfRule>
          <xm:sqref>H23:H30</xm:sqref>
        </x14:conditionalFormatting>
        <x14:conditionalFormatting xmlns:xm="http://schemas.microsoft.com/office/excel/2006/main">
          <x14:cfRule type="cellIs" priority="70" operator="equal" id="{8B7F3A0B-F1CB-4C48-B1DD-9FB020094833}">
            <xm:f>Values!$A$19</xm:f>
            <x14:dxf>
              <fill>
                <patternFill>
                  <bgColor rgb="FFE67E22"/>
                </patternFill>
              </fill>
            </x14:dxf>
          </x14:cfRule>
          <x14:cfRule type="cellIs" priority="69" operator="equal" id="{DCAA0AF6-ECDC-4DD1-A7C0-623651CD0153}">
            <xm:f>Values!$A$20</xm:f>
            <x14:dxf>
              <fill>
                <patternFill>
                  <bgColor rgb="FFF39C12"/>
                </patternFill>
              </fill>
            </x14:dxf>
          </x14:cfRule>
          <x14:cfRule type="cellIs" priority="68" operator="equal" id="{B3118012-C44B-470D-858A-4DE29D2FFCC0}">
            <xm:f>Values!$A$21</xm:f>
            <x14:dxf>
              <fill>
                <patternFill>
                  <bgColor rgb="FFF1C40F"/>
                </patternFill>
              </fill>
            </x14:dxf>
          </x14:cfRule>
          <x14:cfRule type="cellIs" priority="62" operator="equal" id="{8A3DA9B7-0508-4CCD-9182-6C85E15AB099}">
            <xm:f>Values!$A$22</xm:f>
            <x14:dxf>
              <fill>
                <patternFill>
                  <bgColor rgb="FF27B060"/>
                </patternFill>
              </fill>
            </x14:dxf>
          </x14:cfRule>
          <x14:cfRule type="cellIs" priority="71" operator="equal" id="{A45C4282-D46A-401C-9DE5-4043F0E39012}">
            <xm:f>Values!$A$18</xm:f>
            <x14:dxf>
              <fill>
                <patternFill>
                  <bgColor rgb="FFE74C3C"/>
                </patternFill>
              </fill>
            </x14:dxf>
          </x14:cfRule>
          <xm:sqref>H32</xm:sqref>
        </x14:conditionalFormatting>
        <x14:conditionalFormatting xmlns:xm="http://schemas.microsoft.com/office/excel/2006/main">
          <x14:cfRule type="cellIs" priority="7" operator="equal" id="{720EDB5D-55B1-4A7B-8574-888552EFE380}">
            <xm:f>Values!$A$25</xm:f>
            <x14:dxf>
              <fill>
                <patternFill>
                  <bgColor rgb="FFE74C3C"/>
                </patternFill>
              </fill>
            </x14:dxf>
          </x14:cfRule>
          <x14:cfRule type="cellIs" priority="3" operator="equal" id="{E360041E-E201-48E9-B94D-6A7AD9300BF5}">
            <xm:f>Values!$A$29</xm:f>
            <x14:dxf>
              <fill>
                <patternFill>
                  <bgColor rgb="FF27AE60"/>
                </patternFill>
              </fill>
            </x14:dxf>
          </x14:cfRule>
          <x14:cfRule type="cellIs" priority="6" operator="equal" id="{F3738EEC-2880-4479-ADD9-A4D82C4B64A6}">
            <xm:f>Values!$A$26</xm:f>
            <x14:dxf>
              <fill>
                <patternFill>
                  <bgColor rgb="FFE67E22"/>
                </patternFill>
              </fill>
            </x14:dxf>
          </x14:cfRule>
          <x14:cfRule type="cellIs" priority="5" operator="equal" id="{92FB35BB-BA2F-4626-A854-40E83CFDF696}">
            <xm:f>Values!$A$27</xm:f>
            <x14:dxf>
              <fill>
                <patternFill>
                  <bgColor rgb="FFF39C12"/>
                </patternFill>
              </fill>
            </x14:dxf>
          </x14:cfRule>
          <x14:cfRule type="cellIs" priority="4" operator="equal" id="{D3C570B5-A061-427D-8452-99CE377219AC}">
            <xm:f>Values!$A$28</xm:f>
            <x14:dxf>
              <fill>
                <patternFill>
                  <bgColor rgb="FFF1C40F"/>
                </patternFill>
              </fill>
            </x14:dxf>
          </x14:cfRule>
          <xm:sqref>I23:I30</xm:sqref>
        </x14:conditionalFormatting>
        <x14:conditionalFormatting xmlns:xm="http://schemas.microsoft.com/office/excel/2006/main">
          <x14:cfRule type="cellIs" priority="63" operator="equal" id="{9991C59A-A97D-4CF4-9A28-89DC3E9E3E3A}">
            <xm:f>Values!$A$29</xm:f>
            <x14:dxf>
              <fill>
                <patternFill>
                  <bgColor rgb="FF27AE60"/>
                </patternFill>
              </fill>
            </x14:dxf>
          </x14:cfRule>
          <x14:cfRule type="cellIs" priority="66" operator="equal" id="{1F9894B3-5858-4103-A229-219A32F3B386}">
            <xm:f>Values!$A$26</xm:f>
            <x14:dxf>
              <fill>
                <patternFill>
                  <bgColor rgb="FFE67E22"/>
                </patternFill>
              </fill>
            </x14:dxf>
          </x14:cfRule>
          <x14:cfRule type="cellIs" priority="65" operator="equal" id="{E4CE2749-20BE-4210-B349-7BAB8595783F}">
            <xm:f>Values!$A$27</xm:f>
            <x14:dxf>
              <fill>
                <patternFill>
                  <bgColor rgb="FFF39C12"/>
                </patternFill>
              </fill>
            </x14:dxf>
          </x14:cfRule>
          <x14:cfRule type="cellIs" priority="64" operator="equal" id="{7556E504-F748-46C1-941E-568257ADE9C1}">
            <xm:f>Values!$A$28</xm:f>
            <x14:dxf>
              <fill>
                <patternFill>
                  <bgColor rgb="FFF1C40F"/>
                </patternFill>
              </fill>
            </x14:dxf>
          </x14:cfRule>
          <x14:cfRule type="cellIs" priority="67" operator="equal" id="{3672AA8E-EC42-4DC5-809D-D45E41FE485E}">
            <xm:f>Values!$A$25</xm:f>
            <x14:dxf>
              <fill>
                <patternFill>
                  <bgColor rgb="FFE74C3C"/>
                </patternFill>
              </fill>
            </x14:dxf>
          </x14:cfRule>
          <xm:sqref>I32</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500-000000000000}">
          <x14:formula1>
            <xm:f>Values!$A$25:$A$29</xm:f>
          </x14:formula1>
          <xm:sqref>I23:I30 I32</xm:sqref>
        </x14:dataValidation>
        <x14:dataValidation type="list" allowBlank="1" showInputMessage="1" showErrorMessage="1" xr:uid="{00000000-0002-0000-0500-000001000000}">
          <x14:formula1>
            <xm:f>Values!$A$18:$A$22</xm:f>
          </x14:formula1>
          <xm:sqref>H23:H30 H32</xm:sqref>
        </x14:dataValidation>
        <x14:dataValidation type="list" allowBlank="1" showInputMessage="1" showErrorMessage="1" xr:uid="{00000000-0002-0000-0500-000002000000}">
          <x14:formula1>
            <xm:f>Values!$A$11:$A$15</xm:f>
          </x14:formula1>
          <xm:sqref>G21:G32</xm:sqref>
        </x14:dataValidation>
        <x14:dataValidation type="list" allowBlank="1" showInputMessage="1" showErrorMessage="1" xr:uid="{00000000-0002-0000-0500-000003000000}">
          <x14:formula1>
            <xm:f>Values!$A$4:$A$8</xm:f>
          </x14:formula1>
          <xm:sqref>F21:F32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P37"/>
  <sheetViews>
    <sheetView topLeftCell="A5" zoomScale="108" zoomScaleNormal="80" workbookViewId="0">
      <selection activeCell="I38" sqref="I38"/>
    </sheetView>
  </sheetViews>
  <sheetFormatPr baseColWidth="10" defaultColWidth="8.6640625" defaultRowHeight="15"/>
  <cols>
    <col min="2" max="2" width="71.33203125" customWidth="1"/>
    <col min="3" max="3" width="14.83203125" style="3" customWidth="1"/>
    <col min="4" max="4" width="15" style="3" bestFit="1" customWidth="1"/>
    <col min="5" max="5" width="34.6640625" bestFit="1" customWidth="1"/>
    <col min="6" max="6" width="20.6640625" bestFit="1" customWidth="1"/>
    <col min="7" max="7" width="26.6640625" bestFit="1" customWidth="1"/>
    <col min="8" max="8" width="25" bestFit="1" customWidth="1"/>
    <col min="9" max="9" width="26.5" bestFit="1" customWidth="1"/>
    <col min="11" max="14" width="8.6640625" hidden="1" customWidth="1"/>
  </cols>
  <sheetData>
    <row r="1" spans="1:9" ht="59.75" customHeight="1">
      <c r="A1" s="31" t="s">
        <v>284</v>
      </c>
      <c r="B1" s="31"/>
      <c r="C1" s="31"/>
      <c r="D1" s="31"/>
      <c r="E1" s="31"/>
      <c r="F1" s="31"/>
      <c r="G1" s="31"/>
      <c r="H1" s="31"/>
      <c r="I1" s="31"/>
    </row>
    <row r="3" spans="1:9">
      <c r="C3"/>
      <c r="D3"/>
    </row>
    <row r="4" spans="1:9">
      <c r="C4"/>
      <c r="D4"/>
    </row>
    <row r="5" spans="1:9">
      <c r="C5" s="32" t="s">
        <v>47</v>
      </c>
      <c r="D5" s="32"/>
      <c r="E5" s="21">
        <f>G32</f>
        <v>0.40625</v>
      </c>
    </row>
    <row r="6" spans="1:9">
      <c r="C6"/>
      <c r="D6"/>
    </row>
    <row r="7" spans="1:9">
      <c r="C7" s="37" t="s">
        <v>48</v>
      </c>
      <c r="D7" s="37"/>
      <c r="E7" s="20">
        <f>H32</f>
        <v>0.59375</v>
      </c>
    </row>
    <row r="20" spans="1:14" s="19" customFormat="1" ht="32">
      <c r="A20" s="15" t="s">
        <v>2</v>
      </c>
      <c r="B20" s="15" t="s">
        <v>93</v>
      </c>
      <c r="C20" s="15" t="s">
        <v>49</v>
      </c>
      <c r="D20" s="18" t="s">
        <v>116</v>
      </c>
      <c r="E20" s="15" t="s">
        <v>3</v>
      </c>
      <c r="F20" s="15" t="s">
        <v>50</v>
      </c>
      <c r="G20" s="15" t="s">
        <v>7</v>
      </c>
      <c r="H20" s="18" t="s">
        <v>51</v>
      </c>
      <c r="I20" s="15" t="s">
        <v>11</v>
      </c>
    </row>
    <row r="21" spans="1:14" ht="80">
      <c r="A21" s="6">
        <v>5.0999999999999996</v>
      </c>
      <c r="B21" s="26" t="s">
        <v>162</v>
      </c>
      <c r="C21" s="4" t="s">
        <v>52</v>
      </c>
      <c r="D21" s="4" t="s">
        <v>115</v>
      </c>
      <c r="E21" s="3" t="s">
        <v>310</v>
      </c>
      <c r="F21" s="5" t="s">
        <v>76</v>
      </c>
      <c r="G21" s="5" t="s">
        <v>79</v>
      </c>
      <c r="H21" s="27" t="s">
        <v>58</v>
      </c>
      <c r="I21" s="27" t="s">
        <v>58</v>
      </c>
      <c r="K21" s="12">
        <f t="shared" ref="K21:K22" si="0">IF(F21="No Policy",0,IF(F21="Informal Policy",0.25,IF(F21="Partial Written Policy",0.5,IF(F21="Written Policy",0.75,IF(F21="Approved Written Policy",1,"INVALID")))))</f>
        <v>1</v>
      </c>
      <c r="L21" s="12">
        <f t="shared" ref="L21:L22" si="1">IF(G21="Not Implemented",0,IF(G21="Parts of Policy Implemented",0.25,IF(G21="Implemented on Some Systems",0.5,IF(G21="Implemented on Most Systems",0.75,IF(G21="Implemented on All Systems",1,"INVALID")))))</f>
        <v>0.5</v>
      </c>
      <c r="M21" s="12"/>
      <c r="N21" s="12"/>
    </row>
    <row r="22" spans="1:14" ht="48">
      <c r="A22" s="6">
        <v>5.2</v>
      </c>
      <c r="B22" s="26" t="s">
        <v>163</v>
      </c>
      <c r="C22" s="4" t="s">
        <v>59</v>
      </c>
      <c r="D22" s="4" t="s">
        <v>115</v>
      </c>
      <c r="E22" s="3" t="s">
        <v>67</v>
      </c>
      <c r="F22" s="5" t="s">
        <v>76</v>
      </c>
      <c r="G22" s="5" t="s">
        <v>80</v>
      </c>
      <c r="H22" s="5" t="s">
        <v>83</v>
      </c>
      <c r="I22" s="5" t="s">
        <v>56</v>
      </c>
      <c r="K22" s="12">
        <f t="shared" si="0"/>
        <v>1</v>
      </c>
      <c r="L22" s="12">
        <f t="shared" si="1"/>
        <v>0.75</v>
      </c>
      <c r="M22" s="12">
        <f t="shared" ref="M22" si="2">IF(H22="Not Automated",0,IF(H22="Parts of Policy Automated",0.25,IF(H22="Automated on Some Systems",0.5,IF(H22="Automated on Most Systems",0.75,IF(H22="Automated on All Systems",1,"INVALID")))))</f>
        <v>0.25</v>
      </c>
      <c r="N22" s="12">
        <f t="shared" ref="N22" si="3">IF(I22="Not Reported",0,IF(I22="Parts of Policy Reported",0.25,IF(I22="Reported on Some Systems",0.5,IF(I22="Reported on Most Systems",0.75,IF(I22="Reported on All Systems",1,"INVALID")))))</f>
        <v>0</v>
      </c>
    </row>
    <row r="23" spans="1:14" ht="32">
      <c r="A23" s="6">
        <v>5.3</v>
      </c>
      <c r="B23" s="26" t="s">
        <v>164</v>
      </c>
      <c r="C23" s="4" t="s">
        <v>57</v>
      </c>
      <c r="D23" s="4" t="s">
        <v>115</v>
      </c>
      <c r="E23" s="3" t="s">
        <v>310</v>
      </c>
      <c r="F23" s="5" t="s">
        <v>53</v>
      </c>
      <c r="G23" s="5" t="s">
        <v>54</v>
      </c>
      <c r="H23" s="5" t="s">
        <v>55</v>
      </c>
      <c r="I23" s="5" t="s">
        <v>56</v>
      </c>
      <c r="K23" s="12">
        <f t="shared" ref="K23:K26" si="4">IF(F23="No Policy",0,IF(F23="Informal Policy",0.25,IF(F23="Partial Written Policy",0.5,IF(F23="Written Policy",0.75,IF(F23="Approved Written Policy",1,"INVALID")))))</f>
        <v>0</v>
      </c>
      <c r="L23" s="12">
        <f t="shared" ref="L23:L26" si="5">IF(G23="Not Implemented",0,IF(G23="Parts of Policy Implemented",0.25,IF(G23="Implemented on Some Systems",0.5,IF(G23="Implemented on Most Systems",0.75,IF(G23="Implemented on All Systems",1,"INVALID")))))</f>
        <v>0</v>
      </c>
      <c r="M23" s="12">
        <f t="shared" ref="M23" si="6">IF(H23="Not Automated",0,IF(H23="Parts of Policy Automated",0.25,IF(H23="Automated on Some Systems",0.5,IF(H23="Automated on Most Systems",0.75,IF(H23="Automated on All Systems",1,"INVALID")))))</f>
        <v>0</v>
      </c>
      <c r="N23" s="12">
        <f t="shared" ref="N23:N26" si="7">IF(I23="Not Reported",0,IF(I23="Parts of Policy Reported",0.25,IF(I23="Reported on Some Systems",0.5,IF(I23="Reported on Most Systems",0.75,IF(I23="Reported on All Systems",1,"INVALID")))))</f>
        <v>0</v>
      </c>
    </row>
    <row r="24" spans="1:14" ht="48">
      <c r="A24" s="6">
        <v>5.4</v>
      </c>
      <c r="B24" s="26" t="s">
        <v>165</v>
      </c>
      <c r="C24" s="4" t="s">
        <v>59</v>
      </c>
      <c r="D24" s="4" t="s">
        <v>115</v>
      </c>
      <c r="E24" s="3" t="s">
        <v>67</v>
      </c>
      <c r="F24" s="5" t="s">
        <v>76</v>
      </c>
      <c r="G24" s="5" t="s">
        <v>80</v>
      </c>
      <c r="H24" s="5" t="s">
        <v>83</v>
      </c>
      <c r="I24" s="5" t="s">
        <v>56</v>
      </c>
      <c r="K24" s="12">
        <f t="shared" ref="K24" si="8">IF(F24="No Policy",0,IF(F24="Informal Policy",0.25,IF(F24="Partial Written Policy",0.5,IF(F24="Written Policy",0.75,IF(F24="Approved Written Policy",1,"INVALID")))))</f>
        <v>1</v>
      </c>
      <c r="L24" s="12">
        <f t="shared" ref="L24" si="9">IF(G24="Not Implemented",0,IF(G24="Parts of Policy Implemented",0.25,IF(G24="Implemented on Some Systems",0.5,IF(G24="Implemented on Most Systems",0.75,IF(G24="Implemented on All Systems",1,"INVALID")))))</f>
        <v>0.75</v>
      </c>
      <c r="M24" s="12">
        <f t="shared" ref="M24" si="10">IF(H24="Not Automated",0,IF(H24="Parts of Policy Automated",0.25,IF(H24="Automated on Some Systems",0.5,IF(H24="Automated on Most Systems",0.75,IF(H24="Automated on All Systems",1,"INVALID")))))</f>
        <v>0.25</v>
      </c>
      <c r="N24" s="12">
        <f t="shared" ref="N24" si="11">IF(I24="Not Reported",0,IF(I24="Parts of Policy Reported",0.25,IF(I24="Reported on Some Systems",0.5,IF(I24="Reported on Most Systems",0.75,IF(I24="Reported on All Systems",1,"INVALID")))))</f>
        <v>0</v>
      </c>
    </row>
    <row r="25" spans="1:14" ht="64">
      <c r="A25" s="6">
        <v>5.5</v>
      </c>
      <c r="B25" s="26" t="s">
        <v>166</v>
      </c>
      <c r="C25" s="4" t="s">
        <v>52</v>
      </c>
      <c r="D25" s="4" t="s">
        <v>114</v>
      </c>
      <c r="E25" s="3" t="s">
        <v>67</v>
      </c>
      <c r="F25" s="5" t="s">
        <v>53</v>
      </c>
      <c r="G25" s="5" t="s">
        <v>54</v>
      </c>
      <c r="H25" s="27" t="s">
        <v>58</v>
      </c>
      <c r="I25" s="27" t="s">
        <v>58</v>
      </c>
      <c r="K25" s="12">
        <f t="shared" si="4"/>
        <v>0</v>
      </c>
      <c r="L25" s="12">
        <f t="shared" si="5"/>
        <v>0</v>
      </c>
      <c r="M25" s="12"/>
      <c r="N25" s="12"/>
    </row>
    <row r="26" spans="1:14" ht="16">
      <c r="A26" s="6">
        <v>5.6</v>
      </c>
      <c r="B26" s="26" t="s">
        <v>167</v>
      </c>
      <c r="C26" s="4" t="s">
        <v>59</v>
      </c>
      <c r="D26" s="4" t="s">
        <v>114</v>
      </c>
      <c r="E26" s="3" t="s">
        <v>310</v>
      </c>
      <c r="F26" s="5" t="s">
        <v>76</v>
      </c>
      <c r="G26" s="5" t="s">
        <v>80</v>
      </c>
      <c r="H26" s="5" t="s">
        <v>85</v>
      </c>
      <c r="I26" s="5" t="s">
        <v>90</v>
      </c>
      <c r="K26" s="12">
        <f t="shared" si="4"/>
        <v>1</v>
      </c>
      <c r="L26" s="12">
        <f t="shared" si="5"/>
        <v>0.75</v>
      </c>
      <c r="M26" s="12">
        <f>IF(H26="Not Automated",0,IF(H26="Parts of Policy Automated",0.25,IF(H26="Automated on Some Systems",0.5,IF(H26="Automated on Most Systems",0.75,IF(H26="Automated on All Systems",1,"INVALID")))))</f>
        <v>0.75</v>
      </c>
      <c r="N26" s="12">
        <f t="shared" si="7"/>
        <v>0.75</v>
      </c>
    </row>
    <row r="28" spans="1:14" hidden="1">
      <c r="E28" s="2" t="s">
        <v>60</v>
      </c>
      <c r="G28" s="13">
        <f>AVERAGE(K21:K26)</f>
        <v>0.66666666666666663</v>
      </c>
      <c r="H28" s="13">
        <f>1-G28</f>
        <v>0.33333333333333337</v>
      </c>
    </row>
    <row r="29" spans="1:14" ht="16" hidden="1">
      <c r="E29" s="4" t="s">
        <v>61</v>
      </c>
      <c r="F29" s="4"/>
      <c r="G29" s="13">
        <f>AVERAGE(L21:L26)</f>
        <v>0.45833333333333331</v>
      </c>
      <c r="H29" s="13">
        <f>1-G29</f>
        <v>0.54166666666666674</v>
      </c>
    </row>
    <row r="30" spans="1:14" ht="16" hidden="1">
      <c r="E30" s="4" t="s">
        <v>62</v>
      </c>
      <c r="F30" s="4"/>
      <c r="G30" s="13">
        <f>AVERAGE(M21:M26)</f>
        <v>0.3125</v>
      </c>
      <c r="H30" s="13">
        <f>1-G30</f>
        <v>0.6875</v>
      </c>
    </row>
    <row r="31" spans="1:14" ht="16" hidden="1">
      <c r="E31" s="4" t="s">
        <v>63</v>
      </c>
      <c r="F31" s="4"/>
      <c r="G31" s="13">
        <f>AVERAGE(N21:N26)</f>
        <v>0.1875</v>
      </c>
      <c r="H31" s="13">
        <f>1-G31</f>
        <v>0.8125</v>
      </c>
    </row>
    <row r="32" spans="1:14" ht="16" hidden="1">
      <c r="E32" s="4" t="s">
        <v>64</v>
      </c>
      <c r="F32" s="4"/>
      <c r="G32" s="13">
        <f>AVERAGE(G28:G31)</f>
        <v>0.40625</v>
      </c>
      <c r="H32" s="13">
        <f>1-G32</f>
        <v>0.59375</v>
      </c>
    </row>
    <row r="33" spans="1:16" ht="16" hidden="1">
      <c r="E33" s="4" t="s">
        <v>117</v>
      </c>
      <c r="F33" s="4"/>
      <c r="G33" s="13">
        <f>AVERAGE(L21:L24)</f>
        <v>0.5</v>
      </c>
      <c r="H33" s="13">
        <f t="shared" ref="H33:H35" si="12">1-G33</f>
        <v>0.5</v>
      </c>
    </row>
    <row r="34" spans="1:16" ht="16" hidden="1">
      <c r="E34" s="4" t="s">
        <v>118</v>
      </c>
      <c r="F34" s="4"/>
      <c r="G34" s="13">
        <f>AVERAGE(L21:L26)</f>
        <v>0.45833333333333331</v>
      </c>
      <c r="H34" s="13">
        <f t="shared" si="12"/>
        <v>0.54166666666666674</v>
      </c>
    </row>
    <row r="35" spans="1:16" ht="16" hidden="1">
      <c r="E35" s="4" t="s">
        <v>119</v>
      </c>
      <c r="F35" s="4"/>
      <c r="G35" s="13">
        <f>AVERAGE(L21:L26)</f>
        <v>0.45833333333333331</v>
      </c>
      <c r="H35" s="13">
        <f t="shared" si="12"/>
        <v>0.54166666666666674</v>
      </c>
    </row>
    <row r="37" spans="1:16" ht="30" customHeight="1">
      <c r="A37" s="29" t="s">
        <v>13</v>
      </c>
      <c r="B37" s="29"/>
      <c r="C37" s="29"/>
      <c r="D37" s="29"/>
      <c r="E37" s="29"/>
      <c r="F37" s="29"/>
      <c r="G37" s="29"/>
      <c r="H37" s="29"/>
      <c r="I37" s="29"/>
      <c r="J37" s="29"/>
      <c r="K37" s="29"/>
      <c r="L37" s="29"/>
      <c r="M37" s="29"/>
      <c r="N37" s="29"/>
      <c r="O37" s="29"/>
      <c r="P37" s="29"/>
    </row>
  </sheetData>
  <mergeCells count="4">
    <mergeCell ref="A1:I1"/>
    <mergeCell ref="A37:P37"/>
    <mergeCell ref="C5:D5"/>
    <mergeCell ref="C7:D7"/>
  </mergeCells>
  <hyperlinks>
    <hyperlink ref="A37" r:id="rId1" display="http://creativecommons.org/licenses/by-sa/4.0/" xr:uid="{00000000-0004-0000-0600-000000000000}"/>
  </hyperlinks>
  <pageMargins left="0.7" right="0.7" top="0.75" bottom="0.75" header="0.3" footer="0.3"/>
  <pageSetup scale="45"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16" operator="equal" id="{E9226006-6A80-4AE7-8081-73756AAD72B7}">
            <xm:f>Values!$A$8</xm:f>
            <x14:dxf>
              <fill>
                <patternFill>
                  <bgColor rgb="FF27AE60"/>
                </patternFill>
              </fill>
            </x14:dxf>
          </x14:cfRule>
          <x14:cfRule type="cellIs" priority="20" operator="equal" id="{D4DC6C00-5867-4CC8-9D6F-E8C1D45B47DD}">
            <xm:f>Values!$A$4</xm:f>
            <x14:dxf>
              <fill>
                <patternFill>
                  <bgColor rgb="FFE74C3C"/>
                </patternFill>
              </fill>
            </x14:dxf>
          </x14:cfRule>
          <x14:cfRule type="cellIs" priority="19" operator="equal" id="{9A88C181-249C-429A-96AB-37B0C39BE33C}">
            <xm:f>Values!$A$5</xm:f>
            <x14:dxf>
              <fill>
                <patternFill>
                  <bgColor rgb="FFE67E22"/>
                </patternFill>
              </fill>
            </x14:dxf>
          </x14:cfRule>
          <x14:cfRule type="cellIs" priority="18" operator="equal" id="{1693BAF5-54A9-444C-8FD9-9C9B317D63E7}">
            <xm:f>Values!$A$6</xm:f>
            <x14:dxf>
              <fill>
                <patternFill>
                  <bgColor rgb="FFF39C12"/>
                </patternFill>
              </fill>
            </x14:dxf>
          </x14:cfRule>
          <x14:cfRule type="cellIs" priority="17" operator="equal" id="{CD735BE2-D2A6-41EB-89CB-262850FD5637}">
            <xm:f>Values!$A$7</xm:f>
            <x14:dxf>
              <fill>
                <patternFill>
                  <bgColor rgb="FFF1C40F"/>
                </patternFill>
              </fill>
            </x14:dxf>
          </x14:cfRule>
          <xm:sqref>F21:F26</xm:sqref>
        </x14:conditionalFormatting>
        <x14:conditionalFormatting xmlns:xm="http://schemas.microsoft.com/office/excel/2006/main">
          <x14:cfRule type="cellIs" priority="1" operator="equal" id="{0C5FE5F8-CF72-43A5-9BA6-983E1924BDB6}">
            <xm:f>Values!$A$15</xm:f>
            <x14:dxf>
              <fill>
                <patternFill>
                  <bgColor rgb="FF27AE60"/>
                </patternFill>
              </fill>
            </x14:dxf>
          </x14:cfRule>
          <x14:cfRule type="cellIs" priority="14" operator="equal" id="{A533B561-D04F-4E5B-AD84-C19E0C23E096}">
            <xm:f>Values!$A$12</xm:f>
            <x14:dxf>
              <fill>
                <patternFill>
                  <bgColor rgb="FFE67E22"/>
                </patternFill>
              </fill>
            </x14:dxf>
          </x14:cfRule>
          <x14:cfRule type="cellIs" priority="15" operator="equal" id="{1BEC81F1-36AF-4D3C-87F7-6832A7187314}">
            <xm:f>Values!$A$11</xm:f>
            <x14:dxf>
              <fill>
                <patternFill>
                  <bgColor rgb="FFE74C3C"/>
                </patternFill>
              </fill>
            </x14:dxf>
          </x14:cfRule>
          <x14:cfRule type="cellIs" priority="13" operator="equal" id="{942D93A1-FC25-41BF-9E2C-9D12E66FF8BC}">
            <xm:f>Values!$A$13</xm:f>
            <x14:dxf>
              <fill>
                <patternFill>
                  <bgColor rgb="FFF39C12"/>
                </patternFill>
              </fill>
            </x14:dxf>
          </x14:cfRule>
          <x14:cfRule type="cellIs" priority="12" operator="equal" id="{53D3BD7B-567D-4AC8-B696-1FBDC0AF0CAC}">
            <xm:f>Values!$A$14</xm:f>
            <x14:dxf>
              <fill>
                <patternFill>
                  <bgColor rgb="FFF1C40F"/>
                </patternFill>
              </fill>
            </x14:dxf>
          </x14:cfRule>
          <xm:sqref>G21:G26</xm:sqref>
        </x14:conditionalFormatting>
        <x14:conditionalFormatting xmlns:xm="http://schemas.microsoft.com/office/excel/2006/main">
          <x14:cfRule type="cellIs" priority="11" operator="equal" id="{9CD4090F-7C3A-4F7F-8367-D96C18C332E9}">
            <xm:f>Values!$A$18</xm:f>
            <x14:dxf>
              <fill>
                <patternFill>
                  <bgColor rgb="FFE74C3C"/>
                </patternFill>
              </fill>
            </x14:dxf>
          </x14:cfRule>
          <x14:cfRule type="cellIs" priority="10" operator="equal" id="{0652275E-6C07-4512-B0FA-E9D78F693F44}">
            <xm:f>Values!$A$19</xm:f>
            <x14:dxf>
              <fill>
                <patternFill>
                  <bgColor rgb="FFE67E22"/>
                </patternFill>
              </fill>
            </x14:dxf>
          </x14:cfRule>
          <x14:cfRule type="cellIs" priority="9" operator="equal" id="{7041BF27-5DA0-4F17-83B2-F8EB388C78A5}">
            <xm:f>Values!$A$20</xm:f>
            <x14:dxf>
              <fill>
                <patternFill>
                  <bgColor rgb="FFF39C12"/>
                </patternFill>
              </fill>
            </x14:dxf>
          </x14:cfRule>
          <x14:cfRule type="cellIs" priority="2" operator="equal" id="{9E997F33-6231-463D-BA39-EEE8FA341BCE}">
            <xm:f>Values!$A$22</xm:f>
            <x14:dxf>
              <fill>
                <patternFill>
                  <bgColor rgb="FF27B060"/>
                </patternFill>
              </fill>
            </x14:dxf>
          </x14:cfRule>
          <x14:cfRule type="cellIs" priority="8" operator="equal" id="{EF2AB2E0-3511-475C-A40D-6C9D925BCE7E}">
            <xm:f>Values!$A$21</xm:f>
            <x14:dxf>
              <fill>
                <patternFill>
                  <bgColor rgb="FFF1C40F"/>
                </patternFill>
              </fill>
            </x14:dxf>
          </x14:cfRule>
          <xm:sqref>H22:H24</xm:sqref>
        </x14:conditionalFormatting>
        <x14:conditionalFormatting xmlns:xm="http://schemas.microsoft.com/office/excel/2006/main">
          <x14:cfRule type="cellIs" priority="70" operator="equal" id="{EB9E7605-4BD7-46C3-82C1-B94BFB0C5EFF}">
            <xm:f>Values!$A$19</xm:f>
            <x14:dxf>
              <fill>
                <patternFill>
                  <bgColor rgb="FFE67E22"/>
                </patternFill>
              </fill>
            </x14:dxf>
          </x14:cfRule>
          <x14:cfRule type="cellIs" priority="69" operator="equal" id="{A912ACC0-28B5-430B-93E5-5A45210B5BF6}">
            <xm:f>Values!$A$20</xm:f>
            <x14:dxf>
              <fill>
                <patternFill>
                  <bgColor rgb="FFF39C12"/>
                </patternFill>
              </fill>
            </x14:dxf>
          </x14:cfRule>
          <x14:cfRule type="cellIs" priority="68" operator="equal" id="{DAF77121-0153-46DA-A263-2A3708B04345}">
            <xm:f>Values!$A$21</xm:f>
            <x14:dxf>
              <fill>
                <patternFill>
                  <bgColor rgb="FFF1C40F"/>
                </patternFill>
              </fill>
            </x14:dxf>
          </x14:cfRule>
          <x14:cfRule type="cellIs" priority="62" operator="equal" id="{218019D2-8525-451F-8A93-2580FD311609}">
            <xm:f>Values!$A$22</xm:f>
            <x14:dxf>
              <fill>
                <patternFill>
                  <bgColor rgb="FF27B060"/>
                </patternFill>
              </fill>
            </x14:dxf>
          </x14:cfRule>
          <x14:cfRule type="cellIs" priority="71" operator="equal" id="{D4944C9F-B281-4A4B-9DED-49B106F10754}">
            <xm:f>Values!$A$18</xm:f>
            <x14:dxf>
              <fill>
                <patternFill>
                  <bgColor rgb="FFE74C3C"/>
                </patternFill>
              </fill>
            </x14:dxf>
          </x14:cfRule>
          <xm:sqref>H26</xm:sqref>
        </x14:conditionalFormatting>
        <x14:conditionalFormatting xmlns:xm="http://schemas.microsoft.com/office/excel/2006/main">
          <x14:cfRule type="cellIs" priority="7" operator="equal" id="{1B5BBF6E-6468-4C7A-A0BA-0D6E614C2850}">
            <xm:f>Values!$A$25</xm:f>
            <x14:dxf>
              <fill>
                <patternFill>
                  <bgColor rgb="FFE74C3C"/>
                </patternFill>
              </fill>
            </x14:dxf>
          </x14:cfRule>
          <x14:cfRule type="cellIs" priority="3" operator="equal" id="{40DD37F1-8867-4154-80BD-3873DE72C0EF}">
            <xm:f>Values!$A$29</xm:f>
            <x14:dxf>
              <fill>
                <patternFill>
                  <bgColor rgb="FF27AE60"/>
                </patternFill>
              </fill>
            </x14:dxf>
          </x14:cfRule>
          <x14:cfRule type="cellIs" priority="6" operator="equal" id="{381A35AB-52B2-44D7-9A2B-5B4011CEE1C0}">
            <xm:f>Values!$A$26</xm:f>
            <x14:dxf>
              <fill>
                <patternFill>
                  <bgColor rgb="FFE67E22"/>
                </patternFill>
              </fill>
            </x14:dxf>
          </x14:cfRule>
          <x14:cfRule type="cellIs" priority="5" operator="equal" id="{6234FC09-944B-4E34-84A8-2FA4E9EEFF43}">
            <xm:f>Values!$A$27</xm:f>
            <x14:dxf>
              <fill>
                <patternFill>
                  <bgColor rgb="FFF39C12"/>
                </patternFill>
              </fill>
            </x14:dxf>
          </x14:cfRule>
          <x14:cfRule type="cellIs" priority="4" operator="equal" id="{32DB622D-539F-4333-BC95-08C104D3620B}">
            <xm:f>Values!$A$28</xm:f>
            <x14:dxf>
              <fill>
                <patternFill>
                  <bgColor rgb="FFF1C40F"/>
                </patternFill>
              </fill>
            </x14:dxf>
          </x14:cfRule>
          <xm:sqref>I22:I24</xm:sqref>
        </x14:conditionalFormatting>
        <x14:conditionalFormatting xmlns:xm="http://schemas.microsoft.com/office/excel/2006/main">
          <x14:cfRule type="cellIs" priority="63" operator="equal" id="{438BD708-0680-40B8-9BF5-B8E05EC25A72}">
            <xm:f>Values!$A$29</xm:f>
            <x14:dxf>
              <fill>
                <patternFill>
                  <bgColor rgb="FF27AE60"/>
                </patternFill>
              </fill>
            </x14:dxf>
          </x14:cfRule>
          <x14:cfRule type="cellIs" priority="66" operator="equal" id="{5DEAF411-00E9-4480-87DE-C3A69559FF3A}">
            <xm:f>Values!$A$26</xm:f>
            <x14:dxf>
              <fill>
                <patternFill>
                  <bgColor rgb="FFE67E22"/>
                </patternFill>
              </fill>
            </x14:dxf>
          </x14:cfRule>
          <x14:cfRule type="cellIs" priority="65" operator="equal" id="{30BDAAA2-D5B6-4610-8EFE-B70BCC69AD32}">
            <xm:f>Values!$A$27</xm:f>
            <x14:dxf>
              <fill>
                <patternFill>
                  <bgColor rgb="FFF39C12"/>
                </patternFill>
              </fill>
            </x14:dxf>
          </x14:cfRule>
          <x14:cfRule type="cellIs" priority="64" operator="equal" id="{728FB69E-03D5-44D1-85A9-D9CDAF094F5B}">
            <xm:f>Values!$A$28</xm:f>
            <x14:dxf>
              <fill>
                <patternFill>
                  <bgColor rgb="FFF1C40F"/>
                </patternFill>
              </fill>
            </x14:dxf>
          </x14:cfRule>
          <x14:cfRule type="cellIs" priority="67" operator="equal" id="{9A8FF04B-F16D-4CDA-9C4D-9EB1C13F4E94}">
            <xm:f>Values!$A$25</xm:f>
            <x14:dxf>
              <fill>
                <patternFill>
                  <bgColor rgb="FFE74C3C"/>
                </patternFill>
              </fill>
            </x14:dxf>
          </x14:cfRule>
          <xm:sqref>I26</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600-000000000000}">
          <x14:formula1>
            <xm:f>Values!$A$25:$A$29</xm:f>
          </x14:formula1>
          <xm:sqref>I22:I24 I26</xm:sqref>
        </x14:dataValidation>
        <x14:dataValidation type="list" allowBlank="1" showInputMessage="1" showErrorMessage="1" xr:uid="{00000000-0002-0000-0600-000001000000}">
          <x14:formula1>
            <xm:f>Values!$A$18:$A$22</xm:f>
          </x14:formula1>
          <xm:sqref>H22:H24 H26</xm:sqref>
        </x14:dataValidation>
        <x14:dataValidation type="list" allowBlank="1" showInputMessage="1" showErrorMessage="1" xr:uid="{00000000-0002-0000-0600-000002000000}">
          <x14:formula1>
            <xm:f>Values!$A$11:$A$15</xm:f>
          </x14:formula1>
          <xm:sqref>G21:G26</xm:sqref>
        </x14:dataValidation>
        <x14:dataValidation type="list" allowBlank="1" showInputMessage="1" showErrorMessage="1" xr:uid="{00000000-0002-0000-0600-000003000000}">
          <x14:formula1>
            <xm:f>Values!$A$4:$A$8</xm:f>
          </x14:formula1>
          <xm:sqref>F21:F26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P39"/>
  <sheetViews>
    <sheetView topLeftCell="A5" zoomScale="111" zoomScaleNormal="80" workbookViewId="0">
      <selection activeCell="G40" sqref="G40"/>
    </sheetView>
  </sheetViews>
  <sheetFormatPr baseColWidth="10" defaultColWidth="8.6640625" defaultRowHeight="15"/>
  <cols>
    <col min="2" max="2" width="71.33203125" customWidth="1"/>
    <col min="3" max="3" width="14.83203125" style="3" customWidth="1"/>
    <col min="4" max="4" width="15" style="3" bestFit="1" customWidth="1"/>
    <col min="5" max="5" width="32" bestFit="1" customWidth="1"/>
    <col min="6" max="6" width="20.6640625" bestFit="1" customWidth="1"/>
    <col min="7" max="7" width="26.6640625" bestFit="1" customWidth="1"/>
    <col min="8" max="8" width="25" bestFit="1" customWidth="1"/>
    <col min="9" max="9" width="26.5" bestFit="1" customWidth="1"/>
    <col min="11" max="14" width="8.6640625" hidden="1" customWidth="1"/>
  </cols>
  <sheetData>
    <row r="1" spans="1:9" ht="59.75" customHeight="1">
      <c r="A1" s="31" t="s">
        <v>285</v>
      </c>
      <c r="B1" s="31"/>
      <c r="C1" s="31"/>
      <c r="D1" s="31"/>
      <c r="E1" s="31"/>
      <c r="F1" s="31"/>
      <c r="G1" s="31"/>
      <c r="H1" s="31"/>
      <c r="I1" s="31"/>
    </row>
    <row r="3" spans="1:9">
      <c r="C3"/>
      <c r="D3"/>
    </row>
    <row r="4" spans="1:9">
      <c r="C4"/>
      <c r="D4"/>
    </row>
    <row r="5" spans="1:9">
      <c r="C5" s="32" t="s">
        <v>47</v>
      </c>
      <c r="D5" s="32"/>
      <c r="E5" s="21">
        <f>G34</f>
        <v>0.234375</v>
      </c>
    </row>
    <row r="6" spans="1:9">
      <c r="C6"/>
      <c r="D6"/>
    </row>
    <row r="7" spans="1:9">
      <c r="C7" s="37" t="s">
        <v>48</v>
      </c>
      <c r="D7" s="37"/>
      <c r="E7" s="20">
        <f>H34</f>
        <v>0.765625</v>
      </c>
    </row>
    <row r="20" spans="1:14" s="19" customFormat="1" ht="32">
      <c r="A20" s="15" t="s">
        <v>2</v>
      </c>
      <c r="B20" s="15" t="s">
        <v>93</v>
      </c>
      <c r="C20" s="15" t="s">
        <v>49</v>
      </c>
      <c r="D20" s="18" t="s">
        <v>116</v>
      </c>
      <c r="E20" s="15" t="s">
        <v>3</v>
      </c>
      <c r="F20" s="15" t="s">
        <v>50</v>
      </c>
      <c r="G20" s="15" t="s">
        <v>7</v>
      </c>
      <c r="H20" s="18" t="s">
        <v>51</v>
      </c>
      <c r="I20" s="15" t="s">
        <v>11</v>
      </c>
    </row>
    <row r="21" spans="1:14" ht="32">
      <c r="A21" s="6">
        <v>6.1</v>
      </c>
      <c r="B21" s="26" t="s">
        <v>168</v>
      </c>
      <c r="C21" s="4" t="s">
        <v>59</v>
      </c>
      <c r="D21" s="4" t="s">
        <v>115</v>
      </c>
      <c r="E21" s="3" t="s">
        <v>310</v>
      </c>
      <c r="F21" s="5" t="s">
        <v>75</v>
      </c>
      <c r="G21" s="5" t="s">
        <v>54</v>
      </c>
      <c r="H21" s="5" t="s">
        <v>55</v>
      </c>
      <c r="I21" s="5" t="s">
        <v>56</v>
      </c>
      <c r="K21" s="12">
        <f>IF(F21="No Policy",0,IF(F21="Informal Policy",0.25,IF(F21="Partial Written Policy",0.5,IF(F21="Written Policy",0.75,IF(F21="Approved Written Policy",1,"INVALID")))))</f>
        <v>0.75</v>
      </c>
      <c r="L21" s="12">
        <f>IF(G21="Not Implemented",0,IF(G21="Parts of Policy Implemented",0.25,IF(G21="Implemented on Some Systems",0.5,IF(G21="Implemented on Most Systems",0.75,IF(G21="Implemented on All Systems",1,"INVALID")))))</f>
        <v>0</v>
      </c>
      <c r="M21" s="12">
        <f>IF(H21="Not Automated",0,IF(H21="Parts of Policy Automated",0.25,IF(H21="Automated on Some Systems",0.5,IF(H21="Automated on Most Systems",0.75,IF(H21="Automated on All Systems",1,"INVALID")))))</f>
        <v>0</v>
      </c>
      <c r="N21" s="12">
        <f>IF(I21="Not Reported",0,IF(I21="Parts of Policy Reported",0.25,IF(I21="Reported on Some Systems",0.5,IF(I21="Reported on Most Systems",0.75,IF(I21="Reported on All Systems",1,"INVALID")))))</f>
        <v>0</v>
      </c>
    </row>
    <row r="22" spans="1:14" ht="64">
      <c r="A22" s="6">
        <v>6.2</v>
      </c>
      <c r="B22" s="26" t="s">
        <v>169</v>
      </c>
      <c r="C22" s="4" t="s">
        <v>59</v>
      </c>
      <c r="D22" s="4" t="s">
        <v>115</v>
      </c>
      <c r="E22" s="3" t="s">
        <v>310</v>
      </c>
      <c r="F22" s="5" t="s">
        <v>53</v>
      </c>
      <c r="G22" s="5" t="s">
        <v>54</v>
      </c>
      <c r="H22" s="5" t="s">
        <v>55</v>
      </c>
      <c r="I22" s="5" t="s">
        <v>56</v>
      </c>
      <c r="K22" s="12">
        <f t="shared" ref="K22:K27" si="0">IF(F22="No Policy",0,IF(F22="Informal Policy",0.25,IF(F22="Partial Written Policy",0.5,IF(F22="Written Policy",0.75,IF(F22="Approved Written Policy",1,"INVALID")))))</f>
        <v>0</v>
      </c>
      <c r="L22" s="12">
        <f t="shared" ref="L22:L27" si="1">IF(G22="Not Implemented",0,IF(G22="Parts of Policy Implemented",0.25,IF(G22="Implemented on Some Systems",0.5,IF(G22="Implemented on Most Systems",0.75,IF(G22="Implemented on All Systems",1,"INVALID")))))</f>
        <v>0</v>
      </c>
      <c r="M22" s="12">
        <f t="shared" ref="M22:M27" si="2">IF(H22="Not Automated",0,IF(H22="Parts of Policy Automated",0.25,IF(H22="Automated on Some Systems",0.5,IF(H22="Automated on Most Systems",0.75,IF(H22="Automated on All Systems",1,"INVALID")))))</f>
        <v>0</v>
      </c>
      <c r="N22" s="12">
        <f t="shared" ref="N22:N27" si="3">IF(I22="Not Reported",0,IF(I22="Parts of Policy Reported",0.25,IF(I22="Reported on Some Systems",0.5,IF(I22="Reported on Most Systems",0.75,IF(I22="Reported on All Systems",1,"INVALID")))))</f>
        <v>0</v>
      </c>
    </row>
    <row r="23" spans="1:14" ht="48">
      <c r="A23" s="6">
        <v>6.3</v>
      </c>
      <c r="B23" s="26" t="s">
        <v>170</v>
      </c>
      <c r="C23" s="4" t="s">
        <v>59</v>
      </c>
      <c r="D23" s="4" t="s">
        <v>115</v>
      </c>
      <c r="E23" s="3" t="s">
        <v>310</v>
      </c>
      <c r="F23" s="5" t="s">
        <v>53</v>
      </c>
      <c r="G23" s="5" t="s">
        <v>54</v>
      </c>
      <c r="H23" s="5" t="s">
        <v>55</v>
      </c>
      <c r="I23" s="5" t="s">
        <v>56</v>
      </c>
      <c r="K23" s="12">
        <f t="shared" ref="K23:K24" si="4">IF(F23="No Policy",0,IF(F23="Informal Policy",0.25,IF(F23="Partial Written Policy",0.5,IF(F23="Written Policy",0.75,IF(F23="Approved Written Policy",1,"INVALID")))))</f>
        <v>0</v>
      </c>
      <c r="L23" s="12">
        <f t="shared" ref="L23:L24" si="5">IF(G23="Not Implemented",0,IF(G23="Parts of Policy Implemented",0.25,IF(G23="Implemented on Some Systems",0.5,IF(G23="Implemented on Most Systems",0.75,IF(G23="Implemented on All Systems",1,"INVALID")))))</f>
        <v>0</v>
      </c>
      <c r="M23" s="12">
        <f t="shared" ref="M23:M24" si="6">IF(H23="Not Automated",0,IF(H23="Parts of Policy Automated",0.25,IF(H23="Automated on Some Systems",0.5,IF(H23="Automated on Most Systems",0.75,IF(H23="Automated on All Systems",1,"INVALID")))))</f>
        <v>0</v>
      </c>
      <c r="N23" s="12">
        <f t="shared" ref="N23:N24" si="7">IF(I23="Not Reported",0,IF(I23="Parts of Policy Reported",0.25,IF(I23="Reported on Some Systems",0.5,IF(I23="Reported on Most Systems",0.75,IF(I23="Reported on All Systems",1,"INVALID")))))</f>
        <v>0</v>
      </c>
    </row>
    <row r="24" spans="1:14" ht="16">
      <c r="A24" s="6">
        <v>6.4</v>
      </c>
      <c r="B24" s="26" t="s">
        <v>171</v>
      </c>
      <c r="C24" s="4" t="s">
        <v>59</v>
      </c>
      <c r="D24" s="4" t="s">
        <v>115</v>
      </c>
      <c r="E24" s="3" t="s">
        <v>310</v>
      </c>
      <c r="F24" s="5" t="s">
        <v>53</v>
      </c>
      <c r="G24" s="5" t="s">
        <v>54</v>
      </c>
      <c r="H24" s="5" t="s">
        <v>55</v>
      </c>
      <c r="I24" s="5" t="s">
        <v>56</v>
      </c>
      <c r="K24" s="12">
        <f t="shared" si="4"/>
        <v>0</v>
      </c>
      <c r="L24" s="12">
        <f t="shared" si="5"/>
        <v>0</v>
      </c>
      <c r="M24" s="12">
        <f t="shared" si="6"/>
        <v>0</v>
      </c>
      <c r="N24" s="12">
        <f t="shared" si="7"/>
        <v>0</v>
      </c>
    </row>
    <row r="25" spans="1:14" ht="32">
      <c r="A25" s="6">
        <v>6.5</v>
      </c>
      <c r="B25" s="26" t="s">
        <v>172</v>
      </c>
      <c r="C25" s="4" t="s">
        <v>59</v>
      </c>
      <c r="D25" s="4" t="s">
        <v>115</v>
      </c>
      <c r="E25" s="3" t="s">
        <v>310</v>
      </c>
      <c r="F25" s="5" t="s">
        <v>53</v>
      </c>
      <c r="G25" s="5" t="s">
        <v>54</v>
      </c>
      <c r="H25" s="5" t="s">
        <v>55</v>
      </c>
      <c r="I25" s="5" t="s">
        <v>56</v>
      </c>
      <c r="K25" s="12">
        <f t="shared" si="0"/>
        <v>0</v>
      </c>
      <c r="L25" s="12">
        <f t="shared" si="1"/>
        <v>0</v>
      </c>
      <c r="M25" s="12">
        <f t="shared" si="2"/>
        <v>0</v>
      </c>
      <c r="N25" s="12">
        <f t="shared" si="3"/>
        <v>0</v>
      </c>
    </row>
    <row r="26" spans="1:14" ht="48">
      <c r="A26" s="6">
        <v>6.6</v>
      </c>
      <c r="B26" s="26" t="s">
        <v>173</v>
      </c>
      <c r="C26" s="4" t="s">
        <v>52</v>
      </c>
      <c r="D26" s="4" t="s">
        <v>114</v>
      </c>
      <c r="E26" s="3" t="s">
        <v>310</v>
      </c>
      <c r="F26" s="5" t="s">
        <v>75</v>
      </c>
      <c r="G26" s="5" t="s">
        <v>79</v>
      </c>
      <c r="H26" s="27" t="s">
        <v>58</v>
      </c>
      <c r="I26" s="27" t="s">
        <v>58</v>
      </c>
      <c r="K26" s="12">
        <f t="shared" si="0"/>
        <v>0.75</v>
      </c>
      <c r="L26" s="12">
        <f t="shared" si="1"/>
        <v>0.5</v>
      </c>
      <c r="M26" s="12"/>
      <c r="N26" s="12"/>
    </row>
    <row r="27" spans="1:14" ht="32">
      <c r="A27" s="6">
        <v>6.7</v>
      </c>
      <c r="B27" s="26" t="s">
        <v>174</v>
      </c>
      <c r="C27" s="4" t="s">
        <v>59</v>
      </c>
      <c r="D27" s="4" t="s">
        <v>114</v>
      </c>
      <c r="E27" s="3" t="s">
        <v>310</v>
      </c>
      <c r="F27" s="5" t="s">
        <v>76</v>
      </c>
      <c r="G27" s="5" t="s">
        <v>80</v>
      </c>
      <c r="H27" s="5" t="s">
        <v>85</v>
      </c>
      <c r="I27" s="5" t="s">
        <v>90</v>
      </c>
      <c r="K27" s="12">
        <f t="shared" si="0"/>
        <v>1</v>
      </c>
      <c r="L27" s="12">
        <f t="shared" si="1"/>
        <v>0.75</v>
      </c>
      <c r="M27" s="12">
        <f t="shared" si="2"/>
        <v>0.75</v>
      </c>
      <c r="N27" s="12">
        <f t="shared" si="3"/>
        <v>0.75</v>
      </c>
    </row>
    <row r="28" spans="1:14" ht="80">
      <c r="A28" s="6">
        <v>6.8</v>
      </c>
      <c r="B28" s="26" t="s">
        <v>175</v>
      </c>
      <c r="C28" s="4" t="s">
        <v>59</v>
      </c>
      <c r="D28" s="4">
        <v>3</v>
      </c>
      <c r="E28" s="3" t="s">
        <v>303</v>
      </c>
      <c r="F28" s="5" t="s">
        <v>76</v>
      </c>
      <c r="G28" s="5" t="s">
        <v>80</v>
      </c>
      <c r="H28" s="27" t="s">
        <v>58</v>
      </c>
      <c r="I28" s="27" t="s">
        <v>58</v>
      </c>
      <c r="K28" s="12">
        <f t="shared" ref="K28" si="8">IF(F28="No Policy",0,IF(F28="Informal Policy",0.25,IF(F28="Partial Written Policy",0.5,IF(F28="Written Policy",0.75,IF(F28="Approved Written Policy",1,"INVALID")))))</f>
        <v>1</v>
      </c>
      <c r="L28" s="12">
        <f t="shared" ref="L28" si="9">IF(G28="Not Implemented",0,IF(G28="Parts of Policy Implemented",0.25,IF(G28="Implemented on Some Systems",0.5,IF(G28="Implemented on Most Systems",0.75,IF(G28="Implemented on All Systems",1,"INVALID")))))</f>
        <v>0.75</v>
      </c>
      <c r="M28" s="12"/>
      <c r="N28" s="12"/>
    </row>
    <row r="30" spans="1:14" hidden="1">
      <c r="E30" s="2" t="s">
        <v>60</v>
      </c>
      <c r="G30" s="13">
        <f>AVERAGE(K21:K28)</f>
        <v>0.4375</v>
      </c>
      <c r="H30" s="13">
        <f>1-G30</f>
        <v>0.5625</v>
      </c>
    </row>
    <row r="31" spans="1:14" ht="16" hidden="1">
      <c r="E31" s="4" t="s">
        <v>61</v>
      </c>
      <c r="F31" s="4"/>
      <c r="G31" s="13">
        <f>AVERAGE(L21:L28)</f>
        <v>0.25</v>
      </c>
      <c r="H31" s="13">
        <f>1-G31</f>
        <v>0.75</v>
      </c>
    </row>
    <row r="32" spans="1:14" ht="16" hidden="1">
      <c r="E32" s="4" t="s">
        <v>62</v>
      </c>
      <c r="F32" s="4"/>
      <c r="G32" s="13">
        <f>AVERAGE(M21:M28)</f>
        <v>0.125</v>
      </c>
      <c r="H32" s="13">
        <f>1-G32</f>
        <v>0.875</v>
      </c>
    </row>
    <row r="33" spans="1:16" ht="16" hidden="1">
      <c r="E33" s="4" t="s">
        <v>63</v>
      </c>
      <c r="F33" s="4"/>
      <c r="G33" s="13">
        <f>AVERAGE(N21:N28)</f>
        <v>0.125</v>
      </c>
      <c r="H33" s="13">
        <f>1-G33</f>
        <v>0.875</v>
      </c>
    </row>
    <row r="34" spans="1:16" ht="16" hidden="1">
      <c r="E34" s="4" t="s">
        <v>64</v>
      </c>
      <c r="F34" s="4"/>
      <c r="G34" s="13">
        <f>AVERAGE(G30:G33)</f>
        <v>0.234375</v>
      </c>
      <c r="H34" s="13">
        <f>1-G34</f>
        <v>0.765625</v>
      </c>
    </row>
    <row r="35" spans="1:16" ht="16" hidden="1">
      <c r="E35" s="4" t="s">
        <v>117</v>
      </c>
      <c r="F35" s="4"/>
      <c r="G35" s="13">
        <f>AVERAGE(L21:L25)</f>
        <v>0</v>
      </c>
      <c r="H35" s="13">
        <f t="shared" ref="H35:H37" si="10">1-G35</f>
        <v>1</v>
      </c>
    </row>
    <row r="36" spans="1:16" ht="16" hidden="1">
      <c r="E36" s="4" t="s">
        <v>118</v>
      </c>
      <c r="F36" s="4"/>
      <c r="G36" s="13">
        <f>AVERAGE(L21:L27)</f>
        <v>0.17857142857142858</v>
      </c>
      <c r="H36" s="13">
        <f t="shared" si="10"/>
        <v>0.8214285714285714</v>
      </c>
    </row>
    <row r="37" spans="1:16" ht="16" hidden="1">
      <c r="E37" s="4" t="s">
        <v>119</v>
      </c>
      <c r="F37" s="4"/>
      <c r="G37" s="13">
        <f>AVERAGE(L21:L28)</f>
        <v>0.25</v>
      </c>
      <c r="H37" s="13">
        <f t="shared" si="10"/>
        <v>0.75</v>
      </c>
    </row>
    <row r="39" spans="1:16" ht="30" customHeight="1">
      <c r="A39" s="29" t="s">
        <v>13</v>
      </c>
      <c r="B39" s="29"/>
      <c r="C39" s="29"/>
      <c r="D39" s="29"/>
      <c r="E39" s="29"/>
      <c r="F39" s="29"/>
      <c r="G39" s="29"/>
      <c r="H39" s="29"/>
      <c r="I39" s="29"/>
      <c r="J39" s="29"/>
      <c r="K39" s="29"/>
      <c r="L39" s="29"/>
      <c r="M39" s="29"/>
      <c r="N39" s="29"/>
      <c r="O39" s="29"/>
      <c r="P39" s="29"/>
    </row>
  </sheetData>
  <mergeCells count="4">
    <mergeCell ref="A1:I1"/>
    <mergeCell ref="A39:P39"/>
    <mergeCell ref="C5:D5"/>
    <mergeCell ref="C7:D7"/>
  </mergeCells>
  <hyperlinks>
    <hyperlink ref="A39" r:id="rId1" display="http://creativecommons.org/licenses/by-sa/4.0/" xr:uid="{00000000-0004-0000-07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18" operator="equal" id="{2459F185-3715-4047-85DC-9D235B69316D}">
            <xm:f>Values!$A$6</xm:f>
            <x14:dxf>
              <fill>
                <patternFill>
                  <bgColor rgb="FFF39C12"/>
                </patternFill>
              </fill>
            </x14:dxf>
          </x14:cfRule>
          <x14:cfRule type="cellIs" priority="20" operator="equal" id="{8AE9CB7C-DCCE-48D5-9F69-09D1887C04B7}">
            <xm:f>Values!$A$4</xm:f>
            <x14:dxf>
              <fill>
                <patternFill>
                  <bgColor rgb="FFE74C3C"/>
                </patternFill>
              </fill>
            </x14:dxf>
          </x14:cfRule>
          <x14:cfRule type="cellIs" priority="19" operator="equal" id="{6A4D1541-CE82-4EFB-AC63-609216228863}">
            <xm:f>Values!$A$5</xm:f>
            <x14:dxf>
              <fill>
                <patternFill>
                  <bgColor rgb="FFE67E22"/>
                </patternFill>
              </fill>
            </x14:dxf>
          </x14:cfRule>
          <x14:cfRule type="cellIs" priority="17" operator="equal" id="{35D842DC-AF29-4A64-B370-A28F776A6FE2}">
            <xm:f>Values!$A$7</xm:f>
            <x14:dxf>
              <fill>
                <patternFill>
                  <bgColor rgb="FFF1C40F"/>
                </patternFill>
              </fill>
            </x14:dxf>
          </x14:cfRule>
          <x14:cfRule type="cellIs" priority="16" operator="equal" id="{FC872247-8659-41A9-A707-0EBB1C94F149}">
            <xm:f>Values!$A$8</xm:f>
            <x14:dxf>
              <fill>
                <patternFill>
                  <bgColor rgb="FF27AE60"/>
                </patternFill>
              </fill>
            </x14:dxf>
          </x14:cfRule>
          <xm:sqref>F21:F28</xm:sqref>
        </x14:conditionalFormatting>
        <x14:conditionalFormatting xmlns:xm="http://schemas.microsoft.com/office/excel/2006/main">
          <x14:cfRule type="cellIs" priority="15" operator="equal" id="{9CE0AC8E-D999-45BE-9DB9-254F6E43475C}">
            <xm:f>Values!$A$11</xm:f>
            <x14:dxf>
              <fill>
                <patternFill>
                  <bgColor rgb="FFE74C3C"/>
                </patternFill>
              </fill>
            </x14:dxf>
          </x14:cfRule>
          <x14:cfRule type="cellIs" priority="14" operator="equal" id="{E371A9DC-4C94-4F23-A0B8-569C56F43459}">
            <xm:f>Values!$A$12</xm:f>
            <x14:dxf>
              <fill>
                <patternFill>
                  <bgColor rgb="FFE67E22"/>
                </patternFill>
              </fill>
            </x14:dxf>
          </x14:cfRule>
          <x14:cfRule type="cellIs" priority="1" operator="equal" id="{64FD0196-2960-4D69-A4A1-89D1321DF594}">
            <xm:f>Values!$A$15</xm:f>
            <x14:dxf>
              <fill>
                <patternFill>
                  <bgColor rgb="FF27AE60"/>
                </patternFill>
              </fill>
            </x14:dxf>
          </x14:cfRule>
          <x14:cfRule type="cellIs" priority="13" operator="equal" id="{D3FE96E2-CC26-44E1-B77B-B0405D109A3E}">
            <xm:f>Values!$A$13</xm:f>
            <x14:dxf>
              <fill>
                <patternFill>
                  <bgColor rgb="FFF39C12"/>
                </patternFill>
              </fill>
            </x14:dxf>
          </x14:cfRule>
          <x14:cfRule type="cellIs" priority="12" operator="equal" id="{62E9E8B6-FBBA-42D3-A1F7-9B79FB0C1B42}">
            <xm:f>Values!$A$14</xm:f>
            <x14:dxf>
              <fill>
                <patternFill>
                  <bgColor rgb="FFF1C40F"/>
                </patternFill>
              </fill>
            </x14:dxf>
          </x14:cfRule>
          <xm:sqref>G21:G28</xm:sqref>
        </x14:conditionalFormatting>
        <x14:conditionalFormatting xmlns:xm="http://schemas.microsoft.com/office/excel/2006/main">
          <x14:cfRule type="cellIs" priority="22" operator="equal" id="{241D426A-DDB5-4861-8BB8-F72BD137BE12}">
            <xm:f>Values!$A$22</xm:f>
            <x14:dxf>
              <fill>
                <patternFill>
                  <bgColor rgb="FF27B060"/>
                </patternFill>
              </fill>
            </x14:dxf>
          </x14:cfRule>
          <x14:cfRule type="cellIs" priority="31" operator="equal" id="{591EB8FE-E5E3-4111-952A-CAD2131C1E5C}">
            <xm:f>Values!$A$18</xm:f>
            <x14:dxf>
              <fill>
                <patternFill>
                  <bgColor rgb="FFE74C3C"/>
                </patternFill>
              </fill>
            </x14:dxf>
          </x14:cfRule>
          <x14:cfRule type="cellIs" priority="30" operator="equal" id="{F12B2FE2-8F59-40C2-AF61-192A711780F9}">
            <xm:f>Values!$A$19</xm:f>
            <x14:dxf>
              <fill>
                <patternFill>
                  <bgColor rgb="FFE67E22"/>
                </patternFill>
              </fill>
            </x14:dxf>
          </x14:cfRule>
          <x14:cfRule type="cellIs" priority="29" operator="equal" id="{0BFD406D-5BEC-41C4-ADD3-9EC5EFDD1E61}">
            <xm:f>Values!$A$20</xm:f>
            <x14:dxf>
              <fill>
                <patternFill>
                  <bgColor rgb="FFF39C12"/>
                </patternFill>
              </fill>
            </x14:dxf>
          </x14:cfRule>
          <x14:cfRule type="cellIs" priority="28" operator="equal" id="{BCC67D9A-5AFE-402F-AC2F-F1ACE38A93CF}">
            <xm:f>Values!$A$21</xm:f>
            <x14:dxf>
              <fill>
                <patternFill>
                  <bgColor rgb="FFF1C40F"/>
                </patternFill>
              </fill>
            </x14:dxf>
          </x14:cfRule>
          <xm:sqref>H21:H25</xm:sqref>
        </x14:conditionalFormatting>
        <x14:conditionalFormatting xmlns:xm="http://schemas.microsoft.com/office/excel/2006/main">
          <x14:cfRule type="cellIs" priority="71" operator="equal" id="{9DE0B808-92BB-4446-8B97-DBE2BDCE9A44}">
            <xm:f>Values!$A$18</xm:f>
            <x14:dxf>
              <fill>
                <patternFill>
                  <bgColor rgb="FFE74C3C"/>
                </patternFill>
              </fill>
            </x14:dxf>
          </x14:cfRule>
          <x14:cfRule type="cellIs" priority="70" operator="equal" id="{17903FAB-CB15-47B2-A468-9DDEE18B59B5}">
            <xm:f>Values!$A$19</xm:f>
            <x14:dxf>
              <fill>
                <patternFill>
                  <bgColor rgb="FFE67E22"/>
                </patternFill>
              </fill>
            </x14:dxf>
          </x14:cfRule>
          <x14:cfRule type="cellIs" priority="69" operator="equal" id="{CE899300-B53C-40A3-A73C-BB4494CCE540}">
            <xm:f>Values!$A$20</xm:f>
            <x14:dxf>
              <fill>
                <patternFill>
                  <bgColor rgb="FFF39C12"/>
                </patternFill>
              </fill>
            </x14:dxf>
          </x14:cfRule>
          <x14:cfRule type="cellIs" priority="68" operator="equal" id="{D6E36C7B-88B7-4881-87F9-B380FC9DF61B}">
            <xm:f>Values!$A$21</xm:f>
            <x14:dxf>
              <fill>
                <patternFill>
                  <bgColor rgb="FFF1C40F"/>
                </patternFill>
              </fill>
            </x14:dxf>
          </x14:cfRule>
          <x14:cfRule type="cellIs" priority="62" operator="equal" id="{71EDD78B-38F3-4FDC-9D16-4F46C4999E0E}">
            <xm:f>Values!$A$22</xm:f>
            <x14:dxf>
              <fill>
                <patternFill>
                  <bgColor rgb="FF27B060"/>
                </patternFill>
              </fill>
            </x14:dxf>
          </x14:cfRule>
          <xm:sqref>H27</xm:sqref>
        </x14:conditionalFormatting>
        <x14:conditionalFormatting xmlns:xm="http://schemas.microsoft.com/office/excel/2006/main">
          <x14:cfRule type="cellIs" priority="23" operator="equal" id="{42CB7021-E6AC-4FDC-AC18-F5551965ADF2}">
            <xm:f>Values!$A$29</xm:f>
            <x14:dxf>
              <fill>
                <patternFill>
                  <bgColor rgb="FF27AE60"/>
                </patternFill>
              </fill>
            </x14:dxf>
          </x14:cfRule>
          <x14:cfRule type="cellIs" priority="26" operator="equal" id="{9F5B6444-DB91-445E-AA9C-6F577B67E35E}">
            <xm:f>Values!$A$26</xm:f>
            <x14:dxf>
              <fill>
                <patternFill>
                  <bgColor rgb="FFE67E22"/>
                </patternFill>
              </fill>
            </x14:dxf>
          </x14:cfRule>
          <x14:cfRule type="cellIs" priority="25" operator="equal" id="{74F08A50-397D-47EA-87B9-4A2E54D52A8F}">
            <xm:f>Values!$A$27</xm:f>
            <x14:dxf>
              <fill>
                <patternFill>
                  <bgColor rgb="FFF39C12"/>
                </patternFill>
              </fill>
            </x14:dxf>
          </x14:cfRule>
          <x14:cfRule type="cellIs" priority="27" operator="equal" id="{98CEA8B5-1B27-40E9-9F17-9D08D4E7A4A3}">
            <xm:f>Values!$A$25</xm:f>
            <x14:dxf>
              <fill>
                <patternFill>
                  <bgColor rgb="FFE74C3C"/>
                </patternFill>
              </fill>
            </x14:dxf>
          </x14:cfRule>
          <x14:cfRule type="cellIs" priority="24" operator="equal" id="{EF2B2A14-18EE-4B39-ACA3-FEE5FF8539BA}">
            <xm:f>Values!$A$28</xm:f>
            <x14:dxf>
              <fill>
                <patternFill>
                  <bgColor rgb="FFF1C40F"/>
                </patternFill>
              </fill>
            </x14:dxf>
          </x14:cfRule>
          <xm:sqref>I21:I25</xm:sqref>
        </x14:conditionalFormatting>
        <x14:conditionalFormatting xmlns:xm="http://schemas.microsoft.com/office/excel/2006/main">
          <x14:cfRule type="cellIs" priority="67" operator="equal" id="{CFA314CA-E2AE-4ADF-BFD3-8825DC98769E}">
            <xm:f>Values!$A$25</xm:f>
            <x14:dxf>
              <fill>
                <patternFill>
                  <bgColor rgb="FFE74C3C"/>
                </patternFill>
              </fill>
            </x14:dxf>
          </x14:cfRule>
          <x14:cfRule type="cellIs" priority="66" operator="equal" id="{30F27E79-AB70-4C0A-BA0F-985407E52F58}">
            <xm:f>Values!$A$26</xm:f>
            <x14:dxf>
              <fill>
                <patternFill>
                  <bgColor rgb="FFE67E22"/>
                </patternFill>
              </fill>
            </x14:dxf>
          </x14:cfRule>
          <x14:cfRule type="cellIs" priority="64" operator="equal" id="{143D2DB5-C498-4C12-B685-54B25EA4EBA4}">
            <xm:f>Values!$A$28</xm:f>
            <x14:dxf>
              <fill>
                <patternFill>
                  <bgColor rgb="FFF1C40F"/>
                </patternFill>
              </fill>
            </x14:dxf>
          </x14:cfRule>
          <x14:cfRule type="cellIs" priority="63" operator="equal" id="{ED430CE4-7583-484F-9E52-38B83074168E}">
            <xm:f>Values!$A$29</xm:f>
            <x14:dxf>
              <fill>
                <patternFill>
                  <bgColor rgb="FF27AE60"/>
                </patternFill>
              </fill>
            </x14:dxf>
          </x14:cfRule>
          <x14:cfRule type="cellIs" priority="65" operator="equal" id="{5622AF93-1DB5-4A7D-A962-07563A004E61}">
            <xm:f>Values!$A$27</xm:f>
            <x14:dxf>
              <fill>
                <patternFill>
                  <bgColor rgb="FFF39C12"/>
                </patternFill>
              </fill>
            </x14:dxf>
          </x14:cfRule>
          <xm:sqref>I27</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700-000000000000}">
          <x14:formula1>
            <xm:f>Values!$A$25:$A$29</xm:f>
          </x14:formula1>
          <xm:sqref>I21:I25 I27</xm:sqref>
        </x14:dataValidation>
        <x14:dataValidation type="list" allowBlank="1" showInputMessage="1" showErrorMessage="1" xr:uid="{00000000-0002-0000-0700-000001000000}">
          <x14:formula1>
            <xm:f>Values!$A$18:$A$22</xm:f>
          </x14:formula1>
          <xm:sqref>H21:H25 H27</xm:sqref>
        </x14:dataValidation>
        <x14:dataValidation type="list" allowBlank="1" showInputMessage="1" showErrorMessage="1" xr:uid="{00000000-0002-0000-0700-000002000000}">
          <x14:formula1>
            <xm:f>Values!$A$11:$A$15</xm:f>
          </x14:formula1>
          <xm:sqref>G21:G28</xm:sqref>
        </x14:dataValidation>
        <x14:dataValidation type="list" allowBlank="1" showInputMessage="1" showErrorMessage="1" xr:uid="{00000000-0002-0000-0700-000003000000}">
          <x14:formula1>
            <xm:f>Values!$A$4:$A$8</xm:f>
          </x14:formula1>
          <xm:sqref>F21:F28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P38"/>
  <sheetViews>
    <sheetView zoomScaleNormal="80" workbookViewId="0">
      <selection activeCell="E42" sqref="E42"/>
    </sheetView>
  </sheetViews>
  <sheetFormatPr baseColWidth="10" defaultColWidth="8.6640625" defaultRowHeight="15"/>
  <cols>
    <col min="2" max="2" width="71.33203125" customWidth="1"/>
    <col min="3" max="3" width="14.83203125" style="3" customWidth="1"/>
    <col min="4" max="4" width="15" style="3" bestFit="1" customWidth="1"/>
    <col min="5" max="5" width="32" bestFit="1" customWidth="1"/>
    <col min="6" max="6" width="20.6640625" bestFit="1" customWidth="1"/>
    <col min="7" max="7" width="26.6640625" bestFit="1" customWidth="1"/>
    <col min="8" max="8" width="25" bestFit="1" customWidth="1"/>
    <col min="9" max="9" width="26.5" bestFit="1" customWidth="1"/>
    <col min="10" max="10" width="8.6640625" customWidth="1"/>
    <col min="11" max="14" width="8.6640625" hidden="1" customWidth="1"/>
  </cols>
  <sheetData>
    <row r="1" spans="1:9" ht="59.75" customHeight="1">
      <c r="A1" s="31" t="s">
        <v>286</v>
      </c>
      <c r="B1" s="31"/>
      <c r="C1" s="31"/>
      <c r="D1" s="31"/>
      <c r="E1" s="31"/>
      <c r="F1" s="31"/>
      <c r="G1" s="31"/>
      <c r="H1" s="31"/>
      <c r="I1" s="31"/>
    </row>
    <row r="3" spans="1:9">
      <c r="C3"/>
      <c r="D3"/>
    </row>
    <row r="4" spans="1:9">
      <c r="C4"/>
      <c r="D4"/>
    </row>
    <row r="5" spans="1:9">
      <c r="C5" s="32" t="s">
        <v>47</v>
      </c>
      <c r="D5" s="32"/>
      <c r="E5" s="21">
        <f>G33</f>
        <v>0.16607142857142859</v>
      </c>
    </row>
    <row r="6" spans="1:9">
      <c r="C6"/>
      <c r="D6"/>
    </row>
    <row r="7" spans="1:9">
      <c r="C7" s="37" t="s">
        <v>48</v>
      </c>
      <c r="D7" s="37"/>
      <c r="E7" s="20">
        <f>H33</f>
        <v>0.83392857142857135</v>
      </c>
    </row>
    <row r="20" spans="1:14" s="19" customFormat="1" ht="32">
      <c r="A20" s="15" t="s">
        <v>2</v>
      </c>
      <c r="B20" s="15" t="s">
        <v>93</v>
      </c>
      <c r="C20" s="15" t="s">
        <v>49</v>
      </c>
      <c r="D20" s="18" t="s">
        <v>116</v>
      </c>
      <c r="E20" s="15" t="s">
        <v>3</v>
      </c>
      <c r="F20" s="15" t="s">
        <v>50</v>
      </c>
      <c r="G20" s="15" t="s">
        <v>7</v>
      </c>
      <c r="H20" s="18" t="s">
        <v>51</v>
      </c>
      <c r="I20" s="15" t="s">
        <v>11</v>
      </c>
    </row>
    <row r="21" spans="1:14" ht="48">
      <c r="A21" s="6">
        <v>7.1</v>
      </c>
      <c r="B21" s="26" t="s">
        <v>176</v>
      </c>
      <c r="C21" s="4" t="s">
        <v>59</v>
      </c>
      <c r="D21" s="4" t="s">
        <v>115</v>
      </c>
      <c r="E21" s="3" t="s">
        <v>311</v>
      </c>
      <c r="F21" s="5" t="s">
        <v>75</v>
      </c>
      <c r="G21" s="5" t="s">
        <v>54</v>
      </c>
      <c r="H21" s="27" t="s">
        <v>58</v>
      </c>
      <c r="I21" s="27" t="s">
        <v>58</v>
      </c>
      <c r="K21" s="12">
        <f>IF(F21="No Policy",0,IF(F21="Informal Policy",0.25,IF(F21="Partial Written Policy",0.5,IF(F21="Written Policy",0.75,IF(F21="Approved Written Policy",1,"INVALID")))))</f>
        <v>0.75</v>
      </c>
      <c r="L21" s="12">
        <f>IF(G21="Not Implemented",0,IF(G21="Parts of Policy Implemented",0.25,IF(G21="Implemented on Some Systems",0.5,IF(G21="Implemented on Most Systems",0.75,IF(G21="Implemented on All Systems",1,"INVALID")))))</f>
        <v>0</v>
      </c>
      <c r="M21" s="12"/>
      <c r="N21" s="12"/>
    </row>
    <row r="22" spans="1:14" ht="32">
      <c r="A22" s="6">
        <v>7.2</v>
      </c>
      <c r="B22" s="26" t="s">
        <v>177</v>
      </c>
      <c r="C22" s="4" t="s">
        <v>57</v>
      </c>
      <c r="D22" s="4" t="s">
        <v>115</v>
      </c>
      <c r="E22" s="3" t="s">
        <v>311</v>
      </c>
      <c r="F22" s="5" t="s">
        <v>75</v>
      </c>
      <c r="G22" s="5" t="s">
        <v>54</v>
      </c>
      <c r="H22" s="27" t="s">
        <v>58</v>
      </c>
      <c r="I22" s="27" t="s">
        <v>58</v>
      </c>
      <c r="K22" s="12">
        <f t="shared" ref="K22:K24" si="0">IF(F22="No Policy",0,IF(F22="Informal Policy",0.25,IF(F22="Partial Written Policy",0.5,IF(F22="Written Policy",0.75,IF(F22="Approved Written Policy",1,"INVALID")))))</f>
        <v>0.75</v>
      </c>
      <c r="L22" s="12">
        <f t="shared" ref="L22:L27" si="1">IF(G22="Not Implemented",0,IF(G22="Parts of Policy Implemented",0.25,IF(G22="Implemented on Some Systems",0.5,IF(G22="Implemented on Most Systems",0.75,IF(G22="Implemented on All Systems",1,"INVALID")))))</f>
        <v>0</v>
      </c>
      <c r="M22" s="12"/>
      <c r="N22" s="12"/>
    </row>
    <row r="23" spans="1:14" ht="32">
      <c r="A23" s="6">
        <v>7.3</v>
      </c>
      <c r="B23" s="26" t="s">
        <v>178</v>
      </c>
      <c r="C23" s="4" t="s">
        <v>59</v>
      </c>
      <c r="D23" s="4" t="s">
        <v>115</v>
      </c>
      <c r="E23" s="3" t="s">
        <v>66</v>
      </c>
      <c r="F23" s="5" t="s">
        <v>76</v>
      </c>
      <c r="G23" s="5" t="s">
        <v>80</v>
      </c>
      <c r="H23" s="5" t="s">
        <v>85</v>
      </c>
      <c r="I23" s="5" t="s">
        <v>88</v>
      </c>
      <c r="K23" s="12">
        <f t="shared" si="0"/>
        <v>1</v>
      </c>
      <c r="L23" s="12">
        <f t="shared" si="1"/>
        <v>0.75</v>
      </c>
      <c r="M23" s="12">
        <f t="shared" ref="M23:M27" si="2">IF(H23="Not Automated",0,IF(H23="Parts of Policy Automated",0.25,IF(H23="Automated on Some Systems",0.5,IF(H23="Automated on Most Systems",0.75,IF(H23="Automated on All Systems",1,"INVALID")))))</f>
        <v>0.75</v>
      </c>
      <c r="N23" s="12">
        <f t="shared" ref="N23:N27" si="3">IF(I23="Not Reported",0,IF(I23="Parts of Policy Reported",0.25,IF(I23="Reported on Some Systems",0.5,IF(I23="Reported on Most Systems",0.75,IF(I23="Reported on All Systems",1,"INVALID")))))</f>
        <v>0.25</v>
      </c>
    </row>
    <row r="24" spans="1:14" ht="32">
      <c r="A24" s="6">
        <v>7.4</v>
      </c>
      <c r="B24" s="26" t="s">
        <v>179</v>
      </c>
      <c r="C24" s="4" t="s">
        <v>59</v>
      </c>
      <c r="D24" s="4" t="s">
        <v>115</v>
      </c>
      <c r="E24" s="3" t="s">
        <v>66</v>
      </c>
      <c r="F24" s="5" t="s">
        <v>53</v>
      </c>
      <c r="G24" s="5" t="s">
        <v>54</v>
      </c>
      <c r="H24" s="5" t="s">
        <v>55</v>
      </c>
      <c r="I24" s="5" t="s">
        <v>56</v>
      </c>
      <c r="K24" s="12">
        <f t="shared" si="0"/>
        <v>0</v>
      </c>
      <c r="L24" s="12">
        <f t="shared" si="1"/>
        <v>0</v>
      </c>
      <c r="M24" s="12">
        <f t="shared" si="2"/>
        <v>0</v>
      </c>
      <c r="N24" s="12">
        <f t="shared" si="3"/>
        <v>0</v>
      </c>
    </row>
    <row r="25" spans="1:14" ht="48">
      <c r="A25" s="6">
        <v>7.5</v>
      </c>
      <c r="B25" s="26" t="s">
        <v>180</v>
      </c>
      <c r="C25" s="4" t="s">
        <v>52</v>
      </c>
      <c r="D25" s="4" t="s">
        <v>114</v>
      </c>
      <c r="E25" s="3" t="s">
        <v>311</v>
      </c>
      <c r="F25" s="5" t="s">
        <v>53</v>
      </c>
      <c r="G25" s="5" t="s">
        <v>54</v>
      </c>
      <c r="H25" s="5" t="s">
        <v>55</v>
      </c>
      <c r="I25" s="5" t="s">
        <v>56</v>
      </c>
      <c r="K25" s="12">
        <f t="shared" ref="K25:K26" si="4">IF(F25="No Policy",0,IF(F25="Informal Policy",0.25,IF(F25="Partial Written Policy",0.5,IF(F25="Written Policy",0.75,IF(F25="Approved Written Policy",1,"INVALID")))))</f>
        <v>0</v>
      </c>
      <c r="L25" s="12">
        <f t="shared" ref="L25:L26" si="5">IF(G25="Not Implemented",0,IF(G25="Parts of Policy Implemented",0.25,IF(G25="Implemented on Some Systems",0.5,IF(G25="Implemented on Most Systems",0.75,IF(G25="Implemented on All Systems",1,"INVALID")))))</f>
        <v>0</v>
      </c>
      <c r="M25" s="12">
        <f t="shared" ref="M25:M26" si="6">IF(H25="Not Automated",0,IF(H25="Parts of Policy Automated",0.25,IF(H25="Automated on Some Systems",0.5,IF(H25="Automated on Most Systems",0.75,IF(H25="Automated on All Systems",1,"INVALID")))))</f>
        <v>0</v>
      </c>
      <c r="N25" s="12">
        <f t="shared" ref="N25:N26" si="7">IF(I25="Not Reported",0,IF(I25="Parts of Policy Reported",0.25,IF(I25="Reported on Some Systems",0.5,IF(I25="Reported on Most Systems",0.75,IF(I25="Reported on All Systems",1,"INVALID")))))</f>
        <v>0</v>
      </c>
    </row>
    <row r="26" spans="1:14" ht="48">
      <c r="A26" s="6">
        <v>7.6</v>
      </c>
      <c r="B26" s="26" t="s">
        <v>181</v>
      </c>
      <c r="C26" s="4" t="s">
        <v>52</v>
      </c>
      <c r="D26" s="4" t="s">
        <v>114</v>
      </c>
      <c r="E26" s="3" t="s">
        <v>311</v>
      </c>
      <c r="F26" s="5" t="s">
        <v>53</v>
      </c>
      <c r="G26" s="5" t="s">
        <v>54</v>
      </c>
      <c r="H26" s="5" t="s">
        <v>55</v>
      </c>
      <c r="I26" s="5" t="s">
        <v>56</v>
      </c>
      <c r="K26" s="12">
        <f t="shared" si="4"/>
        <v>0</v>
      </c>
      <c r="L26" s="12">
        <f t="shared" si="5"/>
        <v>0</v>
      </c>
      <c r="M26" s="12">
        <f t="shared" si="6"/>
        <v>0</v>
      </c>
      <c r="N26" s="12">
        <f t="shared" si="7"/>
        <v>0</v>
      </c>
    </row>
    <row r="27" spans="1:14" ht="32">
      <c r="A27" s="6">
        <v>7.7</v>
      </c>
      <c r="B27" s="26" t="s">
        <v>182</v>
      </c>
      <c r="C27" s="4" t="s">
        <v>57</v>
      </c>
      <c r="D27" s="4" t="s">
        <v>114</v>
      </c>
      <c r="E27" s="3" t="s">
        <v>311</v>
      </c>
      <c r="F27" s="5" t="s">
        <v>53</v>
      </c>
      <c r="G27" s="5" t="s">
        <v>54</v>
      </c>
      <c r="H27" s="5" t="s">
        <v>55</v>
      </c>
      <c r="I27" s="5" t="s">
        <v>56</v>
      </c>
      <c r="K27" s="12">
        <f t="shared" ref="K27" si="8">IF(F27="No Policy",0,IF(F27="Informal Policy",0.25,IF(F27="Partial Written Policy",0.5,IF(F27="Written Policy",0.75,IF(F27="Approved Written Policy",1,"INVALID")))))</f>
        <v>0</v>
      </c>
      <c r="L27" s="12">
        <f t="shared" si="1"/>
        <v>0</v>
      </c>
      <c r="M27" s="12">
        <f t="shared" si="2"/>
        <v>0</v>
      </c>
      <c r="N27" s="12">
        <f t="shared" si="3"/>
        <v>0</v>
      </c>
    </row>
    <row r="29" spans="1:14" hidden="1">
      <c r="E29" s="2" t="s">
        <v>60</v>
      </c>
      <c r="G29" s="13">
        <f>AVERAGE(K21:K27)</f>
        <v>0.35714285714285715</v>
      </c>
      <c r="H29" s="13">
        <f>1-G29</f>
        <v>0.64285714285714279</v>
      </c>
    </row>
    <row r="30" spans="1:14" ht="16" hidden="1">
      <c r="E30" s="4" t="s">
        <v>61</v>
      </c>
      <c r="F30" s="4"/>
      <c r="G30" s="13">
        <f>AVERAGE(L21:L27)</f>
        <v>0.10714285714285714</v>
      </c>
      <c r="H30" s="13">
        <f>1-G30</f>
        <v>0.8928571428571429</v>
      </c>
    </row>
    <row r="31" spans="1:14" ht="16" hidden="1">
      <c r="E31" s="4" t="s">
        <v>62</v>
      </c>
      <c r="F31" s="4"/>
      <c r="G31" s="13">
        <f>AVERAGE(M21:M27)</f>
        <v>0.15</v>
      </c>
      <c r="H31" s="13">
        <f>1-G31</f>
        <v>0.85</v>
      </c>
    </row>
    <row r="32" spans="1:14" ht="16" hidden="1">
      <c r="E32" s="4" t="s">
        <v>63</v>
      </c>
      <c r="F32" s="4"/>
      <c r="G32" s="13">
        <f>AVERAGE(N21:N27)</f>
        <v>0.05</v>
      </c>
      <c r="H32" s="13">
        <f>1-G32</f>
        <v>0.95</v>
      </c>
    </row>
    <row r="33" spans="1:16" ht="16" hidden="1">
      <c r="E33" s="4" t="s">
        <v>64</v>
      </c>
      <c r="F33" s="4"/>
      <c r="G33" s="13">
        <f>AVERAGE(G29:G32)</f>
        <v>0.16607142857142859</v>
      </c>
      <c r="H33" s="13">
        <f>1-G33</f>
        <v>0.83392857142857135</v>
      </c>
    </row>
    <row r="34" spans="1:16" ht="16" hidden="1">
      <c r="E34" s="4" t="s">
        <v>117</v>
      </c>
      <c r="F34" s="4"/>
      <c r="G34" s="13">
        <f>AVERAGE(L21:L24)</f>
        <v>0.1875</v>
      </c>
      <c r="H34" s="13">
        <f t="shared" ref="H34:H36" si="9">1-G34</f>
        <v>0.8125</v>
      </c>
    </row>
    <row r="35" spans="1:16" ht="16" hidden="1">
      <c r="E35" s="4" t="s">
        <v>118</v>
      </c>
      <c r="F35" s="4"/>
      <c r="G35" s="13">
        <f>AVERAGE(L21:L27)</f>
        <v>0.10714285714285714</v>
      </c>
      <c r="H35" s="13">
        <f t="shared" si="9"/>
        <v>0.8928571428571429</v>
      </c>
    </row>
    <row r="36" spans="1:16" ht="16" hidden="1">
      <c r="E36" s="4" t="s">
        <v>119</v>
      </c>
      <c r="F36" s="4"/>
      <c r="G36" s="13">
        <f>AVERAGE(L21:L27)</f>
        <v>0.10714285714285714</v>
      </c>
      <c r="H36" s="13">
        <f t="shared" si="9"/>
        <v>0.8928571428571429</v>
      </c>
    </row>
    <row r="38" spans="1:16" ht="30" customHeight="1">
      <c r="A38" s="29" t="s">
        <v>13</v>
      </c>
      <c r="B38" s="29"/>
      <c r="C38" s="29"/>
      <c r="D38" s="29"/>
      <c r="E38" s="29"/>
      <c r="F38" s="29"/>
      <c r="G38" s="29"/>
      <c r="H38" s="29"/>
      <c r="I38" s="29"/>
      <c r="J38" s="29"/>
      <c r="K38" s="29"/>
      <c r="L38" s="29"/>
      <c r="M38" s="29"/>
      <c r="N38" s="29"/>
      <c r="O38" s="29"/>
      <c r="P38" s="29"/>
    </row>
  </sheetData>
  <mergeCells count="4">
    <mergeCell ref="A1:I1"/>
    <mergeCell ref="A38:P38"/>
    <mergeCell ref="C5:D5"/>
    <mergeCell ref="C7:D7"/>
  </mergeCells>
  <hyperlinks>
    <hyperlink ref="A38" r:id="rId1" display="http://creativecommons.org/licenses/by-sa/4.0/" xr:uid="{00000000-0004-0000-08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30" operator="equal" id="{1CEA8A77-7D31-47F6-B4B8-CF9B776C43A9}">
            <xm:f>Values!$A$4</xm:f>
            <x14:dxf>
              <fill>
                <patternFill>
                  <bgColor rgb="FFE74C3C"/>
                </patternFill>
              </fill>
            </x14:dxf>
          </x14:cfRule>
          <x14:cfRule type="cellIs" priority="29" operator="equal" id="{11D1F059-7F5F-494A-AB63-1899DF3AA51A}">
            <xm:f>Values!$A$5</xm:f>
            <x14:dxf>
              <fill>
                <patternFill>
                  <bgColor rgb="FFE67E22"/>
                </patternFill>
              </fill>
            </x14:dxf>
          </x14:cfRule>
          <x14:cfRule type="cellIs" priority="28" operator="equal" id="{9C3D5457-6FF0-419F-ABD8-B3DB2D657AF5}">
            <xm:f>Values!$A$6</xm:f>
            <x14:dxf>
              <fill>
                <patternFill>
                  <bgColor rgb="FFF39C12"/>
                </patternFill>
              </fill>
            </x14:dxf>
          </x14:cfRule>
          <x14:cfRule type="cellIs" priority="27" operator="equal" id="{23429065-AB32-4365-9968-B26C0E270D43}">
            <xm:f>Values!$A$7</xm:f>
            <x14:dxf>
              <fill>
                <patternFill>
                  <bgColor rgb="FFF1C40F"/>
                </patternFill>
              </fill>
            </x14:dxf>
          </x14:cfRule>
          <x14:cfRule type="cellIs" priority="26" operator="equal" id="{1CD6AD55-E5B0-4FB6-9751-D8C9B999B61C}">
            <xm:f>Values!$A$8</xm:f>
            <x14:dxf>
              <fill>
                <patternFill>
                  <bgColor rgb="FF27AE60"/>
                </patternFill>
              </fill>
            </x14:dxf>
          </x14:cfRule>
          <xm:sqref>F21:F27</xm:sqref>
        </x14:conditionalFormatting>
        <x14:conditionalFormatting xmlns:xm="http://schemas.microsoft.com/office/excel/2006/main">
          <x14:cfRule type="cellIs" priority="11" operator="equal" id="{3BA7BBE2-72E8-403D-B07D-BEE81D0487E6}">
            <xm:f>Values!$A$15</xm:f>
            <x14:dxf>
              <fill>
                <patternFill>
                  <bgColor rgb="FF27AE60"/>
                </patternFill>
              </fill>
            </x14:dxf>
          </x14:cfRule>
          <x14:cfRule type="cellIs" priority="24" operator="equal" id="{FBDCB9D0-3BF1-490F-BF8F-92ABEA080992}">
            <xm:f>Values!$A$12</xm:f>
            <x14:dxf>
              <fill>
                <patternFill>
                  <bgColor rgb="FFE67E22"/>
                </patternFill>
              </fill>
            </x14:dxf>
          </x14:cfRule>
          <x14:cfRule type="cellIs" priority="25" operator="equal" id="{BD386CA3-15F3-4852-BD7B-90DAF896B073}">
            <xm:f>Values!$A$11</xm:f>
            <x14:dxf>
              <fill>
                <patternFill>
                  <bgColor rgb="FFE74C3C"/>
                </patternFill>
              </fill>
            </x14:dxf>
          </x14:cfRule>
          <x14:cfRule type="cellIs" priority="23" operator="equal" id="{553322B6-2144-4F56-A02C-1523FDD8156C}">
            <xm:f>Values!$A$13</xm:f>
            <x14:dxf>
              <fill>
                <patternFill>
                  <bgColor rgb="FFF39C12"/>
                </patternFill>
              </fill>
            </x14:dxf>
          </x14:cfRule>
          <x14:cfRule type="cellIs" priority="22" operator="equal" id="{156BA9B3-3AA3-4203-9774-52B13FBC3224}">
            <xm:f>Values!$A$14</xm:f>
            <x14:dxf>
              <fill>
                <patternFill>
                  <bgColor rgb="FFF1C40F"/>
                </patternFill>
              </fill>
            </x14:dxf>
          </x14:cfRule>
          <xm:sqref>G21:G27</xm:sqref>
        </x14:conditionalFormatting>
        <x14:conditionalFormatting xmlns:xm="http://schemas.microsoft.com/office/excel/2006/main">
          <x14:cfRule type="cellIs" priority="21" operator="equal" id="{8A2A10B7-8147-46E9-958C-E3032E07B904}">
            <xm:f>Values!$A$18</xm:f>
            <x14:dxf>
              <fill>
                <patternFill>
                  <bgColor rgb="FFE74C3C"/>
                </patternFill>
              </fill>
            </x14:dxf>
          </x14:cfRule>
          <x14:cfRule type="cellIs" priority="20" operator="equal" id="{ADF00B8A-4284-4D6F-B7E7-C67EDB436F02}">
            <xm:f>Values!$A$19</xm:f>
            <x14:dxf>
              <fill>
                <patternFill>
                  <bgColor rgb="FFE67E22"/>
                </patternFill>
              </fill>
            </x14:dxf>
          </x14:cfRule>
          <x14:cfRule type="cellIs" priority="19" operator="equal" id="{16F5605F-0EB6-4E2F-A203-526FBED437EA}">
            <xm:f>Values!$A$20</xm:f>
            <x14:dxf>
              <fill>
                <patternFill>
                  <bgColor rgb="FFF39C12"/>
                </patternFill>
              </fill>
            </x14:dxf>
          </x14:cfRule>
          <x14:cfRule type="cellIs" priority="12" operator="equal" id="{997B3A48-C6F2-4616-9E06-10AD8329EC75}">
            <xm:f>Values!$A$22</xm:f>
            <x14:dxf>
              <fill>
                <patternFill>
                  <bgColor rgb="FF27B060"/>
                </patternFill>
              </fill>
            </x14:dxf>
          </x14:cfRule>
          <x14:cfRule type="cellIs" priority="18" operator="equal" id="{2A72FD14-6618-4A2D-A89C-265E119746F7}">
            <xm:f>Values!$A$21</xm:f>
            <x14:dxf>
              <fill>
                <patternFill>
                  <bgColor rgb="FFF1C40F"/>
                </patternFill>
              </fill>
            </x14:dxf>
          </x14:cfRule>
          <xm:sqref>H23:H27</xm:sqref>
        </x14:conditionalFormatting>
        <x14:conditionalFormatting xmlns:xm="http://schemas.microsoft.com/office/excel/2006/main">
          <x14:cfRule type="cellIs" priority="15" operator="equal" id="{3EAD95DF-3895-41A0-BBB0-1BDF67374075}">
            <xm:f>Values!$A$27</xm:f>
            <x14:dxf>
              <fill>
                <patternFill>
                  <bgColor rgb="FFF39C12"/>
                </patternFill>
              </fill>
            </x14:dxf>
          </x14:cfRule>
          <x14:cfRule type="cellIs" priority="14" operator="equal" id="{A2B6699D-ABD2-4984-BB66-8B0ED90DCB44}">
            <xm:f>Values!$A$28</xm:f>
            <x14:dxf>
              <fill>
                <patternFill>
                  <bgColor rgb="FFF1C40F"/>
                </patternFill>
              </fill>
            </x14:dxf>
          </x14:cfRule>
          <x14:cfRule type="cellIs" priority="13" operator="equal" id="{8BD953ED-1ECE-48C6-8028-4EDA636E67F7}">
            <xm:f>Values!$A$29</xm:f>
            <x14:dxf>
              <fill>
                <patternFill>
                  <bgColor rgb="FF27AE60"/>
                </patternFill>
              </fill>
            </x14:dxf>
          </x14:cfRule>
          <x14:cfRule type="cellIs" priority="16" operator="equal" id="{E03688DD-38E4-478A-A568-66457A6BDE84}">
            <xm:f>Values!$A$26</xm:f>
            <x14:dxf>
              <fill>
                <patternFill>
                  <bgColor rgb="FFE67E22"/>
                </patternFill>
              </fill>
            </x14:dxf>
          </x14:cfRule>
          <x14:cfRule type="cellIs" priority="17" operator="equal" id="{202B8B72-1E38-44AB-BED4-033980675324}">
            <xm:f>Values!$A$25</xm:f>
            <x14:dxf>
              <fill>
                <patternFill>
                  <bgColor rgb="FFE74C3C"/>
                </patternFill>
              </fill>
            </x14:dxf>
          </x14:cfRule>
          <xm:sqref>I23:I27</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800-000000000000}">
          <x14:formula1>
            <xm:f>Values!$A$25:$A$29</xm:f>
          </x14:formula1>
          <xm:sqref>I23:I27</xm:sqref>
        </x14:dataValidation>
        <x14:dataValidation type="list" allowBlank="1" showInputMessage="1" showErrorMessage="1" xr:uid="{00000000-0002-0000-0800-000001000000}">
          <x14:formula1>
            <xm:f>Values!$A$18:$A$22</xm:f>
          </x14:formula1>
          <xm:sqref>H23:H27</xm:sqref>
        </x14:dataValidation>
        <x14:dataValidation type="list" allowBlank="1" showInputMessage="1" showErrorMessage="1" xr:uid="{00000000-0002-0000-0800-000002000000}">
          <x14:formula1>
            <xm:f>Values!$A$11:$A$15</xm:f>
          </x14:formula1>
          <xm:sqref>G21:G27</xm:sqref>
        </x14:dataValidation>
        <x14:dataValidation type="list" allowBlank="1" showInputMessage="1" showErrorMessage="1" xr:uid="{00000000-0002-0000-0800-000003000000}">
          <x14:formula1>
            <xm:f>Values!$A$4:$A$8</xm:f>
          </x14:formula1>
          <xm:sqref>F21:F27</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261D6C9B2253A499B81D7CC2147BA03" ma:contentTypeVersion="12" ma:contentTypeDescription="Create a new document." ma:contentTypeScope="" ma:versionID="832b5309a4220fe88f931aa88a02a021">
  <xsd:schema xmlns:xsd="http://www.w3.org/2001/XMLSchema" xmlns:xs="http://www.w3.org/2001/XMLSchema" xmlns:p="http://schemas.microsoft.com/office/2006/metadata/properties" xmlns:ns2="25e7633f-4e57-499f-8c01-61d4b8a615fa" xmlns:ns3="0b5ac5d0-2fec-473d-a78e-a88bd60c97cf" targetNamespace="http://schemas.microsoft.com/office/2006/metadata/properties" ma:root="true" ma:fieldsID="dcb697f5d88bd996f885fc96942d7180" ns2:_="" ns3:_="">
    <xsd:import namespace="25e7633f-4e57-499f-8c01-61d4b8a615fa"/>
    <xsd:import namespace="0b5ac5d0-2fec-473d-a78e-a88bd60c97c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2:MediaServiceEventHashCode" minOccurs="0"/>
                <xsd:element ref="ns2:MediaServiceGenerationTime"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e7633f-4e57-499f-8c01-61d4b8a615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b5ac5d0-2fec-473d-a78e-a88bd60c97cf"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97429DF-1BAB-4396-9AEF-0E090D12DA5E}">
  <ds:schemaRefs>
    <ds:schemaRef ds:uri="http://schemas.microsoft.com/sharepoint/v3/contenttype/forms"/>
  </ds:schemaRefs>
</ds:datastoreItem>
</file>

<file path=customXml/itemProps2.xml><?xml version="1.0" encoding="utf-8"?>
<ds:datastoreItem xmlns:ds="http://schemas.openxmlformats.org/officeDocument/2006/customXml" ds:itemID="{5B71DA27-F0D3-42B1-8CD5-C719B4F02555}">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A626A45-CF7E-481F-823B-BDAB7E11F1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e7633f-4e57-499f-8c01-61d4b8a615fa"/>
    <ds:schemaRef ds:uri="0b5ac5d0-2fec-473d-a78e-a88bd60c97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21</vt:i4>
      </vt:variant>
    </vt:vector>
  </HeadingPairs>
  <TitlesOfParts>
    <vt:vector size="21" baseType="lpstr">
      <vt:lpstr>ReadMe</vt:lpstr>
      <vt:lpstr>Dashboard</vt:lpstr>
      <vt:lpstr>CSC #1</vt:lpstr>
      <vt:lpstr>CSC #2</vt:lpstr>
      <vt:lpstr>CSC #3</vt:lpstr>
      <vt:lpstr>CSC #4</vt:lpstr>
      <vt:lpstr>CSC #5</vt:lpstr>
      <vt:lpstr>CSC #6</vt:lpstr>
      <vt:lpstr>CSC #7</vt:lpstr>
      <vt:lpstr>CSC #8</vt:lpstr>
      <vt:lpstr>CSC #9</vt:lpstr>
      <vt:lpstr>CSC #10</vt:lpstr>
      <vt:lpstr>CSC #11</vt:lpstr>
      <vt:lpstr>CSC #12</vt:lpstr>
      <vt:lpstr>CSC #13</vt:lpstr>
      <vt:lpstr>CSC #14</vt:lpstr>
      <vt:lpstr>CSC #15</vt:lpstr>
      <vt:lpstr>CSC #16</vt:lpstr>
      <vt:lpstr>CSC #17</vt:lpstr>
      <vt:lpstr>CSC #18</vt:lpstr>
      <vt:lpstr>Values</vt:lpstr>
    </vt:vector>
  </TitlesOfParts>
  <Manager/>
  <Company>Enclave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James Tarala</dc:creator>
  <cp:keywords/>
  <dc:description/>
  <cp:lastModifiedBy>Armando Cruz</cp:lastModifiedBy>
  <cp:revision/>
  <dcterms:created xsi:type="dcterms:W3CDTF">2014-02-04T12:41:39Z</dcterms:created>
  <dcterms:modified xsi:type="dcterms:W3CDTF">2024-01-21T22:12:43Z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0x0101000261D6C9B2253A499B81D7CC2147BA03</vt:lpwstr>
  </property>
  <property fmtid="{D5CDD505-2E9C-101B-9397-08002B2CF9AE}" pid="3" name="Order">
    <vt:r8>2330300</vt:r8>
  </property>
  <property fmtid="{D5CDD505-2E9C-101B-9397-08002B2CF9AE}" pid="4" name="ComplianceAssetId">
    <vt:lpwstr/>
  </property>
  <property fmtid="{D5CDD505-2E9C-101B-9397-08002B2CF9AE}" pid="5" name="_SourceUrl">
    <vt:lpwstr/>
  </property>
  <property fmtid="{D5CDD505-2E9C-101B-9397-08002B2CF9AE}" pid="6" name="_SharedFileIndex">
    <vt:lpwstr/>
  </property>
</Properties>
</file>