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tables/table2.xml" ContentType="application/vnd.openxmlformats-officedocument.spreadsheetml.table+xml"/>
  <Override PartName="/xl/drawings/drawing5.xml" ContentType="application/vnd.openxmlformats-officedocument.drawing+xml"/>
  <Override PartName="/xl/tables/table3.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andyconverse/Downloads/"/>
    </mc:Choice>
  </mc:AlternateContent>
  <xr:revisionPtr revIDLastSave="0" documentId="8_{B6BF212C-95D6-E147-9BC9-9F5E13D5369E}" xr6:coauthVersionLast="47" xr6:coauthVersionMax="47" xr10:uidLastSave="{00000000-0000-0000-0000-000000000000}"/>
  <bookViews>
    <workbookView xWindow="-25600" yWindow="1960" windowWidth="25600" windowHeight="21100" activeTab="7" xr2:uid="{E909587F-91F8-4730-B1E7-C2F779EADFA6}"/>
  </bookViews>
  <sheets>
    <sheet name="Question 1" sheetId="1" r:id="rId1"/>
    <sheet name="Question 2" sheetId="2" r:id="rId2"/>
    <sheet name="Question 3" sheetId="3" r:id="rId3"/>
    <sheet name="Question 4" sheetId="4" r:id="rId4"/>
    <sheet name="Question 5" sheetId="5" r:id="rId5"/>
    <sheet name="Question 6" sheetId="6" r:id="rId6"/>
    <sheet name="Question 7" sheetId="7" r:id="rId7"/>
    <sheet name="Question 8" sheetId="8" r:id="rId8"/>
  </sheets>
  <calcPr calcId="191029"/>
  <pivotCaches>
    <pivotCache cacheId="5"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 i="8" l="1"/>
  <c r="A10" i="8"/>
  <c r="A6" i="8"/>
  <c r="A2" i="7"/>
  <c r="A11" i="6"/>
  <c r="A9" i="6"/>
  <c r="A7" i="6"/>
  <c r="A5" i="6"/>
  <c r="A13" i="5"/>
  <c r="D3" i="5"/>
  <c r="D4" i="5"/>
  <c r="D5" i="5"/>
  <c r="D6" i="5"/>
  <c r="D7" i="5"/>
  <c r="D8" i="5"/>
  <c r="D2" i="5"/>
  <c r="A23" i="4"/>
  <c r="A21" i="4"/>
  <c r="B16" i="4"/>
  <c r="B17" i="4"/>
  <c r="B18" i="4"/>
  <c r="B19" i="4"/>
  <c r="B15" i="4"/>
  <c r="B10" i="4"/>
  <c r="B11" i="4"/>
  <c r="B12" i="4"/>
  <c r="B13" i="4"/>
  <c r="B9" i="4"/>
  <c r="J21" i="2"/>
  <c r="I21" i="2"/>
  <c r="H21" i="2"/>
  <c r="J19" i="2"/>
  <c r="K17" i="2"/>
  <c r="K15" i="2"/>
  <c r="K14" i="2"/>
  <c r="K13" i="2"/>
  <c r="W4" i="3"/>
  <c r="W3" i="3"/>
  <c r="A11" i="5" l="1"/>
</calcChain>
</file>

<file path=xl/sharedStrings.xml><?xml version="1.0" encoding="utf-8"?>
<sst xmlns="http://schemas.openxmlformats.org/spreadsheetml/2006/main" count="339" uniqueCount="61">
  <si>
    <t>Airline</t>
  </si>
  <si>
    <t>On-Time Arrivals (%)</t>
  </si>
  <si>
    <t>Mishandled Baggage per 1,000 Passengers</t>
  </si>
  <si>
    <t>Customer Complaints per 1,000 Passengers</t>
  </si>
  <si>
    <t xml:space="preserve">Virgin American </t>
  </si>
  <si>
    <t>JetBlue</t>
  </si>
  <si>
    <t>AirTran Airways</t>
  </si>
  <si>
    <t>Delta Air Lines</t>
  </si>
  <si>
    <t>Alaska Airlines</t>
  </si>
  <si>
    <t>Frontier Airlines</t>
  </si>
  <si>
    <t>Southwest Airlines</t>
  </si>
  <si>
    <t>US Ariways</t>
  </si>
  <si>
    <t>American Airlines</t>
  </si>
  <si>
    <t>United Airlines</t>
  </si>
  <si>
    <t>Female</t>
  </si>
  <si>
    <t>Male</t>
  </si>
  <si>
    <t>Bachelor's</t>
  </si>
  <si>
    <t>Master's</t>
  </si>
  <si>
    <t>PhD</t>
  </si>
  <si>
    <t>Applicant Number</t>
  </si>
  <si>
    <t>Highest Degree Achieved</t>
  </si>
  <si>
    <t>Work Experience (Years)</t>
  </si>
  <si>
    <t>Gender Assigned At Birth</t>
  </si>
  <si>
    <t>Job Satisfaction Score</t>
  </si>
  <si>
    <t xml:space="preserve">IS Senior Executives (%) </t>
  </si>
  <si>
    <t>IS Middle Managers (%)</t>
  </si>
  <si>
    <t>Payment ($)</t>
  </si>
  <si>
    <t>Probability</t>
  </si>
  <si>
    <t>Row Labels</t>
  </si>
  <si>
    <t>(blank)</t>
  </si>
  <si>
    <t>Grand Total</t>
  </si>
  <si>
    <t>Count of Highest Degree Achieved</t>
  </si>
  <si>
    <t>E</t>
  </si>
  <si>
    <t>R</t>
  </si>
  <si>
    <t>D</t>
  </si>
  <si>
    <t>TA</t>
  </si>
  <si>
    <t>A</t>
  </si>
  <si>
    <t>A.</t>
  </si>
  <si>
    <t>P(E)</t>
  </si>
  <si>
    <t>P(D)</t>
  </si>
  <si>
    <t>P(R)</t>
  </si>
  <si>
    <t>B.</t>
  </si>
  <si>
    <t>Yes</t>
  </si>
  <si>
    <t>c.</t>
  </si>
  <si>
    <t>C.</t>
  </si>
  <si>
    <t>D.</t>
  </si>
  <si>
    <t>Column Labels</t>
  </si>
  <si>
    <t>a.</t>
  </si>
  <si>
    <t>b.</t>
  </si>
  <si>
    <t>d.</t>
  </si>
  <si>
    <t>e.</t>
  </si>
  <si>
    <t>Middle managers tend to score less then senior executives</t>
  </si>
  <si>
    <t>To insure themselves from auto damages ranging from $520 to $10,000</t>
  </si>
  <si>
    <t>n</t>
  </si>
  <si>
    <t>p</t>
  </si>
  <si>
    <t>mean</t>
  </si>
  <si>
    <t>sd</t>
  </si>
  <si>
    <t>new sd</t>
  </si>
  <si>
    <t>317 defects</t>
  </si>
  <si>
    <t>2 defects</t>
  </si>
  <si>
    <t>The reduction will cause fewer defects.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</si>
</sst>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4" formatCode="_(&quot;$&quot;* #,##0.00_);_(&quot;$&quot;* \(#,##0.00\);_(&quot;$&quot;* &quot;-&quot;??_);_(@_)"/>
  </numFmts>
  <fonts count="3" x14ac:knownFonts="1">
    <font>
      <sz val="11"/>
      <color theme="1"/>
      <name val="Calibri"/>
      <family val="2"/>
      <scheme val="minor"/>
    </font>
    <font>
      <b/>
      <sz val="12"/>
      <color theme="1"/>
      <name val="Times New Roman"/>
      <family val="1"/>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15">
    <xf numFmtId="0" fontId="0" fillId="0" borderId="0" xfId="0"/>
    <xf numFmtId="0" fontId="1" fillId="0" borderId="0" xfId="0" applyFont="1" applyAlignment="1">
      <alignment horizontal="center"/>
    </xf>
    <xf numFmtId="0" fontId="0" fillId="0" borderId="0" xfId="0" applyAlignment="1">
      <alignment horizontal="center"/>
    </xf>
    <xf numFmtId="3" fontId="0" fillId="0" borderId="0" xfId="0" applyNumberFormat="1"/>
    <xf numFmtId="0" fontId="0" fillId="0" borderId="0" xfId="0" pivotButton="1"/>
    <xf numFmtId="0" fontId="0" fillId="0" borderId="0" xfId="0" applyAlignment="1">
      <alignment horizontal="left"/>
    </xf>
    <xf numFmtId="9" fontId="0" fillId="0" borderId="0" xfId="0" applyNumberFormat="1"/>
    <xf numFmtId="8" fontId="0" fillId="0" borderId="0" xfId="0" applyNumberFormat="1"/>
    <xf numFmtId="9" fontId="0" fillId="0" borderId="0" xfId="2" applyFont="1"/>
    <xf numFmtId="10" fontId="0" fillId="0" borderId="0" xfId="0" applyNumberFormat="1"/>
    <xf numFmtId="0" fontId="0" fillId="0" borderId="0" xfId="0"/>
    <xf numFmtId="44" fontId="0" fillId="0" borderId="0" xfId="1" applyFont="1"/>
    <xf numFmtId="44" fontId="0" fillId="0" borderId="0" xfId="0" applyNumberFormat="1"/>
    <xf numFmtId="44" fontId="0" fillId="0" borderId="0" xfId="0" applyNumberFormat="1" applyAlignment="1">
      <alignment wrapText="1"/>
    </xf>
    <xf numFmtId="0" fontId="0" fillId="0" borderId="0" xfId="0" applyAlignment="1">
      <alignment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oneCellAnchor>
    <xdr:from>
      <xdr:col>5</xdr:col>
      <xdr:colOff>457199</xdr:colOff>
      <xdr:row>1</xdr:row>
      <xdr:rowOff>171449</xdr:rowOff>
    </xdr:from>
    <xdr:ext cx="6429375" cy="4210051"/>
    <xdr:sp macro="" textlink="">
      <xdr:nvSpPr>
        <xdr:cNvPr id="2" name="Shape 3">
          <a:extLst>
            <a:ext uri="{FF2B5EF4-FFF2-40B4-BE49-F238E27FC236}">
              <a16:creationId xmlns:a16="http://schemas.microsoft.com/office/drawing/2014/main" id="{C68B3003-8210-4059-9F5E-554C8928EC31}"/>
            </a:ext>
          </a:extLst>
        </xdr:cNvPr>
        <xdr:cNvSpPr txBox="1"/>
      </xdr:nvSpPr>
      <xdr:spPr>
        <a:xfrm>
          <a:off x="9448799" y="361949"/>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1. On-time arrivals, lost baggage, and customer complaints are three measures that are typically used to measure the quality of service being offered by airlines. Suppose that the following values represent the on-time arrival percentage, amount of lost baggage, and customer complaints for 10 U.S. airlines.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Based on the data, if you randomly  choose a Delta Air Lines flight, what is the probability that this individual flight will have an on-time arrival?</a:t>
          </a:r>
        </a:p>
        <a:p>
          <a:pPr marL="0" lvl="0" indent="0">
            <a:spcBef>
              <a:spcPts val="0"/>
            </a:spcBef>
            <a:spcAft>
              <a:spcPts val="0"/>
            </a:spcAft>
            <a:buNone/>
          </a:pPr>
          <a:r>
            <a:rPr lang="en-US" sz="1200" baseline="0">
              <a:effectLst/>
              <a:latin typeface="+mn-lt"/>
            </a:rPr>
            <a:t>	</a:t>
          </a:r>
          <a:r>
            <a:rPr lang="en-US" sz="1200" b="1" baseline="0">
              <a:effectLst/>
              <a:latin typeface="+mn-lt"/>
            </a:rPr>
            <a:t>86.5%</a:t>
          </a:r>
        </a:p>
        <a:p>
          <a:pPr marL="0" lvl="0" indent="0">
            <a:spcBef>
              <a:spcPts val="0"/>
            </a:spcBef>
            <a:spcAft>
              <a:spcPts val="0"/>
            </a:spcAft>
            <a:buNone/>
          </a:pPr>
          <a:r>
            <a:rPr lang="en-US" sz="1200" baseline="0">
              <a:effectLst/>
              <a:latin typeface="+mn-lt"/>
            </a:rPr>
            <a:t>B. If you randomly choose 1 of the 10 airline for a follow-up study  on airline quality ratings, what is the probability that you will choose an airline with less than two mishandled baggage reports per 1,000 passengers?</a:t>
          </a:r>
        </a:p>
        <a:p>
          <a:pPr marL="0" lvl="0" indent="0">
            <a:spcBef>
              <a:spcPts val="0"/>
            </a:spcBef>
            <a:spcAft>
              <a:spcPts val="0"/>
            </a:spcAft>
            <a:buNone/>
          </a:pPr>
          <a:r>
            <a:rPr lang="en-US" sz="1200" baseline="0">
              <a:effectLst/>
              <a:latin typeface="+mn-lt"/>
            </a:rPr>
            <a:t>	</a:t>
          </a:r>
          <a:r>
            <a:rPr lang="en-US" sz="1200" b="1" baseline="0">
              <a:effectLst/>
              <a:latin typeface="+mn-lt"/>
            </a:rPr>
            <a:t>30%</a:t>
          </a:r>
        </a:p>
        <a:p>
          <a:pPr marL="0" lvl="0" indent="0">
            <a:spcBef>
              <a:spcPts val="0"/>
            </a:spcBef>
            <a:spcAft>
              <a:spcPts val="0"/>
            </a:spcAft>
            <a:buNone/>
          </a:pPr>
          <a:r>
            <a:rPr lang="en-US" sz="1200" baseline="0">
              <a:effectLst/>
              <a:latin typeface="+mn-lt"/>
            </a:rPr>
            <a:t>C. If you randomly choose 1 of the 10 airlines for a follow-up study on airline quality ratings, what is the probability that you will choose a airline with more than one customer complaint per 1,000 passengers?</a:t>
          </a:r>
        </a:p>
        <a:p>
          <a:pPr marL="0" lvl="0" indent="0">
            <a:spcBef>
              <a:spcPts val="0"/>
            </a:spcBef>
            <a:spcAft>
              <a:spcPts val="0"/>
            </a:spcAft>
            <a:buNone/>
          </a:pPr>
          <a:r>
            <a:rPr lang="en-US" sz="1200" baseline="0">
              <a:effectLst/>
              <a:latin typeface="+mn-lt"/>
            </a:rPr>
            <a:t>	</a:t>
          </a:r>
          <a:r>
            <a:rPr lang="en-US" sz="1200" b="1" baseline="0">
              <a:effectLst/>
              <a:latin typeface="+mn-lt"/>
            </a:rPr>
            <a:t>50%</a:t>
          </a: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AirTran Airway flight will not arrive on time?</a:t>
          </a:r>
        </a:p>
        <a:p>
          <a:pPr marL="0" lvl="0" indent="0">
            <a:spcBef>
              <a:spcPts val="0"/>
            </a:spcBef>
            <a:spcAft>
              <a:spcPts val="0"/>
            </a:spcAft>
            <a:buNone/>
          </a:pPr>
          <a:r>
            <a:rPr lang="en-US" sz="1200" baseline="0">
              <a:effectLst/>
              <a:latin typeface="+mn-lt"/>
            </a:rPr>
            <a:t>	</a:t>
          </a:r>
          <a:r>
            <a:rPr lang="en-US" sz="1200" b="1" baseline="0">
              <a:effectLst/>
              <a:latin typeface="+mn-lt"/>
            </a:rPr>
            <a:t>12.9%</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11</xdr:col>
      <xdr:colOff>9525</xdr:colOff>
      <xdr:row>1</xdr:row>
      <xdr:rowOff>38100</xdr:rowOff>
    </xdr:from>
    <xdr:ext cx="6429375" cy="4210051"/>
    <xdr:sp macro="" textlink="">
      <xdr:nvSpPr>
        <xdr:cNvPr id="2" name="Shape 3">
          <a:extLst>
            <a:ext uri="{FF2B5EF4-FFF2-40B4-BE49-F238E27FC236}">
              <a16:creationId xmlns:a16="http://schemas.microsoft.com/office/drawing/2014/main" id="{B8AEA09C-A3C2-4C50-85E4-AD737E16DA9D}"/>
            </a:ext>
          </a:extLst>
        </xdr:cNvPr>
        <xdr:cNvSpPr txBox="1"/>
      </xdr:nvSpPr>
      <xdr:spPr>
        <a:xfrm>
          <a:off x="671512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2. Suppose that for a recent admissions class, an Ivy League college received 2,851 application for early admission. Of this group, it admitted 1,033 students early, rejected 854 outright, and deferred 964 to the regular admission pool for further consideration. In the past, this school has admitted 18% of the deferred early admission applications during the regular admission process. Counting the students admitted early and the students admitted during the regular admission process, the total class size was 2,375.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Let E, R , and D represent the events that a student who applies for early admission is admitted early, rejected, outright, or deferred ot the regular admissions pool.</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data to estimate P(E), P(R), and P(D).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Are events E and D mutually exclusive? Find P(E n 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For the 2,375 students who were admitted, what is the probability that a randomly selected student was accepted during early admission?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Suppose a student applies for early admission. What is the probabilit that the student will be admitted for early admission or be deferred and later admitted during the regular admission process?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6</xdr:col>
      <xdr:colOff>228600</xdr:colOff>
      <xdr:row>1</xdr:row>
      <xdr:rowOff>85725</xdr:rowOff>
    </xdr:from>
    <xdr:ext cx="6429375" cy="4210051"/>
    <xdr:sp macro="" textlink="">
      <xdr:nvSpPr>
        <xdr:cNvPr id="2" name="Shape 3">
          <a:extLst>
            <a:ext uri="{FF2B5EF4-FFF2-40B4-BE49-F238E27FC236}">
              <a16:creationId xmlns:a16="http://schemas.microsoft.com/office/drawing/2014/main" id="{A4D27CA1-7C8C-473E-8C31-B72FF852F3AA}"/>
            </a:ext>
          </a:extLst>
        </xdr:cNvPr>
        <xdr:cNvSpPr txBox="1"/>
      </xdr:nvSpPr>
      <xdr:spPr>
        <a:xfrm>
          <a:off x="6019800" y="2762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3. The Human Resources Manager for the Optilytics LLC is evaluating applications for the position of Senior Data Scientist. Summary data for the applicants of the position is included here.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a PivotTable to create a joint probability table showing the probabilties associated with a randomly selected applicants's "Gender Assigned at Birth" and "Highest Degree Achieved". Use this joint probability table to answer the following questions.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What are the marginal probabilities? What do they tell you about the probabilitites associated with the sex of applicants and highest degree completed by applicants?</a:t>
          </a:r>
        </a:p>
        <a:p>
          <a:pPr marL="0" lvl="0" indent="0">
            <a:spcBef>
              <a:spcPts val="0"/>
            </a:spcBef>
            <a:spcAft>
              <a:spcPts val="0"/>
            </a:spcAft>
            <a:buNone/>
          </a:pPr>
          <a:r>
            <a:rPr lang="en-US" sz="1200" baseline="0">
              <a:effectLst/>
              <a:latin typeface="+mn-lt"/>
            </a:rPr>
            <a:t>	</a:t>
          </a:r>
          <a:r>
            <a:rPr lang="en-US" sz="1200" b="1" baseline="0">
              <a:effectLst/>
              <a:latin typeface="+mn-lt"/>
            </a:rPr>
            <a:t>Female: 37.5%. Male: 62.4%</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If the applicant is "Female at birth" what is the probability that the highest degree completed by the applicant is PhD?</a:t>
          </a:r>
        </a:p>
        <a:p>
          <a:pPr marL="0" lvl="0" indent="0">
            <a:spcBef>
              <a:spcPts val="0"/>
            </a:spcBef>
            <a:spcAft>
              <a:spcPts val="0"/>
            </a:spcAft>
            <a:buNone/>
          </a:pPr>
          <a:r>
            <a:rPr lang="en-US" sz="1200" baseline="0">
              <a:effectLst/>
              <a:latin typeface="+mn-lt"/>
            </a:rPr>
            <a:t>	</a:t>
          </a:r>
          <a:r>
            <a:rPr lang="en-US" sz="1200" b="1" baseline="0">
              <a:effectLst/>
              <a:latin typeface="+mn-lt"/>
            </a:rPr>
            <a:t>6%</a:t>
          </a:r>
          <a:endParaRPr lang="en-US" sz="1200" baseline="0">
            <a:effectLst/>
            <a:latin typeface="+mn-lt"/>
          </a:endParaRPr>
        </a:p>
        <a:p>
          <a:pPr marL="0" lvl="0" indent="0">
            <a:spcBef>
              <a:spcPts val="0"/>
            </a:spcBef>
            <a:spcAft>
              <a:spcPts val="0"/>
            </a:spcAft>
            <a:buNone/>
          </a:pPr>
          <a:r>
            <a:rPr lang="en-US" sz="1200" baseline="0">
              <a:effectLst/>
              <a:latin typeface="+mn-lt"/>
            </a:rPr>
            <a:t>D. If the highest degree completed by an applicant is a master's degree, what is the probability that the applicant is "Male at birth"?</a:t>
          </a:r>
        </a:p>
        <a:p>
          <a:pPr marL="0" lvl="0" indent="0">
            <a:spcBef>
              <a:spcPts val="0"/>
            </a:spcBef>
            <a:spcAft>
              <a:spcPts val="0"/>
            </a:spcAft>
            <a:buNone/>
          </a:pPr>
          <a:r>
            <a:rPr lang="en-US" sz="1200" baseline="0">
              <a:effectLst/>
              <a:latin typeface="+mn-lt"/>
            </a:rPr>
            <a:t>	</a:t>
          </a:r>
          <a:r>
            <a:rPr lang="en-US" sz="1200" b="1" baseline="0">
              <a:effectLst/>
              <a:latin typeface="+mn-lt"/>
            </a:rPr>
            <a:t>62%</a:t>
          </a:r>
          <a:endParaRPr lang="en-US" sz="1200" baseline="0">
            <a:effectLst/>
            <a:latin typeface="+mn-lt"/>
          </a:endParaRPr>
        </a:p>
        <a:p>
          <a:pPr marL="0" lvl="0" indent="0">
            <a:spcBef>
              <a:spcPts val="0"/>
            </a:spcBef>
            <a:spcAft>
              <a:spcPts val="0"/>
            </a:spcAft>
            <a:buNone/>
          </a:pPr>
          <a:r>
            <a:rPr lang="en-US" sz="1200" baseline="0">
              <a:effectLst/>
              <a:latin typeface="+mn-lt"/>
            </a:rPr>
            <a:t>E. What is the probability that a randomly selected applicant will be "Female at birth" whose highest completed degree is a Master's degree? </a:t>
          </a:r>
        </a:p>
        <a:p>
          <a:pPr marL="0" lvl="0" indent="0">
            <a:spcBef>
              <a:spcPts val="0"/>
            </a:spcBef>
            <a:spcAft>
              <a:spcPts val="0"/>
            </a:spcAft>
            <a:buNone/>
          </a:pPr>
          <a:r>
            <a:rPr lang="en-US" sz="1200" baseline="0">
              <a:effectLst/>
              <a:latin typeface="+mn-lt"/>
            </a:rPr>
            <a:t>	</a:t>
          </a:r>
          <a:r>
            <a:rPr lang="en-US" sz="1200" b="1" baseline="0">
              <a:effectLst/>
              <a:latin typeface="+mn-lt"/>
            </a:rPr>
            <a:t>15%</a:t>
          </a: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6</xdr:col>
      <xdr:colOff>171450</xdr:colOff>
      <xdr:row>1</xdr:row>
      <xdr:rowOff>47625</xdr:rowOff>
    </xdr:from>
    <xdr:ext cx="6429375" cy="4210051"/>
    <xdr:sp macro="" textlink="">
      <xdr:nvSpPr>
        <xdr:cNvPr id="2" name="Shape 3">
          <a:extLst>
            <a:ext uri="{FF2B5EF4-FFF2-40B4-BE49-F238E27FC236}">
              <a16:creationId xmlns:a16="http://schemas.microsoft.com/office/drawing/2014/main" id="{89CA4F52-B970-4FE0-8059-41DCACFE002A}"/>
            </a:ext>
          </a:extLst>
        </xdr:cNvPr>
        <xdr:cNvSpPr txBox="1"/>
      </xdr:nvSpPr>
      <xdr:spPr>
        <a:xfrm>
          <a:off x="6829425" y="238125"/>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4. The percent frequency distribution of job satisfaction scores for a sample of information systems (IS) senior executives and middle managers are as follows. The scores range from a low of 1 (very dissatisfied) to a high of 5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Develop a probability distribution for the job satisfaction score or a randomly selected senior executive.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Develop a probability distribution for the job satisfaction score of a randomly selected middle manager.</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probability that a randomly selected senior executive will report a job satisfaction score of 4 or 5?</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What is the probability that a randomly selected middle manager is very satisfied?</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E. Compare the overall job satisfaction of senior executives and middle managers.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11</xdr:col>
      <xdr:colOff>600075</xdr:colOff>
      <xdr:row>2</xdr:row>
      <xdr:rowOff>76200</xdr:rowOff>
    </xdr:from>
    <xdr:ext cx="6429375" cy="4210051"/>
    <xdr:sp macro="" textlink="">
      <xdr:nvSpPr>
        <xdr:cNvPr id="2" name="Shape 3">
          <a:extLst>
            <a:ext uri="{FF2B5EF4-FFF2-40B4-BE49-F238E27FC236}">
              <a16:creationId xmlns:a16="http://schemas.microsoft.com/office/drawing/2014/main" id="{E2CD3795-7CB5-44CE-A8CA-903912764771}"/>
            </a:ext>
          </a:extLst>
        </xdr:cNvPr>
        <xdr:cNvSpPr txBox="1"/>
      </xdr:nvSpPr>
      <xdr:spPr>
        <a:xfrm>
          <a:off x="7305675" y="4572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5. The probability distribution for damage claims paid by the Newton Automobile Insurance Company on collision insurance is in the table.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Use the expected collision payment to determine the collision insurance premium that would enable the company to break even.</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The insurance company charges an annual rate of $520 for the collision coverage. What is the expected value of the collision policy for a policyholder? (Hint: It is the expected payments from the company minus the cost of coverage.)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Why does the policyholder purchase a collision policy with this expected value?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5</xdr:col>
      <xdr:colOff>438150</xdr:colOff>
      <xdr:row>1</xdr:row>
      <xdr:rowOff>171450</xdr:rowOff>
    </xdr:from>
    <xdr:ext cx="6429375" cy="4210051"/>
    <xdr:sp macro="" textlink="">
      <xdr:nvSpPr>
        <xdr:cNvPr id="2" name="Shape 3">
          <a:extLst>
            <a:ext uri="{FF2B5EF4-FFF2-40B4-BE49-F238E27FC236}">
              <a16:creationId xmlns:a16="http://schemas.microsoft.com/office/drawing/2014/main" id="{F569F1FE-68D1-4A3C-B064-1CF0DBBF81EE}"/>
            </a:ext>
          </a:extLst>
        </xdr:cNvPr>
        <xdr:cNvSpPr txBox="1"/>
      </xdr:nvSpPr>
      <xdr:spPr>
        <a:xfrm>
          <a:off x="3486150" y="36195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6. A university found that 20% of its students withdraw without completing the introductory statistics course. Assume that 20 students registered for the course.</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Compute the probability that two or fewer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Compute the probability that exactly four students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Compute the probability that more than 3 will withdraw.</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D. Compute the expected number of withdrawals.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5</xdr:col>
      <xdr:colOff>66675</xdr:colOff>
      <xdr:row>2</xdr:row>
      <xdr:rowOff>66675</xdr:rowOff>
    </xdr:from>
    <xdr:ext cx="6429375" cy="1704975"/>
    <xdr:sp macro="" textlink="">
      <xdr:nvSpPr>
        <xdr:cNvPr id="2" name="Shape 3">
          <a:extLst>
            <a:ext uri="{FF2B5EF4-FFF2-40B4-BE49-F238E27FC236}">
              <a16:creationId xmlns:a16="http://schemas.microsoft.com/office/drawing/2014/main" id="{DC595A65-C16E-4502-AA89-1967F8B7ECBA}"/>
            </a:ext>
          </a:extLst>
        </xdr:cNvPr>
        <xdr:cNvSpPr txBox="1"/>
      </xdr:nvSpPr>
      <xdr:spPr>
        <a:xfrm>
          <a:off x="3114675" y="447675"/>
          <a:ext cx="6429375" cy="1704975"/>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7. A person must score in the upper 2% of the population on an IQ test to qualify for membership in Mensa, the international high IQ society. If IQ scores are normally distributed with a mean of 100 and a standard deviation of 15, what score must a person have to qualify for Mensa?</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6</xdr:col>
      <xdr:colOff>180975</xdr:colOff>
      <xdr:row>1</xdr:row>
      <xdr:rowOff>38100</xdr:rowOff>
    </xdr:from>
    <xdr:ext cx="6429375" cy="4210051"/>
    <xdr:sp macro="" textlink="">
      <xdr:nvSpPr>
        <xdr:cNvPr id="2" name="Shape 3">
          <a:extLst>
            <a:ext uri="{FF2B5EF4-FFF2-40B4-BE49-F238E27FC236}">
              <a16:creationId xmlns:a16="http://schemas.microsoft.com/office/drawing/2014/main" id="{11DB71FD-3072-4070-8864-523A61ADF0FF}"/>
            </a:ext>
          </a:extLst>
        </xdr:cNvPr>
        <xdr:cNvSpPr txBox="1"/>
      </xdr:nvSpPr>
      <xdr:spPr>
        <a:xfrm>
          <a:off x="3838575" y="228600"/>
          <a:ext cx="6429375" cy="4210051"/>
        </a:xfrm>
        <a:prstGeom prst="rect">
          <a:avLst/>
        </a:prstGeom>
        <a:solidFill>
          <a:srgbClr val="DDEAF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200" baseline="0">
              <a:effectLst/>
              <a:latin typeface="+mn-lt"/>
            </a:rPr>
            <a:t>8. Suppose the Motorola uses the normal distribution to determine the probability of defects and the number of defects in a particular production process. Assume that the production process manufactures items with a mean weight of 10 ounces. Calculate the probability of a defect and the suspecterd number of defects for a 1,000-unit production run in the following situations.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A. The process standard deviation is 0.15, and the process control is set at plus or minus one standard deviation.Units with weights less than 9.85 or greater than 10.15 ounces willbe classified as defects.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B. Through process design improvements, the process standard deviation can be reduced to 0.05. Assume that the process control remains the same, with weights less than 9.85 or greater than 10.15 ounces being classified as defects.</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r>
            <a:rPr lang="en-US" sz="1200" baseline="0">
              <a:effectLst/>
              <a:latin typeface="+mn-lt"/>
            </a:rPr>
            <a:t>C. What is the advantage of reducing process variation, thereby causing control limits to be at a greater number of standard deviations from the mean? </a:t>
          </a: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baseline="0">
            <a:effectLst/>
            <a:latin typeface="+mn-lt"/>
          </a:endParaRPr>
        </a:p>
        <a:p>
          <a:pPr marL="0" lvl="0" indent="0">
            <a:spcBef>
              <a:spcPts val="0"/>
            </a:spcBef>
            <a:spcAft>
              <a:spcPts val="0"/>
            </a:spcAft>
            <a:buNone/>
          </a:pPr>
          <a:endParaRPr lang="en-US" sz="1200">
            <a:effectLst/>
            <a:latin typeface="+mn-lt"/>
          </a:endParaRPr>
        </a:p>
      </xdr:txBody>
    </xdr: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Converse" refreshedDate="45574.554934837965" createdVersion="8" refreshedVersion="8" minRefreshableVersion="3" recordCount="134" xr:uid="{69C56B41-ECF2-6949-B776-C04B7C3ED03D}">
  <cacheSource type="worksheet">
    <worksheetSource ref="B1:D1048576" sheet="Question 3"/>
  </cacheSource>
  <cacheFields count="3">
    <cacheField name="Highest Degree Achieved" numFmtId="0">
      <sharedItems containsBlank="1" count="4">
        <s v="Bachelor's"/>
        <s v="Master's"/>
        <s v="PhD"/>
        <m/>
      </sharedItems>
    </cacheField>
    <cacheField name="Gender Assigned At Birth" numFmtId="0">
      <sharedItems containsBlank="1" count="3">
        <s v="Male"/>
        <s v="Female"/>
        <m/>
      </sharedItems>
    </cacheField>
    <cacheField name="Work Experience (Years)" numFmtId="0">
      <sharedItems containsString="0" containsBlank="1" containsNumber="1" containsInteger="1" minValue="0" maxValue="9"/>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4">
  <r>
    <x v="0"/>
    <x v="0"/>
    <n v="8"/>
  </r>
  <r>
    <x v="0"/>
    <x v="0"/>
    <n v="1"/>
  </r>
  <r>
    <x v="1"/>
    <x v="1"/>
    <n v="3"/>
  </r>
  <r>
    <x v="1"/>
    <x v="0"/>
    <n v="6"/>
  </r>
  <r>
    <x v="0"/>
    <x v="0"/>
    <n v="7"/>
  </r>
  <r>
    <x v="1"/>
    <x v="0"/>
    <n v="7"/>
  </r>
  <r>
    <x v="1"/>
    <x v="0"/>
    <n v="9"/>
  </r>
  <r>
    <x v="1"/>
    <x v="0"/>
    <n v="1"/>
  </r>
  <r>
    <x v="0"/>
    <x v="0"/>
    <n v="8"/>
  </r>
  <r>
    <x v="0"/>
    <x v="1"/>
    <n v="8"/>
  </r>
  <r>
    <x v="0"/>
    <x v="1"/>
    <n v="9"/>
  </r>
  <r>
    <x v="0"/>
    <x v="0"/>
    <n v="7"/>
  </r>
  <r>
    <x v="1"/>
    <x v="0"/>
    <n v="4"/>
  </r>
  <r>
    <x v="0"/>
    <x v="0"/>
    <n v="6"/>
  </r>
  <r>
    <x v="0"/>
    <x v="0"/>
    <n v="9"/>
  </r>
  <r>
    <x v="1"/>
    <x v="0"/>
    <n v="9"/>
  </r>
  <r>
    <x v="1"/>
    <x v="0"/>
    <n v="6"/>
  </r>
  <r>
    <x v="1"/>
    <x v="1"/>
    <n v="5"/>
  </r>
  <r>
    <x v="0"/>
    <x v="0"/>
    <n v="7"/>
  </r>
  <r>
    <x v="1"/>
    <x v="1"/>
    <n v="0"/>
  </r>
  <r>
    <x v="0"/>
    <x v="0"/>
    <n v="4"/>
  </r>
  <r>
    <x v="1"/>
    <x v="0"/>
    <n v="8"/>
  </r>
  <r>
    <x v="0"/>
    <x v="0"/>
    <n v="4"/>
  </r>
  <r>
    <x v="0"/>
    <x v="0"/>
    <n v="4"/>
  </r>
  <r>
    <x v="1"/>
    <x v="1"/>
    <n v="3"/>
  </r>
  <r>
    <x v="1"/>
    <x v="0"/>
    <n v="0"/>
  </r>
  <r>
    <x v="0"/>
    <x v="0"/>
    <n v="8"/>
  </r>
  <r>
    <x v="0"/>
    <x v="1"/>
    <n v="0"/>
  </r>
  <r>
    <x v="0"/>
    <x v="1"/>
    <n v="4"/>
  </r>
  <r>
    <x v="0"/>
    <x v="0"/>
    <n v="1"/>
  </r>
  <r>
    <x v="0"/>
    <x v="0"/>
    <n v="5"/>
  </r>
  <r>
    <x v="1"/>
    <x v="1"/>
    <n v="3"/>
  </r>
  <r>
    <x v="1"/>
    <x v="1"/>
    <n v="0"/>
  </r>
  <r>
    <x v="1"/>
    <x v="0"/>
    <n v="8"/>
  </r>
  <r>
    <x v="0"/>
    <x v="1"/>
    <n v="4"/>
  </r>
  <r>
    <x v="0"/>
    <x v="1"/>
    <n v="6"/>
  </r>
  <r>
    <x v="0"/>
    <x v="0"/>
    <n v="3"/>
  </r>
  <r>
    <x v="0"/>
    <x v="0"/>
    <n v="4"/>
  </r>
  <r>
    <x v="0"/>
    <x v="1"/>
    <n v="4"/>
  </r>
  <r>
    <x v="0"/>
    <x v="1"/>
    <n v="0"/>
  </r>
  <r>
    <x v="0"/>
    <x v="1"/>
    <n v="3"/>
  </r>
  <r>
    <x v="1"/>
    <x v="0"/>
    <n v="2"/>
  </r>
  <r>
    <x v="0"/>
    <x v="1"/>
    <n v="8"/>
  </r>
  <r>
    <x v="1"/>
    <x v="1"/>
    <n v="5"/>
  </r>
  <r>
    <x v="0"/>
    <x v="1"/>
    <n v="2"/>
  </r>
  <r>
    <x v="1"/>
    <x v="1"/>
    <n v="2"/>
  </r>
  <r>
    <x v="0"/>
    <x v="0"/>
    <n v="5"/>
  </r>
  <r>
    <x v="1"/>
    <x v="1"/>
    <n v="1"/>
  </r>
  <r>
    <x v="1"/>
    <x v="1"/>
    <n v="5"/>
  </r>
  <r>
    <x v="1"/>
    <x v="0"/>
    <n v="7"/>
  </r>
  <r>
    <x v="0"/>
    <x v="0"/>
    <n v="2"/>
  </r>
  <r>
    <x v="0"/>
    <x v="0"/>
    <n v="5"/>
  </r>
  <r>
    <x v="0"/>
    <x v="0"/>
    <n v="1"/>
  </r>
  <r>
    <x v="0"/>
    <x v="1"/>
    <n v="5"/>
  </r>
  <r>
    <x v="0"/>
    <x v="1"/>
    <n v="7"/>
  </r>
  <r>
    <x v="1"/>
    <x v="0"/>
    <n v="5"/>
  </r>
  <r>
    <x v="0"/>
    <x v="0"/>
    <n v="5"/>
  </r>
  <r>
    <x v="0"/>
    <x v="1"/>
    <n v="6"/>
  </r>
  <r>
    <x v="2"/>
    <x v="0"/>
    <n v="4"/>
  </r>
  <r>
    <x v="1"/>
    <x v="1"/>
    <n v="4"/>
  </r>
  <r>
    <x v="2"/>
    <x v="0"/>
    <n v="5"/>
  </r>
  <r>
    <x v="0"/>
    <x v="0"/>
    <n v="5"/>
  </r>
  <r>
    <x v="0"/>
    <x v="0"/>
    <n v="1"/>
  </r>
  <r>
    <x v="1"/>
    <x v="1"/>
    <n v="2"/>
  </r>
  <r>
    <x v="0"/>
    <x v="1"/>
    <n v="6"/>
  </r>
  <r>
    <x v="1"/>
    <x v="0"/>
    <n v="9"/>
  </r>
  <r>
    <x v="1"/>
    <x v="0"/>
    <n v="7"/>
  </r>
  <r>
    <x v="1"/>
    <x v="0"/>
    <n v="6"/>
  </r>
  <r>
    <x v="0"/>
    <x v="0"/>
    <n v="3"/>
  </r>
  <r>
    <x v="0"/>
    <x v="0"/>
    <n v="9"/>
  </r>
  <r>
    <x v="0"/>
    <x v="1"/>
    <n v="3"/>
  </r>
  <r>
    <x v="1"/>
    <x v="0"/>
    <n v="5"/>
  </r>
  <r>
    <x v="0"/>
    <x v="1"/>
    <n v="5"/>
  </r>
  <r>
    <x v="0"/>
    <x v="0"/>
    <n v="8"/>
  </r>
  <r>
    <x v="0"/>
    <x v="0"/>
    <n v="6"/>
  </r>
  <r>
    <x v="0"/>
    <x v="0"/>
    <n v="7"/>
  </r>
  <r>
    <x v="1"/>
    <x v="0"/>
    <n v="5"/>
  </r>
  <r>
    <x v="1"/>
    <x v="1"/>
    <n v="5"/>
  </r>
  <r>
    <x v="1"/>
    <x v="1"/>
    <n v="7"/>
  </r>
  <r>
    <x v="0"/>
    <x v="0"/>
    <n v="2"/>
  </r>
  <r>
    <x v="1"/>
    <x v="0"/>
    <n v="0"/>
  </r>
  <r>
    <x v="1"/>
    <x v="0"/>
    <n v="6"/>
  </r>
  <r>
    <x v="2"/>
    <x v="0"/>
    <n v="5"/>
  </r>
  <r>
    <x v="2"/>
    <x v="0"/>
    <n v="6"/>
  </r>
  <r>
    <x v="1"/>
    <x v="0"/>
    <n v="9"/>
  </r>
  <r>
    <x v="1"/>
    <x v="1"/>
    <n v="2"/>
  </r>
  <r>
    <x v="2"/>
    <x v="0"/>
    <n v="8"/>
  </r>
  <r>
    <x v="0"/>
    <x v="0"/>
    <n v="1"/>
  </r>
  <r>
    <x v="0"/>
    <x v="0"/>
    <n v="2"/>
  </r>
  <r>
    <x v="0"/>
    <x v="1"/>
    <n v="6"/>
  </r>
  <r>
    <x v="0"/>
    <x v="0"/>
    <n v="0"/>
  </r>
  <r>
    <x v="1"/>
    <x v="1"/>
    <n v="6"/>
  </r>
  <r>
    <x v="0"/>
    <x v="1"/>
    <n v="7"/>
  </r>
  <r>
    <x v="0"/>
    <x v="0"/>
    <n v="7"/>
  </r>
  <r>
    <x v="0"/>
    <x v="1"/>
    <n v="0"/>
  </r>
  <r>
    <x v="0"/>
    <x v="1"/>
    <n v="8"/>
  </r>
  <r>
    <x v="1"/>
    <x v="1"/>
    <n v="6"/>
  </r>
  <r>
    <x v="0"/>
    <x v="0"/>
    <n v="5"/>
  </r>
  <r>
    <x v="1"/>
    <x v="0"/>
    <n v="9"/>
  </r>
  <r>
    <x v="1"/>
    <x v="0"/>
    <n v="4"/>
  </r>
  <r>
    <x v="1"/>
    <x v="0"/>
    <n v="0"/>
  </r>
  <r>
    <x v="0"/>
    <x v="1"/>
    <n v="2"/>
  </r>
  <r>
    <x v="0"/>
    <x v="1"/>
    <n v="5"/>
  </r>
  <r>
    <x v="1"/>
    <x v="1"/>
    <n v="2"/>
  </r>
  <r>
    <x v="0"/>
    <x v="0"/>
    <n v="6"/>
  </r>
  <r>
    <x v="0"/>
    <x v="1"/>
    <n v="8"/>
  </r>
  <r>
    <x v="0"/>
    <x v="0"/>
    <n v="8"/>
  </r>
  <r>
    <x v="0"/>
    <x v="0"/>
    <n v="7"/>
  </r>
  <r>
    <x v="1"/>
    <x v="0"/>
    <n v="4"/>
  </r>
  <r>
    <x v="1"/>
    <x v="0"/>
    <n v="0"/>
  </r>
  <r>
    <x v="1"/>
    <x v="0"/>
    <n v="1"/>
  </r>
  <r>
    <x v="1"/>
    <x v="0"/>
    <n v="9"/>
  </r>
  <r>
    <x v="1"/>
    <x v="0"/>
    <n v="0"/>
  </r>
  <r>
    <x v="2"/>
    <x v="1"/>
    <n v="7"/>
  </r>
  <r>
    <x v="0"/>
    <x v="0"/>
    <n v="4"/>
  </r>
  <r>
    <x v="2"/>
    <x v="1"/>
    <n v="6"/>
  </r>
  <r>
    <x v="0"/>
    <x v="1"/>
    <n v="6"/>
  </r>
  <r>
    <x v="2"/>
    <x v="0"/>
    <n v="4"/>
  </r>
  <r>
    <x v="0"/>
    <x v="0"/>
    <n v="0"/>
  </r>
  <r>
    <x v="0"/>
    <x v="1"/>
    <n v="7"/>
  </r>
  <r>
    <x v="1"/>
    <x v="1"/>
    <n v="7"/>
  </r>
  <r>
    <x v="1"/>
    <x v="0"/>
    <n v="4"/>
  </r>
  <r>
    <x v="0"/>
    <x v="0"/>
    <n v="6"/>
  </r>
  <r>
    <x v="0"/>
    <x v="0"/>
    <n v="3"/>
  </r>
  <r>
    <x v="0"/>
    <x v="0"/>
    <n v="7"/>
  </r>
  <r>
    <x v="1"/>
    <x v="0"/>
    <n v="8"/>
  </r>
  <r>
    <x v="1"/>
    <x v="0"/>
    <n v="5"/>
  </r>
  <r>
    <x v="1"/>
    <x v="0"/>
    <n v="6"/>
  </r>
  <r>
    <x v="1"/>
    <x v="1"/>
    <n v="6"/>
  </r>
  <r>
    <x v="0"/>
    <x v="0"/>
    <n v="6"/>
  </r>
  <r>
    <x v="2"/>
    <x v="1"/>
    <n v="2"/>
  </r>
  <r>
    <x v="1"/>
    <x v="0"/>
    <n v="3"/>
  </r>
  <r>
    <x v="1"/>
    <x v="1"/>
    <n v="7"/>
  </r>
  <r>
    <x v="3"/>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80C0AC-327A-CD49-BF2B-4147BE88CB8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Q1:V6" firstHeaderRow="1" firstDataRow="2" firstDataCol="1"/>
  <pivotFields count="3">
    <pivotField axis="axisCol" dataField="1" showAll="0">
      <items count="5">
        <item x="0"/>
        <item x="1"/>
        <item x="2"/>
        <item x="3"/>
        <item t="default"/>
      </items>
    </pivotField>
    <pivotField axis="axisRow" showAll="0">
      <items count="4">
        <item x="1"/>
        <item x="0"/>
        <item x="2"/>
        <item t="default"/>
      </items>
    </pivotField>
    <pivotField showAll="0"/>
  </pivotFields>
  <rowFields count="1">
    <field x="1"/>
  </rowFields>
  <rowItems count="4">
    <i>
      <x/>
    </i>
    <i>
      <x v="1"/>
    </i>
    <i>
      <x v="2"/>
    </i>
    <i t="grand">
      <x/>
    </i>
  </rowItems>
  <colFields count="1">
    <field x="0"/>
  </colFields>
  <colItems count="5">
    <i>
      <x/>
    </i>
    <i>
      <x v="1"/>
    </i>
    <i>
      <x v="2"/>
    </i>
    <i>
      <x v="3"/>
    </i>
    <i t="grand">
      <x/>
    </i>
  </colItems>
  <dataFields count="1">
    <dataField name="Count of Highest Degree Achieved" fld="0"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920C21-2ED1-4CC1-8C2D-F7D39D30751E}" name="Table1" displayName="Table1" ref="A1:D11" totalsRowShown="0">
  <autoFilter ref="A1:D11" xr:uid="{D99D19F1-477D-4A21-BBF4-360E29FFA961}"/>
  <tableColumns count="4">
    <tableColumn id="1" xr3:uid="{813218A1-706F-4049-BE46-C2C2C50A677F}" name="Airline"/>
    <tableColumn id="2" xr3:uid="{7F2E9F33-1274-412B-951B-2D565925C24A}" name="On-Time Arrivals (%)"/>
    <tableColumn id="3" xr3:uid="{0D0BE3E0-67C2-467F-AD44-C6287D3404CC}" name="Mishandled Baggage per 1,000 Passengers"/>
    <tableColumn id="4" xr3:uid="{F298BFAF-C362-40D7-BFC5-F2544D598493}" name="Customer Complaints per 1,000 Passenger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FC0A5D-F57F-4793-8FA8-6BE341D01D7F}" name="Table2" displayName="Table2" ref="A1:C6" totalsRowShown="0">
  <autoFilter ref="A1:C6" xr:uid="{D0DF76E4-7C98-4415-8EE1-F3F5555E223D}"/>
  <tableColumns count="3">
    <tableColumn id="1" xr3:uid="{9459FC7E-65E7-403B-8CA4-55ED0C7BAD17}" name="Job Satisfaction Score"/>
    <tableColumn id="2" xr3:uid="{CDA3F97A-721C-4DED-8B18-44D158E4F375}" name="IS Senior Executives (%) "/>
    <tableColumn id="3" xr3:uid="{0E4EE484-FDE6-4BB6-8A7B-181BAA012EEE}" name="IS Middle Managers (%)"/>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2175527-C1D8-4BE6-A987-C2B421BE8917}" name="Table3" displayName="Table3" ref="A1:B8" totalsRowShown="0">
  <autoFilter ref="A1:B8" xr:uid="{B92AAE3E-6E86-4611-B004-E17D4B65ECAB}"/>
  <tableColumns count="2">
    <tableColumn id="1" xr3:uid="{1458BB47-4C44-4166-BD7F-8C98E6926821}" name="Payment ($)"/>
    <tableColumn id="2" xr3:uid="{44545F09-B4A4-4AAC-85A1-C07361B8AA68}" name="Probability"/>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6AC1C-A7DF-45E3-A6DB-7BEB8D507C90}">
  <dimension ref="A1:D11"/>
  <sheetViews>
    <sheetView topLeftCell="B1" workbookViewId="0">
      <selection activeCell="M26" sqref="M26"/>
    </sheetView>
  </sheetViews>
  <sheetFormatPr baseColWidth="10" defaultColWidth="8.83203125" defaultRowHeight="15" x14ac:dyDescent="0.2"/>
  <cols>
    <col min="1" max="1" width="22.1640625" customWidth="1"/>
    <col min="2" max="2" width="21.5" customWidth="1"/>
    <col min="3" max="3" width="41.33203125" customWidth="1"/>
    <col min="4" max="4" width="40.83203125" customWidth="1"/>
  </cols>
  <sheetData>
    <row r="1" spans="1:4" x14ac:dyDescent="0.2">
      <c r="A1" t="s">
        <v>0</v>
      </c>
      <c r="B1" t="s">
        <v>1</v>
      </c>
      <c r="C1" t="s">
        <v>2</v>
      </c>
      <c r="D1" t="s">
        <v>3</v>
      </c>
    </row>
    <row r="2" spans="1:4" x14ac:dyDescent="0.2">
      <c r="A2" t="s">
        <v>4</v>
      </c>
      <c r="B2">
        <v>83.5</v>
      </c>
      <c r="C2">
        <v>0.87</v>
      </c>
      <c r="D2">
        <v>1.5</v>
      </c>
    </row>
    <row r="3" spans="1:4" x14ac:dyDescent="0.2">
      <c r="A3" t="s">
        <v>5</v>
      </c>
      <c r="B3">
        <v>79.099999999999994</v>
      </c>
      <c r="C3">
        <v>1.88</v>
      </c>
      <c r="D3">
        <v>0.79</v>
      </c>
    </row>
    <row r="4" spans="1:4" x14ac:dyDescent="0.2">
      <c r="A4" t="s">
        <v>6</v>
      </c>
      <c r="B4">
        <v>87.1</v>
      </c>
      <c r="C4">
        <v>1.58</v>
      </c>
      <c r="D4">
        <v>0.91</v>
      </c>
    </row>
    <row r="5" spans="1:4" x14ac:dyDescent="0.2">
      <c r="A5" t="s">
        <v>7</v>
      </c>
      <c r="B5">
        <v>86.5</v>
      </c>
      <c r="C5">
        <v>2.1</v>
      </c>
      <c r="D5">
        <v>0.73</v>
      </c>
    </row>
    <row r="6" spans="1:4" x14ac:dyDescent="0.2">
      <c r="A6" t="s">
        <v>8</v>
      </c>
      <c r="B6">
        <v>87.5</v>
      </c>
      <c r="C6">
        <v>2.93</v>
      </c>
      <c r="D6">
        <v>0.51</v>
      </c>
    </row>
    <row r="7" spans="1:4" x14ac:dyDescent="0.2">
      <c r="A7" t="s">
        <v>9</v>
      </c>
      <c r="B7">
        <v>77.900000000000006</v>
      </c>
      <c r="C7">
        <v>2.2200000000000002</v>
      </c>
      <c r="D7">
        <v>1.05</v>
      </c>
    </row>
    <row r="8" spans="1:4" x14ac:dyDescent="0.2">
      <c r="A8" t="s">
        <v>10</v>
      </c>
      <c r="B8">
        <v>83.1</v>
      </c>
      <c r="C8">
        <v>3.08</v>
      </c>
      <c r="D8">
        <v>0.25</v>
      </c>
    </row>
    <row r="9" spans="1:4" x14ac:dyDescent="0.2">
      <c r="A9" t="s">
        <v>11</v>
      </c>
      <c r="B9">
        <v>85.9</v>
      </c>
      <c r="C9">
        <v>2.14</v>
      </c>
      <c r="D9">
        <v>1.74</v>
      </c>
    </row>
    <row r="10" spans="1:4" x14ac:dyDescent="0.2">
      <c r="A10" t="s">
        <v>12</v>
      </c>
      <c r="B10">
        <v>76.900000000000006</v>
      </c>
      <c r="C10">
        <v>2.92</v>
      </c>
      <c r="D10">
        <v>1.8</v>
      </c>
    </row>
    <row r="11" spans="1:4" x14ac:dyDescent="0.2">
      <c r="A11" t="s">
        <v>13</v>
      </c>
      <c r="B11">
        <v>77.400000000000006</v>
      </c>
      <c r="C11">
        <v>3.87</v>
      </c>
      <c r="D11">
        <v>4.24</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0E729-0F54-4D93-B1E4-C63F4BB21CCF}">
  <dimension ref="A1:K21"/>
  <sheetViews>
    <sheetView workbookViewId="0">
      <selection activeCell="J22" sqref="J22"/>
    </sheetView>
  </sheetViews>
  <sheetFormatPr baseColWidth="10" defaultColWidth="8.83203125" defaultRowHeight="15" x14ac:dyDescent="0.2"/>
  <sheetData>
    <row r="1" spans="1:11" x14ac:dyDescent="0.2">
      <c r="A1" t="s">
        <v>32</v>
      </c>
      <c r="B1" t="s">
        <v>33</v>
      </c>
      <c r="C1" t="s">
        <v>34</v>
      </c>
      <c r="D1" t="s">
        <v>35</v>
      </c>
      <c r="E1" t="s">
        <v>36</v>
      </c>
    </row>
    <row r="2" spans="1:11" x14ac:dyDescent="0.2">
      <c r="A2">
        <v>1033</v>
      </c>
      <c r="B2">
        <v>854</v>
      </c>
      <c r="C2">
        <v>964</v>
      </c>
      <c r="D2">
        <v>2851</v>
      </c>
      <c r="E2">
        <v>2375</v>
      </c>
    </row>
    <row r="12" spans="1:11" x14ac:dyDescent="0.2">
      <c r="J12" t="s">
        <v>37</v>
      </c>
    </row>
    <row r="13" spans="1:11" x14ac:dyDescent="0.2">
      <c r="J13" t="s">
        <v>38</v>
      </c>
      <c r="K13">
        <f>A2/D2</f>
        <v>0.36232900736583656</v>
      </c>
    </row>
    <row r="14" spans="1:11" x14ac:dyDescent="0.2">
      <c r="J14" t="s">
        <v>40</v>
      </c>
      <c r="K14">
        <f>B2/D2</f>
        <v>0.29954401964223082</v>
      </c>
    </row>
    <row r="15" spans="1:11" x14ac:dyDescent="0.2">
      <c r="J15" t="s">
        <v>39</v>
      </c>
      <c r="K15">
        <f>C2/D2</f>
        <v>0.33812697299193267</v>
      </c>
    </row>
    <row r="16" spans="1:11" x14ac:dyDescent="0.2">
      <c r="J16" t="s">
        <v>41</v>
      </c>
    </row>
    <row r="17" spans="8:11" x14ac:dyDescent="0.2">
      <c r="J17" t="s">
        <v>42</v>
      </c>
      <c r="K17">
        <f>K13*K15</f>
        <v>0.12251321048778199</v>
      </c>
    </row>
    <row r="18" spans="8:11" x14ac:dyDescent="0.2">
      <c r="J18" t="s">
        <v>44</v>
      </c>
    </row>
    <row r="19" spans="8:11" x14ac:dyDescent="0.2">
      <c r="J19">
        <f>A2/E2</f>
        <v>0.43494736842105264</v>
      </c>
    </row>
    <row r="20" spans="8:11" x14ac:dyDescent="0.2">
      <c r="J20" t="s">
        <v>45</v>
      </c>
    </row>
    <row r="21" spans="8:11" x14ac:dyDescent="0.2">
      <c r="H21">
        <f>0.18*C2</f>
        <v>173.51999999999998</v>
      </c>
      <c r="I21">
        <f>H21+A2</f>
        <v>1206.52</v>
      </c>
      <c r="J21">
        <f>I21/D2</f>
        <v>0.4231918625043844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89526-471B-4F32-86F7-BEF6FB5C9407}">
  <dimension ref="A1:W134"/>
  <sheetViews>
    <sheetView topLeftCell="G1" workbookViewId="0">
      <selection activeCell="W8" sqref="W8"/>
    </sheetView>
  </sheetViews>
  <sheetFormatPr baseColWidth="10" defaultColWidth="8.83203125" defaultRowHeight="15" x14ac:dyDescent="0.2"/>
  <cols>
    <col min="1" max="1" width="18.6640625" customWidth="1"/>
    <col min="2" max="2" width="32.5" customWidth="1"/>
    <col min="3" max="3" width="33.83203125" customWidth="1"/>
    <col min="4" max="4" width="28.5" customWidth="1"/>
    <col min="5" max="5" width="8.83203125" customWidth="1"/>
    <col min="17" max="17" width="28" bestFit="1" customWidth="1"/>
    <col min="18" max="18" width="14.83203125" bestFit="1" customWidth="1"/>
    <col min="19" max="19" width="7.83203125" bestFit="1" customWidth="1"/>
    <col min="20" max="20" width="6" bestFit="1" customWidth="1"/>
    <col min="21" max="21" width="6.33203125" bestFit="1" customWidth="1"/>
    <col min="22" max="22" width="10" bestFit="1" customWidth="1"/>
  </cols>
  <sheetData>
    <row r="1" spans="1:23" ht="16" x14ac:dyDescent="0.2">
      <c r="A1" s="1" t="s">
        <v>19</v>
      </c>
      <c r="B1" s="1" t="s">
        <v>20</v>
      </c>
      <c r="C1" s="1" t="s">
        <v>22</v>
      </c>
      <c r="D1" s="1" t="s">
        <v>21</v>
      </c>
      <c r="Q1" s="4" t="s">
        <v>31</v>
      </c>
      <c r="R1" s="4" t="s">
        <v>46</v>
      </c>
    </row>
    <row r="2" spans="1:23" x14ac:dyDescent="0.2">
      <c r="A2" s="2">
        <v>1001</v>
      </c>
      <c r="B2" s="2" t="s">
        <v>16</v>
      </c>
      <c r="C2" s="2" t="s">
        <v>15</v>
      </c>
      <c r="D2" s="2">
        <v>8</v>
      </c>
      <c r="Q2" s="4" t="s">
        <v>28</v>
      </c>
      <c r="R2" t="s">
        <v>16</v>
      </c>
      <c r="S2" t="s">
        <v>17</v>
      </c>
      <c r="T2" t="s">
        <v>18</v>
      </c>
      <c r="U2" t="s">
        <v>29</v>
      </c>
      <c r="V2" t="s">
        <v>30</v>
      </c>
    </row>
    <row r="3" spans="1:23" x14ac:dyDescent="0.2">
      <c r="A3" s="2">
        <v>1002</v>
      </c>
      <c r="B3" s="2" t="s">
        <v>16</v>
      </c>
      <c r="C3" s="2" t="s">
        <v>15</v>
      </c>
      <c r="D3" s="2">
        <v>1</v>
      </c>
      <c r="Q3" s="5" t="s">
        <v>14</v>
      </c>
      <c r="R3" s="9">
        <v>0.19548872180451127</v>
      </c>
      <c r="S3" s="9">
        <v>0.15789473684210525</v>
      </c>
      <c r="T3" s="9">
        <v>2.2556390977443608E-2</v>
      </c>
      <c r="U3" s="9">
        <v>0</v>
      </c>
      <c r="V3" s="9">
        <v>0.37593984962406013</v>
      </c>
      <c r="W3" s="8">
        <f>GETPIVOTDATA("Highest Degree Achieved",$Q$1,"Highest Degree Achieved","PhD","Gender Assigned At Birth","Female")/GETPIVOTDATA("Highest Degree Achieved",$Q$1,"Gender Assigned At Birth","Female")</f>
        <v>0.06</v>
      </c>
    </row>
    <row r="4" spans="1:23" x14ac:dyDescent="0.2">
      <c r="A4" s="2">
        <v>1003</v>
      </c>
      <c r="B4" s="2" t="s">
        <v>17</v>
      </c>
      <c r="C4" s="2" t="s">
        <v>14</v>
      </c>
      <c r="D4" s="2">
        <v>3</v>
      </c>
      <c r="Q4" s="5" t="s">
        <v>15</v>
      </c>
      <c r="R4" s="9">
        <v>0.32330827067669171</v>
      </c>
      <c r="S4" s="9">
        <v>0.25563909774436089</v>
      </c>
      <c r="T4" s="9">
        <v>4.5112781954887216E-2</v>
      </c>
      <c r="U4" s="9">
        <v>0</v>
      </c>
      <c r="V4" s="9">
        <v>0.62406015037593987</v>
      </c>
      <c r="W4" s="8">
        <f>GETPIVOTDATA("Highest Degree Achieved",$Q$1,"Highest Degree Achieved","Master's","Gender Assigned At Birth","Male")/GETPIVOTDATA("Highest Degree Achieved",$Q$1,"Highest Degree Achieved","Master's")</f>
        <v>0.61818181818181817</v>
      </c>
    </row>
    <row r="5" spans="1:23" x14ac:dyDescent="0.2">
      <c r="A5" s="2">
        <v>1004</v>
      </c>
      <c r="B5" s="2" t="s">
        <v>17</v>
      </c>
      <c r="C5" s="2" t="s">
        <v>15</v>
      </c>
      <c r="D5" s="2">
        <v>6</v>
      </c>
      <c r="Q5" s="5" t="s">
        <v>29</v>
      </c>
      <c r="R5" s="9">
        <v>0</v>
      </c>
      <c r="S5" s="9">
        <v>0</v>
      </c>
      <c r="T5" s="9">
        <v>0</v>
      </c>
      <c r="U5" s="9">
        <v>0</v>
      </c>
      <c r="V5" s="9">
        <v>0</v>
      </c>
    </row>
    <row r="6" spans="1:23" x14ac:dyDescent="0.2">
      <c r="A6" s="2">
        <v>1005</v>
      </c>
      <c r="B6" s="2" t="s">
        <v>16</v>
      </c>
      <c r="C6" s="2" t="s">
        <v>15</v>
      </c>
      <c r="D6" s="2">
        <v>7</v>
      </c>
      <c r="Q6" s="5" t="s">
        <v>30</v>
      </c>
      <c r="R6" s="9">
        <v>0.51879699248120303</v>
      </c>
      <c r="S6" s="9">
        <v>0.41353383458646614</v>
      </c>
      <c r="T6" s="9">
        <v>6.7669172932330823E-2</v>
      </c>
      <c r="U6" s="9">
        <v>0</v>
      </c>
      <c r="V6" s="9">
        <v>1</v>
      </c>
    </row>
    <row r="7" spans="1:23" x14ac:dyDescent="0.2">
      <c r="A7" s="2">
        <v>1006</v>
      </c>
      <c r="B7" s="2" t="s">
        <v>17</v>
      </c>
      <c r="C7" s="2" t="s">
        <v>15</v>
      </c>
      <c r="D7" s="2">
        <v>7</v>
      </c>
    </row>
    <row r="8" spans="1:23" x14ac:dyDescent="0.2">
      <c r="A8" s="2">
        <v>1007</v>
      </c>
      <c r="B8" s="2" t="s">
        <v>17</v>
      </c>
      <c r="C8" s="2" t="s">
        <v>15</v>
      </c>
      <c r="D8" s="2">
        <v>9</v>
      </c>
    </row>
    <row r="9" spans="1:23" x14ac:dyDescent="0.2">
      <c r="A9" s="2">
        <v>1008</v>
      </c>
      <c r="B9" s="2" t="s">
        <v>17</v>
      </c>
      <c r="C9" s="2" t="s">
        <v>15</v>
      </c>
      <c r="D9" s="2">
        <v>1</v>
      </c>
    </row>
    <row r="10" spans="1:23" x14ac:dyDescent="0.2">
      <c r="A10" s="2">
        <v>1009</v>
      </c>
      <c r="B10" s="2" t="s">
        <v>16</v>
      </c>
      <c r="C10" s="2" t="s">
        <v>15</v>
      </c>
      <c r="D10" s="2">
        <v>8</v>
      </c>
    </row>
    <row r="11" spans="1:23" x14ac:dyDescent="0.2">
      <c r="A11" s="2">
        <v>1010</v>
      </c>
      <c r="B11" s="2" t="s">
        <v>16</v>
      </c>
      <c r="C11" s="2" t="s">
        <v>14</v>
      </c>
      <c r="D11" s="2">
        <v>8</v>
      </c>
    </row>
    <row r="12" spans="1:23" x14ac:dyDescent="0.2">
      <c r="A12" s="2">
        <v>1011</v>
      </c>
      <c r="B12" s="2" t="s">
        <v>16</v>
      </c>
      <c r="C12" s="2" t="s">
        <v>14</v>
      </c>
      <c r="D12" s="2">
        <v>9</v>
      </c>
    </row>
    <row r="13" spans="1:23" x14ac:dyDescent="0.2">
      <c r="A13" s="2">
        <v>1012</v>
      </c>
      <c r="B13" s="2" t="s">
        <v>16</v>
      </c>
      <c r="C13" s="2" t="s">
        <v>15</v>
      </c>
      <c r="D13" s="2">
        <v>7</v>
      </c>
    </row>
    <row r="14" spans="1:23" x14ac:dyDescent="0.2">
      <c r="A14" s="2">
        <v>1013</v>
      </c>
      <c r="B14" s="2" t="s">
        <v>17</v>
      </c>
      <c r="C14" s="2" t="s">
        <v>15</v>
      </c>
      <c r="D14" s="2">
        <v>4</v>
      </c>
    </row>
    <row r="15" spans="1:23" x14ac:dyDescent="0.2">
      <c r="A15" s="2">
        <v>1014</v>
      </c>
      <c r="B15" s="2" t="s">
        <v>16</v>
      </c>
      <c r="C15" s="2" t="s">
        <v>15</v>
      </c>
      <c r="D15" s="2">
        <v>6</v>
      </c>
    </row>
    <row r="16" spans="1:23" x14ac:dyDescent="0.2">
      <c r="A16" s="2">
        <v>1015</v>
      </c>
      <c r="B16" s="2" t="s">
        <v>16</v>
      </c>
      <c r="C16" s="2" t="s">
        <v>15</v>
      </c>
      <c r="D16" s="2">
        <v>9</v>
      </c>
    </row>
    <row r="17" spans="1:9" x14ac:dyDescent="0.2">
      <c r="A17" s="2">
        <v>1016</v>
      </c>
      <c r="B17" s="2" t="s">
        <v>17</v>
      </c>
      <c r="C17" s="2" t="s">
        <v>15</v>
      </c>
      <c r="D17" s="2">
        <v>9</v>
      </c>
    </row>
    <row r="18" spans="1:9" x14ac:dyDescent="0.2">
      <c r="A18" s="2">
        <v>1017</v>
      </c>
      <c r="B18" s="2" t="s">
        <v>17</v>
      </c>
      <c r="C18" s="2" t="s">
        <v>15</v>
      </c>
      <c r="D18" s="2">
        <v>6</v>
      </c>
    </row>
    <row r="19" spans="1:9" x14ac:dyDescent="0.2">
      <c r="A19" s="2">
        <v>1018</v>
      </c>
      <c r="B19" s="2" t="s">
        <v>17</v>
      </c>
      <c r="C19" s="2" t="s">
        <v>14</v>
      </c>
      <c r="D19" s="2">
        <v>5</v>
      </c>
    </row>
    <row r="20" spans="1:9" x14ac:dyDescent="0.2">
      <c r="A20" s="2">
        <v>1019</v>
      </c>
      <c r="B20" s="2" t="s">
        <v>16</v>
      </c>
      <c r="C20" s="2" t="s">
        <v>15</v>
      </c>
      <c r="D20" s="2">
        <v>7</v>
      </c>
    </row>
    <row r="21" spans="1:9" x14ac:dyDescent="0.2">
      <c r="A21" s="2">
        <v>1020</v>
      </c>
      <c r="B21" s="2" t="s">
        <v>17</v>
      </c>
      <c r="C21" s="2" t="s">
        <v>14</v>
      </c>
      <c r="D21" s="2">
        <v>0</v>
      </c>
    </row>
    <row r="22" spans="1:9" x14ac:dyDescent="0.2">
      <c r="A22" s="2">
        <v>1021</v>
      </c>
      <c r="B22" s="2" t="s">
        <v>16</v>
      </c>
      <c r="C22" s="2" t="s">
        <v>15</v>
      </c>
      <c r="D22" s="2">
        <v>4</v>
      </c>
    </row>
    <row r="23" spans="1:9" x14ac:dyDescent="0.2">
      <c r="A23" s="2">
        <v>1022</v>
      </c>
      <c r="B23" s="2" t="s">
        <v>17</v>
      </c>
      <c r="C23" s="2" t="s">
        <v>15</v>
      </c>
      <c r="D23" s="2">
        <v>8</v>
      </c>
    </row>
    <row r="24" spans="1:9" x14ac:dyDescent="0.2">
      <c r="A24" s="2">
        <v>1023</v>
      </c>
      <c r="B24" s="2" t="s">
        <v>16</v>
      </c>
      <c r="C24" s="2" t="s">
        <v>15</v>
      </c>
      <c r="D24" s="2">
        <v>4</v>
      </c>
    </row>
    <row r="25" spans="1:9" x14ac:dyDescent="0.2">
      <c r="A25" s="2">
        <v>1024</v>
      </c>
      <c r="B25" s="2" t="s">
        <v>16</v>
      </c>
      <c r="C25" s="2" t="s">
        <v>15</v>
      </c>
      <c r="D25" s="2">
        <v>4</v>
      </c>
    </row>
    <row r="26" spans="1:9" x14ac:dyDescent="0.2">
      <c r="A26" s="2">
        <v>1025</v>
      </c>
      <c r="B26" s="2" t="s">
        <v>17</v>
      </c>
      <c r="C26" s="2" t="s">
        <v>14</v>
      </c>
      <c r="D26" s="2">
        <v>3</v>
      </c>
    </row>
    <row r="27" spans="1:9" x14ac:dyDescent="0.2">
      <c r="A27" s="2">
        <v>1026</v>
      </c>
      <c r="B27" s="2" t="s">
        <v>17</v>
      </c>
      <c r="C27" s="2" t="s">
        <v>15</v>
      </c>
      <c r="D27" s="2">
        <v>0</v>
      </c>
    </row>
    <row r="28" spans="1:9" x14ac:dyDescent="0.2">
      <c r="A28" s="2">
        <v>1027</v>
      </c>
      <c r="B28" s="2" t="s">
        <v>16</v>
      </c>
      <c r="C28" s="2" t="s">
        <v>15</v>
      </c>
      <c r="D28" s="2">
        <v>8</v>
      </c>
    </row>
    <row r="29" spans="1:9" x14ac:dyDescent="0.2">
      <c r="A29" s="2">
        <v>1028</v>
      </c>
      <c r="B29" s="2" t="s">
        <v>16</v>
      </c>
      <c r="C29" s="2" t="s">
        <v>14</v>
      </c>
      <c r="D29" s="2">
        <v>0</v>
      </c>
    </row>
    <row r="30" spans="1:9" x14ac:dyDescent="0.2">
      <c r="A30" s="2">
        <v>1029</v>
      </c>
      <c r="B30" s="2" t="s">
        <v>16</v>
      </c>
      <c r="C30" s="2" t="s">
        <v>14</v>
      </c>
      <c r="D30" s="2">
        <v>4</v>
      </c>
    </row>
    <row r="31" spans="1:9" x14ac:dyDescent="0.2">
      <c r="A31" s="2">
        <v>1030</v>
      </c>
      <c r="B31" s="2" t="s">
        <v>16</v>
      </c>
      <c r="C31" s="2" t="s">
        <v>15</v>
      </c>
      <c r="D31" s="2">
        <v>1</v>
      </c>
      <c r="I31" s="6"/>
    </row>
    <row r="32" spans="1:9" x14ac:dyDescent="0.2">
      <c r="A32" s="2">
        <v>1031</v>
      </c>
      <c r="B32" s="2" t="s">
        <v>16</v>
      </c>
      <c r="C32" s="2" t="s">
        <v>15</v>
      </c>
      <c r="D32" s="2">
        <v>5</v>
      </c>
    </row>
    <row r="33" spans="1:10" x14ac:dyDescent="0.2">
      <c r="A33" s="2">
        <v>1032</v>
      </c>
      <c r="B33" s="2" t="s">
        <v>17</v>
      </c>
      <c r="C33" s="2" t="s">
        <v>14</v>
      </c>
      <c r="D33" s="2">
        <v>3</v>
      </c>
      <c r="J33" s="7"/>
    </row>
    <row r="34" spans="1:10" x14ac:dyDescent="0.2">
      <c r="A34" s="2">
        <v>1033</v>
      </c>
      <c r="B34" s="2" t="s">
        <v>17</v>
      </c>
      <c r="C34" s="2" t="s">
        <v>14</v>
      </c>
      <c r="D34" s="2">
        <v>0</v>
      </c>
    </row>
    <row r="35" spans="1:10" x14ac:dyDescent="0.2">
      <c r="A35" s="2">
        <v>1034</v>
      </c>
      <c r="B35" s="2" t="s">
        <v>17</v>
      </c>
      <c r="C35" s="2" t="s">
        <v>15</v>
      </c>
      <c r="D35" s="2">
        <v>8</v>
      </c>
    </row>
    <row r="36" spans="1:10" x14ac:dyDescent="0.2">
      <c r="A36" s="2">
        <v>1035</v>
      </c>
      <c r="B36" s="2" t="s">
        <v>16</v>
      </c>
      <c r="C36" s="2" t="s">
        <v>14</v>
      </c>
      <c r="D36" s="2">
        <v>4</v>
      </c>
    </row>
    <row r="37" spans="1:10" x14ac:dyDescent="0.2">
      <c r="A37" s="2">
        <v>1036</v>
      </c>
      <c r="B37" s="2" t="s">
        <v>16</v>
      </c>
      <c r="C37" s="2" t="s">
        <v>14</v>
      </c>
      <c r="D37" s="2">
        <v>6</v>
      </c>
    </row>
    <row r="38" spans="1:10" x14ac:dyDescent="0.2">
      <c r="A38" s="2">
        <v>1037</v>
      </c>
      <c r="B38" s="2" t="s">
        <v>16</v>
      </c>
      <c r="C38" s="2" t="s">
        <v>15</v>
      </c>
      <c r="D38" s="2">
        <v>3</v>
      </c>
    </row>
    <row r="39" spans="1:10" x14ac:dyDescent="0.2">
      <c r="A39" s="2">
        <v>1038</v>
      </c>
      <c r="B39" s="2" t="s">
        <v>16</v>
      </c>
      <c r="C39" s="2" t="s">
        <v>15</v>
      </c>
      <c r="D39" s="2">
        <v>4</v>
      </c>
    </row>
    <row r="40" spans="1:10" x14ac:dyDescent="0.2">
      <c r="A40" s="2">
        <v>1039</v>
      </c>
      <c r="B40" s="2" t="s">
        <v>16</v>
      </c>
      <c r="C40" s="2" t="s">
        <v>14</v>
      </c>
      <c r="D40" s="2">
        <v>4</v>
      </c>
    </row>
    <row r="41" spans="1:10" x14ac:dyDescent="0.2">
      <c r="A41" s="2">
        <v>1040</v>
      </c>
      <c r="B41" s="2" t="s">
        <v>16</v>
      </c>
      <c r="C41" s="2" t="s">
        <v>14</v>
      </c>
      <c r="D41" s="2">
        <v>0</v>
      </c>
    </row>
    <row r="42" spans="1:10" x14ac:dyDescent="0.2">
      <c r="A42" s="2">
        <v>1041</v>
      </c>
      <c r="B42" s="2" t="s">
        <v>16</v>
      </c>
      <c r="C42" s="2" t="s">
        <v>14</v>
      </c>
      <c r="D42" s="2">
        <v>3</v>
      </c>
    </row>
    <row r="43" spans="1:10" x14ac:dyDescent="0.2">
      <c r="A43" s="2">
        <v>1042</v>
      </c>
      <c r="B43" s="2" t="s">
        <v>17</v>
      </c>
      <c r="C43" s="2" t="s">
        <v>15</v>
      </c>
      <c r="D43" s="2">
        <v>2</v>
      </c>
    </row>
    <row r="44" spans="1:10" x14ac:dyDescent="0.2">
      <c r="A44" s="2">
        <v>1043</v>
      </c>
      <c r="B44" s="2" t="s">
        <v>16</v>
      </c>
      <c r="C44" s="2" t="s">
        <v>14</v>
      </c>
      <c r="D44" s="2">
        <v>8</v>
      </c>
    </row>
    <row r="45" spans="1:10" x14ac:dyDescent="0.2">
      <c r="A45" s="2">
        <v>1044</v>
      </c>
      <c r="B45" s="2" t="s">
        <v>17</v>
      </c>
      <c r="C45" s="2" t="s">
        <v>14</v>
      </c>
      <c r="D45" s="2">
        <v>5</v>
      </c>
    </row>
    <row r="46" spans="1:10" x14ac:dyDescent="0.2">
      <c r="A46" s="2">
        <v>1045</v>
      </c>
      <c r="B46" s="2" t="s">
        <v>16</v>
      </c>
      <c r="C46" s="2" t="s">
        <v>14</v>
      </c>
      <c r="D46" s="2">
        <v>2</v>
      </c>
    </row>
    <row r="47" spans="1:10" x14ac:dyDescent="0.2">
      <c r="A47" s="2">
        <v>1046</v>
      </c>
      <c r="B47" s="2" t="s">
        <v>17</v>
      </c>
      <c r="C47" s="2" t="s">
        <v>14</v>
      </c>
      <c r="D47" s="2">
        <v>2</v>
      </c>
    </row>
    <row r="48" spans="1:10" x14ac:dyDescent="0.2">
      <c r="A48" s="2">
        <v>1047</v>
      </c>
      <c r="B48" s="2" t="s">
        <v>16</v>
      </c>
      <c r="C48" s="2" t="s">
        <v>15</v>
      </c>
      <c r="D48" s="2">
        <v>5</v>
      </c>
    </row>
    <row r="49" spans="1:4" x14ac:dyDescent="0.2">
      <c r="A49" s="2">
        <v>1048</v>
      </c>
      <c r="B49" s="2" t="s">
        <v>17</v>
      </c>
      <c r="C49" s="2" t="s">
        <v>14</v>
      </c>
      <c r="D49" s="2">
        <v>1</v>
      </c>
    </row>
    <row r="50" spans="1:4" x14ac:dyDescent="0.2">
      <c r="A50" s="2">
        <v>1049</v>
      </c>
      <c r="B50" s="2" t="s">
        <v>17</v>
      </c>
      <c r="C50" s="2" t="s">
        <v>14</v>
      </c>
      <c r="D50" s="2">
        <v>5</v>
      </c>
    </row>
    <row r="51" spans="1:4" x14ac:dyDescent="0.2">
      <c r="A51" s="2">
        <v>1050</v>
      </c>
      <c r="B51" s="2" t="s">
        <v>17</v>
      </c>
      <c r="C51" s="2" t="s">
        <v>15</v>
      </c>
      <c r="D51" s="2">
        <v>7</v>
      </c>
    </row>
    <row r="52" spans="1:4" x14ac:dyDescent="0.2">
      <c r="A52" s="2">
        <v>1051</v>
      </c>
      <c r="B52" s="2" t="s">
        <v>16</v>
      </c>
      <c r="C52" s="2" t="s">
        <v>15</v>
      </c>
      <c r="D52" s="2">
        <v>2</v>
      </c>
    </row>
    <row r="53" spans="1:4" x14ac:dyDescent="0.2">
      <c r="A53" s="2">
        <v>1052</v>
      </c>
      <c r="B53" s="2" t="s">
        <v>16</v>
      </c>
      <c r="C53" s="2" t="s">
        <v>15</v>
      </c>
      <c r="D53" s="2">
        <v>5</v>
      </c>
    </row>
    <row r="54" spans="1:4" x14ac:dyDescent="0.2">
      <c r="A54" s="2">
        <v>1053</v>
      </c>
      <c r="B54" s="2" t="s">
        <v>16</v>
      </c>
      <c r="C54" s="2" t="s">
        <v>15</v>
      </c>
      <c r="D54" s="2">
        <v>1</v>
      </c>
    </row>
    <row r="55" spans="1:4" x14ac:dyDescent="0.2">
      <c r="A55" s="2">
        <v>1054</v>
      </c>
      <c r="B55" s="2" t="s">
        <v>16</v>
      </c>
      <c r="C55" s="2" t="s">
        <v>14</v>
      </c>
      <c r="D55" s="2">
        <v>5</v>
      </c>
    </row>
    <row r="56" spans="1:4" x14ac:dyDescent="0.2">
      <c r="A56" s="2">
        <v>1055</v>
      </c>
      <c r="B56" s="2" t="s">
        <v>16</v>
      </c>
      <c r="C56" s="2" t="s">
        <v>14</v>
      </c>
      <c r="D56" s="2">
        <v>7</v>
      </c>
    </row>
    <row r="57" spans="1:4" x14ac:dyDescent="0.2">
      <c r="A57" s="2">
        <v>1056</v>
      </c>
      <c r="B57" s="2" t="s">
        <v>17</v>
      </c>
      <c r="C57" s="2" t="s">
        <v>15</v>
      </c>
      <c r="D57" s="2">
        <v>5</v>
      </c>
    </row>
    <row r="58" spans="1:4" x14ac:dyDescent="0.2">
      <c r="A58" s="2">
        <v>1057</v>
      </c>
      <c r="B58" s="2" t="s">
        <v>16</v>
      </c>
      <c r="C58" s="2" t="s">
        <v>15</v>
      </c>
      <c r="D58" s="2">
        <v>5</v>
      </c>
    </row>
    <row r="59" spans="1:4" x14ac:dyDescent="0.2">
      <c r="A59" s="2">
        <v>1058</v>
      </c>
      <c r="B59" s="2" t="s">
        <v>16</v>
      </c>
      <c r="C59" s="2" t="s">
        <v>14</v>
      </c>
      <c r="D59" s="2">
        <v>6</v>
      </c>
    </row>
    <row r="60" spans="1:4" x14ac:dyDescent="0.2">
      <c r="A60" s="2">
        <v>1059</v>
      </c>
      <c r="B60" s="2" t="s">
        <v>18</v>
      </c>
      <c r="C60" s="2" t="s">
        <v>15</v>
      </c>
      <c r="D60" s="2">
        <v>4</v>
      </c>
    </row>
    <row r="61" spans="1:4" x14ac:dyDescent="0.2">
      <c r="A61" s="2">
        <v>1060</v>
      </c>
      <c r="B61" s="2" t="s">
        <v>17</v>
      </c>
      <c r="C61" s="2" t="s">
        <v>14</v>
      </c>
      <c r="D61" s="2">
        <v>4</v>
      </c>
    </row>
    <row r="62" spans="1:4" x14ac:dyDescent="0.2">
      <c r="A62" s="2">
        <v>1061</v>
      </c>
      <c r="B62" s="2" t="s">
        <v>18</v>
      </c>
      <c r="C62" s="2" t="s">
        <v>15</v>
      </c>
      <c r="D62" s="2">
        <v>5</v>
      </c>
    </row>
    <row r="63" spans="1:4" x14ac:dyDescent="0.2">
      <c r="A63" s="2">
        <v>1062</v>
      </c>
      <c r="B63" s="2" t="s">
        <v>16</v>
      </c>
      <c r="C63" s="2" t="s">
        <v>15</v>
      </c>
      <c r="D63" s="2">
        <v>5</v>
      </c>
    </row>
    <row r="64" spans="1:4" x14ac:dyDescent="0.2">
      <c r="A64" s="2">
        <v>1063</v>
      </c>
      <c r="B64" s="2" t="s">
        <v>16</v>
      </c>
      <c r="C64" s="2" t="s">
        <v>15</v>
      </c>
      <c r="D64" s="2">
        <v>1</v>
      </c>
    </row>
    <row r="65" spans="1:4" x14ac:dyDescent="0.2">
      <c r="A65" s="2">
        <v>1064</v>
      </c>
      <c r="B65" s="2" t="s">
        <v>17</v>
      </c>
      <c r="C65" s="2" t="s">
        <v>14</v>
      </c>
      <c r="D65" s="2">
        <v>2</v>
      </c>
    </row>
    <row r="66" spans="1:4" x14ac:dyDescent="0.2">
      <c r="A66" s="2">
        <v>1065</v>
      </c>
      <c r="B66" s="2" t="s">
        <v>16</v>
      </c>
      <c r="C66" s="2" t="s">
        <v>14</v>
      </c>
      <c r="D66" s="2">
        <v>6</v>
      </c>
    </row>
    <row r="67" spans="1:4" x14ac:dyDescent="0.2">
      <c r="A67" s="2">
        <v>1066</v>
      </c>
      <c r="B67" s="2" t="s">
        <v>17</v>
      </c>
      <c r="C67" s="2" t="s">
        <v>15</v>
      </c>
      <c r="D67" s="2">
        <v>9</v>
      </c>
    </row>
    <row r="68" spans="1:4" x14ac:dyDescent="0.2">
      <c r="A68" s="2">
        <v>1067</v>
      </c>
      <c r="B68" s="2" t="s">
        <v>17</v>
      </c>
      <c r="C68" s="2" t="s">
        <v>15</v>
      </c>
      <c r="D68" s="2">
        <v>7</v>
      </c>
    </row>
    <row r="69" spans="1:4" x14ac:dyDescent="0.2">
      <c r="A69" s="2">
        <v>1068</v>
      </c>
      <c r="B69" s="2" t="s">
        <v>17</v>
      </c>
      <c r="C69" s="2" t="s">
        <v>15</v>
      </c>
      <c r="D69" s="2">
        <v>6</v>
      </c>
    </row>
    <row r="70" spans="1:4" x14ac:dyDescent="0.2">
      <c r="A70" s="2">
        <v>1069</v>
      </c>
      <c r="B70" s="2" t="s">
        <v>16</v>
      </c>
      <c r="C70" s="2" t="s">
        <v>15</v>
      </c>
      <c r="D70" s="2">
        <v>3</v>
      </c>
    </row>
    <row r="71" spans="1:4" x14ac:dyDescent="0.2">
      <c r="A71" s="2">
        <v>1070</v>
      </c>
      <c r="B71" s="2" t="s">
        <v>16</v>
      </c>
      <c r="C71" s="2" t="s">
        <v>15</v>
      </c>
      <c r="D71" s="2">
        <v>9</v>
      </c>
    </row>
    <row r="72" spans="1:4" x14ac:dyDescent="0.2">
      <c r="A72" s="2">
        <v>1071</v>
      </c>
      <c r="B72" s="2" t="s">
        <v>16</v>
      </c>
      <c r="C72" s="2" t="s">
        <v>14</v>
      </c>
      <c r="D72" s="2">
        <v>3</v>
      </c>
    </row>
    <row r="73" spans="1:4" x14ac:dyDescent="0.2">
      <c r="A73" s="2">
        <v>1072</v>
      </c>
      <c r="B73" s="2" t="s">
        <v>17</v>
      </c>
      <c r="C73" s="2" t="s">
        <v>15</v>
      </c>
      <c r="D73" s="2">
        <v>5</v>
      </c>
    </row>
    <row r="74" spans="1:4" x14ac:dyDescent="0.2">
      <c r="A74" s="2">
        <v>1073</v>
      </c>
      <c r="B74" s="2" t="s">
        <v>16</v>
      </c>
      <c r="C74" s="2" t="s">
        <v>14</v>
      </c>
      <c r="D74" s="2">
        <v>5</v>
      </c>
    </row>
    <row r="75" spans="1:4" x14ac:dyDescent="0.2">
      <c r="A75" s="2">
        <v>1074</v>
      </c>
      <c r="B75" s="2" t="s">
        <v>16</v>
      </c>
      <c r="C75" s="2" t="s">
        <v>15</v>
      </c>
      <c r="D75" s="2">
        <v>8</v>
      </c>
    </row>
    <row r="76" spans="1:4" x14ac:dyDescent="0.2">
      <c r="A76" s="2">
        <v>1075</v>
      </c>
      <c r="B76" s="2" t="s">
        <v>16</v>
      </c>
      <c r="C76" s="2" t="s">
        <v>15</v>
      </c>
      <c r="D76" s="2">
        <v>6</v>
      </c>
    </row>
    <row r="77" spans="1:4" x14ac:dyDescent="0.2">
      <c r="A77" s="2">
        <v>1076</v>
      </c>
      <c r="B77" s="2" t="s">
        <v>16</v>
      </c>
      <c r="C77" s="2" t="s">
        <v>15</v>
      </c>
      <c r="D77" s="2">
        <v>7</v>
      </c>
    </row>
    <row r="78" spans="1:4" x14ac:dyDescent="0.2">
      <c r="A78" s="2">
        <v>1077</v>
      </c>
      <c r="B78" s="2" t="s">
        <v>17</v>
      </c>
      <c r="C78" s="2" t="s">
        <v>15</v>
      </c>
      <c r="D78" s="2">
        <v>5</v>
      </c>
    </row>
    <row r="79" spans="1:4" x14ac:dyDescent="0.2">
      <c r="A79" s="2">
        <v>1078</v>
      </c>
      <c r="B79" s="2" t="s">
        <v>17</v>
      </c>
      <c r="C79" s="2" t="s">
        <v>14</v>
      </c>
      <c r="D79" s="2">
        <v>5</v>
      </c>
    </row>
    <row r="80" spans="1:4" x14ac:dyDescent="0.2">
      <c r="A80" s="2">
        <v>1079</v>
      </c>
      <c r="B80" s="2" t="s">
        <v>17</v>
      </c>
      <c r="C80" s="2" t="s">
        <v>14</v>
      </c>
      <c r="D80" s="2">
        <v>7</v>
      </c>
    </row>
    <row r="81" spans="1:4" x14ac:dyDescent="0.2">
      <c r="A81" s="2">
        <v>1080</v>
      </c>
      <c r="B81" s="2" t="s">
        <v>16</v>
      </c>
      <c r="C81" s="2" t="s">
        <v>15</v>
      </c>
      <c r="D81" s="2">
        <v>2</v>
      </c>
    </row>
    <row r="82" spans="1:4" x14ac:dyDescent="0.2">
      <c r="A82" s="2">
        <v>1081</v>
      </c>
      <c r="B82" s="2" t="s">
        <v>17</v>
      </c>
      <c r="C82" s="2" t="s">
        <v>15</v>
      </c>
      <c r="D82" s="2">
        <v>0</v>
      </c>
    </row>
    <row r="83" spans="1:4" x14ac:dyDescent="0.2">
      <c r="A83" s="2">
        <v>1082</v>
      </c>
      <c r="B83" s="2" t="s">
        <v>17</v>
      </c>
      <c r="C83" s="2" t="s">
        <v>15</v>
      </c>
      <c r="D83" s="2">
        <v>6</v>
      </c>
    </row>
    <row r="84" spans="1:4" x14ac:dyDescent="0.2">
      <c r="A84" s="2">
        <v>1083</v>
      </c>
      <c r="B84" s="2" t="s">
        <v>18</v>
      </c>
      <c r="C84" s="2" t="s">
        <v>15</v>
      </c>
      <c r="D84" s="2">
        <v>5</v>
      </c>
    </row>
    <row r="85" spans="1:4" x14ac:dyDescent="0.2">
      <c r="A85" s="2">
        <v>1084</v>
      </c>
      <c r="B85" s="2" t="s">
        <v>18</v>
      </c>
      <c r="C85" s="2" t="s">
        <v>15</v>
      </c>
      <c r="D85" s="2">
        <v>6</v>
      </c>
    </row>
    <row r="86" spans="1:4" x14ac:dyDescent="0.2">
      <c r="A86" s="2">
        <v>1085</v>
      </c>
      <c r="B86" s="2" t="s">
        <v>17</v>
      </c>
      <c r="C86" s="2" t="s">
        <v>15</v>
      </c>
      <c r="D86" s="2">
        <v>9</v>
      </c>
    </row>
    <row r="87" spans="1:4" x14ac:dyDescent="0.2">
      <c r="A87" s="2">
        <v>1086</v>
      </c>
      <c r="B87" s="2" t="s">
        <v>17</v>
      </c>
      <c r="C87" s="2" t="s">
        <v>14</v>
      </c>
      <c r="D87" s="2">
        <v>2</v>
      </c>
    </row>
    <row r="88" spans="1:4" x14ac:dyDescent="0.2">
      <c r="A88" s="2">
        <v>1087</v>
      </c>
      <c r="B88" s="2" t="s">
        <v>18</v>
      </c>
      <c r="C88" s="2" t="s">
        <v>15</v>
      </c>
      <c r="D88" s="2">
        <v>8</v>
      </c>
    </row>
    <row r="89" spans="1:4" x14ac:dyDescent="0.2">
      <c r="A89" s="2">
        <v>1088</v>
      </c>
      <c r="B89" s="2" t="s">
        <v>16</v>
      </c>
      <c r="C89" s="2" t="s">
        <v>15</v>
      </c>
      <c r="D89" s="2">
        <v>1</v>
      </c>
    </row>
    <row r="90" spans="1:4" x14ac:dyDescent="0.2">
      <c r="A90" s="2">
        <v>1089</v>
      </c>
      <c r="B90" s="2" t="s">
        <v>16</v>
      </c>
      <c r="C90" s="2" t="s">
        <v>15</v>
      </c>
      <c r="D90" s="2">
        <v>2</v>
      </c>
    </row>
    <row r="91" spans="1:4" x14ac:dyDescent="0.2">
      <c r="A91" s="2">
        <v>1090</v>
      </c>
      <c r="B91" s="2" t="s">
        <v>16</v>
      </c>
      <c r="C91" s="2" t="s">
        <v>14</v>
      </c>
      <c r="D91" s="2">
        <v>6</v>
      </c>
    </row>
    <row r="92" spans="1:4" x14ac:dyDescent="0.2">
      <c r="A92" s="2">
        <v>1091</v>
      </c>
      <c r="B92" s="2" t="s">
        <v>16</v>
      </c>
      <c r="C92" s="2" t="s">
        <v>15</v>
      </c>
      <c r="D92" s="2">
        <v>0</v>
      </c>
    </row>
    <row r="93" spans="1:4" x14ac:dyDescent="0.2">
      <c r="A93" s="2">
        <v>1092</v>
      </c>
      <c r="B93" s="2" t="s">
        <v>17</v>
      </c>
      <c r="C93" s="2" t="s">
        <v>14</v>
      </c>
      <c r="D93" s="2">
        <v>6</v>
      </c>
    </row>
    <row r="94" spans="1:4" x14ac:dyDescent="0.2">
      <c r="A94" s="2">
        <v>1093</v>
      </c>
      <c r="B94" s="2" t="s">
        <v>16</v>
      </c>
      <c r="C94" s="2" t="s">
        <v>14</v>
      </c>
      <c r="D94" s="2">
        <v>7</v>
      </c>
    </row>
    <row r="95" spans="1:4" x14ac:dyDescent="0.2">
      <c r="A95" s="2">
        <v>1094</v>
      </c>
      <c r="B95" s="2" t="s">
        <v>16</v>
      </c>
      <c r="C95" s="2" t="s">
        <v>15</v>
      </c>
      <c r="D95" s="2">
        <v>7</v>
      </c>
    </row>
    <row r="96" spans="1:4" x14ac:dyDescent="0.2">
      <c r="A96" s="2">
        <v>1095</v>
      </c>
      <c r="B96" s="2" t="s">
        <v>16</v>
      </c>
      <c r="C96" s="2" t="s">
        <v>14</v>
      </c>
      <c r="D96" s="2">
        <v>0</v>
      </c>
    </row>
    <row r="97" spans="1:4" x14ac:dyDescent="0.2">
      <c r="A97" s="2">
        <v>1096</v>
      </c>
      <c r="B97" s="2" t="s">
        <v>16</v>
      </c>
      <c r="C97" s="2" t="s">
        <v>14</v>
      </c>
      <c r="D97" s="2">
        <v>8</v>
      </c>
    </row>
    <row r="98" spans="1:4" x14ac:dyDescent="0.2">
      <c r="A98" s="2">
        <v>1097</v>
      </c>
      <c r="B98" s="2" t="s">
        <v>17</v>
      </c>
      <c r="C98" s="2" t="s">
        <v>14</v>
      </c>
      <c r="D98" s="2">
        <v>6</v>
      </c>
    </row>
    <row r="99" spans="1:4" x14ac:dyDescent="0.2">
      <c r="A99" s="2">
        <v>1098</v>
      </c>
      <c r="B99" s="2" t="s">
        <v>16</v>
      </c>
      <c r="C99" s="2" t="s">
        <v>15</v>
      </c>
      <c r="D99" s="2">
        <v>5</v>
      </c>
    </row>
    <row r="100" spans="1:4" x14ac:dyDescent="0.2">
      <c r="A100" s="2">
        <v>1099</v>
      </c>
      <c r="B100" s="2" t="s">
        <v>17</v>
      </c>
      <c r="C100" s="2" t="s">
        <v>15</v>
      </c>
      <c r="D100" s="2">
        <v>9</v>
      </c>
    </row>
    <row r="101" spans="1:4" x14ac:dyDescent="0.2">
      <c r="A101" s="2">
        <v>1100</v>
      </c>
      <c r="B101" s="2" t="s">
        <v>17</v>
      </c>
      <c r="C101" s="2" t="s">
        <v>15</v>
      </c>
      <c r="D101" s="2">
        <v>4</v>
      </c>
    </row>
    <row r="102" spans="1:4" x14ac:dyDescent="0.2">
      <c r="A102" s="2">
        <v>1101</v>
      </c>
      <c r="B102" s="2" t="s">
        <v>17</v>
      </c>
      <c r="C102" s="2" t="s">
        <v>15</v>
      </c>
      <c r="D102" s="2">
        <v>0</v>
      </c>
    </row>
    <row r="103" spans="1:4" x14ac:dyDescent="0.2">
      <c r="A103" s="2">
        <v>1102</v>
      </c>
      <c r="B103" s="2" t="s">
        <v>16</v>
      </c>
      <c r="C103" s="2" t="s">
        <v>14</v>
      </c>
      <c r="D103" s="2">
        <v>2</v>
      </c>
    </row>
    <row r="104" spans="1:4" x14ac:dyDescent="0.2">
      <c r="A104" s="2">
        <v>1103</v>
      </c>
      <c r="B104" s="2" t="s">
        <v>16</v>
      </c>
      <c r="C104" s="2" t="s">
        <v>14</v>
      </c>
      <c r="D104" s="2">
        <v>5</v>
      </c>
    </row>
    <row r="105" spans="1:4" x14ac:dyDescent="0.2">
      <c r="A105" s="2">
        <v>1104</v>
      </c>
      <c r="B105" s="2" t="s">
        <v>17</v>
      </c>
      <c r="C105" s="2" t="s">
        <v>14</v>
      </c>
      <c r="D105" s="2">
        <v>2</v>
      </c>
    </row>
    <row r="106" spans="1:4" x14ac:dyDescent="0.2">
      <c r="A106" s="2">
        <v>1105</v>
      </c>
      <c r="B106" s="2" t="s">
        <v>16</v>
      </c>
      <c r="C106" s="2" t="s">
        <v>15</v>
      </c>
      <c r="D106" s="2">
        <v>6</v>
      </c>
    </row>
    <row r="107" spans="1:4" x14ac:dyDescent="0.2">
      <c r="A107" s="2">
        <v>1106</v>
      </c>
      <c r="B107" s="2" t="s">
        <v>16</v>
      </c>
      <c r="C107" s="2" t="s">
        <v>14</v>
      </c>
      <c r="D107" s="2">
        <v>8</v>
      </c>
    </row>
    <row r="108" spans="1:4" x14ac:dyDescent="0.2">
      <c r="A108" s="2">
        <v>1107</v>
      </c>
      <c r="B108" s="2" t="s">
        <v>16</v>
      </c>
      <c r="C108" s="2" t="s">
        <v>15</v>
      </c>
      <c r="D108" s="2">
        <v>8</v>
      </c>
    </row>
    <row r="109" spans="1:4" x14ac:dyDescent="0.2">
      <c r="A109" s="2">
        <v>1108</v>
      </c>
      <c r="B109" s="2" t="s">
        <v>16</v>
      </c>
      <c r="C109" s="2" t="s">
        <v>15</v>
      </c>
      <c r="D109" s="2">
        <v>7</v>
      </c>
    </row>
    <row r="110" spans="1:4" x14ac:dyDescent="0.2">
      <c r="A110" s="2">
        <v>1109</v>
      </c>
      <c r="B110" s="2" t="s">
        <v>17</v>
      </c>
      <c r="C110" s="2" t="s">
        <v>15</v>
      </c>
      <c r="D110" s="2">
        <v>4</v>
      </c>
    </row>
    <row r="111" spans="1:4" x14ac:dyDescent="0.2">
      <c r="A111" s="2">
        <v>1110</v>
      </c>
      <c r="B111" s="2" t="s">
        <v>17</v>
      </c>
      <c r="C111" s="2" t="s">
        <v>15</v>
      </c>
      <c r="D111" s="2">
        <v>0</v>
      </c>
    </row>
    <row r="112" spans="1:4" x14ac:dyDescent="0.2">
      <c r="A112" s="2">
        <v>1111</v>
      </c>
      <c r="B112" s="2" t="s">
        <v>17</v>
      </c>
      <c r="C112" s="2" t="s">
        <v>15</v>
      </c>
      <c r="D112" s="2">
        <v>1</v>
      </c>
    </row>
    <row r="113" spans="1:4" x14ac:dyDescent="0.2">
      <c r="A113" s="2">
        <v>1112</v>
      </c>
      <c r="B113" s="2" t="s">
        <v>17</v>
      </c>
      <c r="C113" s="2" t="s">
        <v>15</v>
      </c>
      <c r="D113" s="2">
        <v>9</v>
      </c>
    </row>
    <row r="114" spans="1:4" x14ac:dyDescent="0.2">
      <c r="A114" s="2">
        <v>1113</v>
      </c>
      <c r="B114" s="2" t="s">
        <v>17</v>
      </c>
      <c r="C114" s="2" t="s">
        <v>15</v>
      </c>
      <c r="D114" s="2">
        <v>0</v>
      </c>
    </row>
    <row r="115" spans="1:4" x14ac:dyDescent="0.2">
      <c r="A115" s="2">
        <v>1114</v>
      </c>
      <c r="B115" s="2" t="s">
        <v>18</v>
      </c>
      <c r="C115" s="2" t="s">
        <v>14</v>
      </c>
      <c r="D115" s="2">
        <v>7</v>
      </c>
    </row>
    <row r="116" spans="1:4" x14ac:dyDescent="0.2">
      <c r="A116" s="2">
        <v>1115</v>
      </c>
      <c r="B116" s="2" t="s">
        <v>16</v>
      </c>
      <c r="C116" s="2" t="s">
        <v>15</v>
      </c>
      <c r="D116" s="2">
        <v>4</v>
      </c>
    </row>
    <row r="117" spans="1:4" x14ac:dyDescent="0.2">
      <c r="A117" s="2">
        <v>1116</v>
      </c>
      <c r="B117" s="2" t="s">
        <v>18</v>
      </c>
      <c r="C117" s="2" t="s">
        <v>14</v>
      </c>
      <c r="D117" s="2">
        <v>6</v>
      </c>
    </row>
    <row r="118" spans="1:4" x14ac:dyDescent="0.2">
      <c r="A118" s="2">
        <v>1117</v>
      </c>
      <c r="B118" s="2" t="s">
        <v>16</v>
      </c>
      <c r="C118" s="2" t="s">
        <v>14</v>
      </c>
      <c r="D118" s="2">
        <v>6</v>
      </c>
    </row>
    <row r="119" spans="1:4" x14ac:dyDescent="0.2">
      <c r="A119" s="2">
        <v>1118</v>
      </c>
      <c r="B119" s="2" t="s">
        <v>18</v>
      </c>
      <c r="C119" s="2" t="s">
        <v>15</v>
      </c>
      <c r="D119" s="2">
        <v>4</v>
      </c>
    </row>
    <row r="120" spans="1:4" x14ac:dyDescent="0.2">
      <c r="A120" s="2">
        <v>1119</v>
      </c>
      <c r="B120" s="2" t="s">
        <v>16</v>
      </c>
      <c r="C120" s="2" t="s">
        <v>15</v>
      </c>
      <c r="D120" s="2">
        <v>0</v>
      </c>
    </row>
    <row r="121" spans="1:4" x14ac:dyDescent="0.2">
      <c r="A121" s="2">
        <v>1120</v>
      </c>
      <c r="B121" s="2" t="s">
        <v>16</v>
      </c>
      <c r="C121" s="2" t="s">
        <v>14</v>
      </c>
      <c r="D121" s="2">
        <v>7</v>
      </c>
    </row>
    <row r="122" spans="1:4" x14ac:dyDescent="0.2">
      <c r="A122" s="2">
        <v>1121</v>
      </c>
      <c r="B122" s="2" t="s">
        <v>17</v>
      </c>
      <c r="C122" s="2" t="s">
        <v>14</v>
      </c>
      <c r="D122" s="2">
        <v>7</v>
      </c>
    </row>
    <row r="123" spans="1:4" x14ac:dyDescent="0.2">
      <c r="A123" s="2">
        <v>1122</v>
      </c>
      <c r="B123" s="2" t="s">
        <v>17</v>
      </c>
      <c r="C123" s="2" t="s">
        <v>15</v>
      </c>
      <c r="D123" s="2">
        <v>4</v>
      </c>
    </row>
    <row r="124" spans="1:4" x14ac:dyDescent="0.2">
      <c r="A124" s="2">
        <v>1123</v>
      </c>
      <c r="B124" s="2" t="s">
        <v>16</v>
      </c>
      <c r="C124" s="2" t="s">
        <v>15</v>
      </c>
      <c r="D124" s="2">
        <v>6</v>
      </c>
    </row>
    <row r="125" spans="1:4" x14ac:dyDescent="0.2">
      <c r="A125" s="2">
        <v>1124</v>
      </c>
      <c r="B125" s="2" t="s">
        <v>16</v>
      </c>
      <c r="C125" s="2" t="s">
        <v>15</v>
      </c>
      <c r="D125" s="2">
        <v>3</v>
      </c>
    </row>
    <row r="126" spans="1:4" x14ac:dyDescent="0.2">
      <c r="A126" s="2">
        <v>1125</v>
      </c>
      <c r="B126" s="2" t="s">
        <v>16</v>
      </c>
      <c r="C126" s="2" t="s">
        <v>15</v>
      </c>
      <c r="D126" s="2">
        <v>7</v>
      </c>
    </row>
    <row r="127" spans="1:4" x14ac:dyDescent="0.2">
      <c r="A127" s="2">
        <v>1126</v>
      </c>
      <c r="B127" s="2" t="s">
        <v>17</v>
      </c>
      <c r="C127" s="2" t="s">
        <v>15</v>
      </c>
      <c r="D127" s="2">
        <v>8</v>
      </c>
    </row>
    <row r="128" spans="1:4" x14ac:dyDescent="0.2">
      <c r="A128" s="2">
        <v>1127</v>
      </c>
      <c r="B128" s="2" t="s">
        <v>17</v>
      </c>
      <c r="C128" s="2" t="s">
        <v>15</v>
      </c>
      <c r="D128" s="2">
        <v>5</v>
      </c>
    </row>
    <row r="129" spans="1:4" x14ac:dyDescent="0.2">
      <c r="A129" s="2">
        <v>1128</v>
      </c>
      <c r="B129" s="2" t="s">
        <v>17</v>
      </c>
      <c r="C129" s="2" t="s">
        <v>15</v>
      </c>
      <c r="D129" s="2">
        <v>6</v>
      </c>
    </row>
    <row r="130" spans="1:4" x14ac:dyDescent="0.2">
      <c r="A130" s="2">
        <v>1129</v>
      </c>
      <c r="B130" s="2" t="s">
        <v>17</v>
      </c>
      <c r="C130" s="2" t="s">
        <v>14</v>
      </c>
      <c r="D130" s="2">
        <v>6</v>
      </c>
    </row>
    <row r="131" spans="1:4" x14ac:dyDescent="0.2">
      <c r="A131" s="2">
        <v>1130</v>
      </c>
      <c r="B131" s="2" t="s">
        <v>16</v>
      </c>
      <c r="C131" s="2" t="s">
        <v>15</v>
      </c>
      <c r="D131" s="2">
        <v>6</v>
      </c>
    </row>
    <row r="132" spans="1:4" x14ac:dyDescent="0.2">
      <c r="A132" s="2">
        <v>1131</v>
      </c>
      <c r="B132" s="2" t="s">
        <v>18</v>
      </c>
      <c r="C132" s="2" t="s">
        <v>14</v>
      </c>
      <c r="D132" s="2">
        <v>2</v>
      </c>
    </row>
    <row r="133" spans="1:4" x14ac:dyDescent="0.2">
      <c r="A133" s="2">
        <v>1132</v>
      </c>
      <c r="B133" s="2" t="s">
        <v>17</v>
      </c>
      <c r="C133" s="2" t="s">
        <v>15</v>
      </c>
      <c r="D133" s="2">
        <v>3</v>
      </c>
    </row>
    <row r="134" spans="1:4" x14ac:dyDescent="0.2">
      <c r="A134" s="2">
        <v>1133</v>
      </c>
      <c r="B134" s="2" t="s">
        <v>17</v>
      </c>
      <c r="C134" s="2" t="s">
        <v>14</v>
      </c>
      <c r="D134" s="2">
        <v>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EA0A2-3766-4B80-9983-D5FBA1BD3358}">
  <dimension ref="A1:C25"/>
  <sheetViews>
    <sheetView workbookViewId="0">
      <selection activeCell="B27" sqref="B27"/>
    </sheetView>
  </sheetViews>
  <sheetFormatPr baseColWidth="10" defaultColWidth="8.83203125" defaultRowHeight="15" x14ac:dyDescent="0.2"/>
  <cols>
    <col min="1" max="1" width="23.6640625" customWidth="1"/>
    <col min="2" max="2" width="24.5" customWidth="1"/>
    <col min="3" max="3" width="24.1640625" customWidth="1"/>
  </cols>
  <sheetData>
    <row r="1" spans="1:3" x14ac:dyDescent="0.2">
      <c r="A1" t="s">
        <v>23</v>
      </c>
      <c r="B1" t="s">
        <v>24</v>
      </c>
      <c r="C1" t="s">
        <v>25</v>
      </c>
    </row>
    <row r="2" spans="1:3" x14ac:dyDescent="0.2">
      <c r="A2">
        <v>1</v>
      </c>
      <c r="B2">
        <v>5</v>
      </c>
      <c r="C2">
        <v>4</v>
      </c>
    </row>
    <row r="3" spans="1:3" x14ac:dyDescent="0.2">
      <c r="A3">
        <v>2</v>
      </c>
      <c r="B3">
        <v>9</v>
      </c>
      <c r="C3">
        <v>10</v>
      </c>
    </row>
    <row r="4" spans="1:3" x14ac:dyDescent="0.2">
      <c r="A4">
        <v>3</v>
      </c>
      <c r="B4">
        <v>3</v>
      </c>
      <c r="C4">
        <v>12</v>
      </c>
    </row>
    <row r="5" spans="1:3" x14ac:dyDescent="0.2">
      <c r="A5">
        <v>4</v>
      </c>
      <c r="B5">
        <v>42</v>
      </c>
      <c r="C5">
        <v>46</v>
      </c>
    </row>
    <row r="6" spans="1:3" x14ac:dyDescent="0.2">
      <c r="A6">
        <v>5</v>
      </c>
      <c r="B6">
        <v>41</v>
      </c>
      <c r="C6">
        <v>28</v>
      </c>
    </row>
    <row r="8" spans="1:3" x14ac:dyDescent="0.2">
      <c r="A8" t="s">
        <v>47</v>
      </c>
    </row>
    <row r="9" spans="1:3" x14ac:dyDescent="0.2">
      <c r="A9">
        <v>1</v>
      </c>
      <c r="B9">
        <f>B2/100</f>
        <v>0.05</v>
      </c>
    </row>
    <row r="10" spans="1:3" x14ac:dyDescent="0.2">
      <c r="A10">
        <v>2</v>
      </c>
      <c r="B10">
        <f t="shared" ref="B10:B13" si="0">B3/100</f>
        <v>0.09</v>
      </c>
    </row>
    <row r="11" spans="1:3" x14ac:dyDescent="0.2">
      <c r="A11">
        <v>3</v>
      </c>
      <c r="B11">
        <f t="shared" si="0"/>
        <v>0.03</v>
      </c>
    </row>
    <row r="12" spans="1:3" x14ac:dyDescent="0.2">
      <c r="A12">
        <v>4</v>
      </c>
      <c r="B12">
        <f t="shared" si="0"/>
        <v>0.42</v>
      </c>
    </row>
    <row r="13" spans="1:3" x14ac:dyDescent="0.2">
      <c r="A13">
        <v>5</v>
      </c>
      <c r="B13">
        <f t="shared" si="0"/>
        <v>0.41</v>
      </c>
    </row>
    <row r="14" spans="1:3" x14ac:dyDescent="0.2">
      <c r="A14" t="s">
        <v>48</v>
      </c>
    </row>
    <row r="15" spans="1:3" x14ac:dyDescent="0.2">
      <c r="A15">
        <v>1</v>
      </c>
      <c r="B15">
        <f>C2/100</f>
        <v>0.04</v>
      </c>
    </row>
    <row r="16" spans="1:3" x14ac:dyDescent="0.2">
      <c r="A16">
        <v>2</v>
      </c>
      <c r="B16">
        <f t="shared" ref="B16:B19" si="1">C3/100</f>
        <v>0.1</v>
      </c>
    </row>
    <row r="17" spans="1:2" x14ac:dyDescent="0.2">
      <c r="A17">
        <v>3</v>
      </c>
      <c r="B17">
        <f t="shared" si="1"/>
        <v>0.12</v>
      </c>
    </row>
    <row r="18" spans="1:2" x14ac:dyDescent="0.2">
      <c r="A18">
        <v>4</v>
      </c>
      <c r="B18">
        <f t="shared" si="1"/>
        <v>0.46</v>
      </c>
    </row>
    <row r="19" spans="1:2" x14ac:dyDescent="0.2">
      <c r="A19">
        <v>5</v>
      </c>
      <c r="B19">
        <f t="shared" si="1"/>
        <v>0.28000000000000003</v>
      </c>
    </row>
    <row r="20" spans="1:2" x14ac:dyDescent="0.2">
      <c r="A20" t="s">
        <v>43</v>
      </c>
    </row>
    <row r="21" spans="1:2" x14ac:dyDescent="0.2">
      <c r="A21">
        <f>SUM(B12:B13)</f>
        <v>0.83</v>
      </c>
    </row>
    <row r="22" spans="1:2" x14ac:dyDescent="0.2">
      <c r="A22" t="s">
        <v>49</v>
      </c>
    </row>
    <row r="23" spans="1:2" x14ac:dyDescent="0.2">
      <c r="A23">
        <f>B19</f>
        <v>0.28000000000000003</v>
      </c>
    </row>
    <row r="24" spans="1:2" x14ac:dyDescent="0.2">
      <c r="A24" t="s">
        <v>50</v>
      </c>
    </row>
    <row r="25" spans="1:2" x14ac:dyDescent="0.2">
      <c r="A25" s="10" t="s">
        <v>51</v>
      </c>
      <c r="B25" s="10"/>
    </row>
  </sheetData>
  <mergeCells count="1">
    <mergeCell ref="A25:B25"/>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2BF8F-3E77-4ABB-8805-9F38144807E7}">
  <dimension ref="A1:D16"/>
  <sheetViews>
    <sheetView workbookViewId="0">
      <selection activeCell="D21" sqref="D21"/>
    </sheetView>
  </sheetViews>
  <sheetFormatPr baseColWidth="10" defaultColWidth="8.83203125" defaultRowHeight="15" x14ac:dyDescent="0.2"/>
  <cols>
    <col min="1" max="1" width="16.6640625" customWidth="1"/>
    <col min="2" max="2" width="17.83203125" customWidth="1"/>
  </cols>
  <sheetData>
    <row r="1" spans="1:4" x14ac:dyDescent="0.2">
      <c r="A1" t="s">
        <v>26</v>
      </c>
      <c r="B1" t="s">
        <v>27</v>
      </c>
    </row>
    <row r="2" spans="1:4" x14ac:dyDescent="0.2">
      <c r="A2">
        <v>0</v>
      </c>
      <c r="B2">
        <v>0.85</v>
      </c>
      <c r="D2">
        <f>PRODUCT(Table3[#This Row])</f>
        <v>0</v>
      </c>
    </row>
    <row r="3" spans="1:4" x14ac:dyDescent="0.2">
      <c r="A3">
        <v>500</v>
      </c>
      <c r="B3">
        <v>0.04</v>
      </c>
      <c r="D3">
        <f>PRODUCT(Table3[#This Row])</f>
        <v>20</v>
      </c>
    </row>
    <row r="4" spans="1:4" x14ac:dyDescent="0.2">
      <c r="A4">
        <v>1000</v>
      </c>
      <c r="B4">
        <v>0.04</v>
      </c>
      <c r="D4">
        <f>PRODUCT(Table3[#This Row])</f>
        <v>40</v>
      </c>
    </row>
    <row r="5" spans="1:4" x14ac:dyDescent="0.2">
      <c r="A5">
        <v>3000</v>
      </c>
      <c r="B5">
        <v>0.03</v>
      </c>
      <c r="D5">
        <f>PRODUCT(Table3[#This Row])</f>
        <v>90</v>
      </c>
    </row>
    <row r="6" spans="1:4" x14ac:dyDescent="0.2">
      <c r="A6">
        <v>5000</v>
      </c>
      <c r="B6">
        <v>0.02</v>
      </c>
      <c r="D6">
        <f>PRODUCT(Table3[#This Row])</f>
        <v>100</v>
      </c>
    </row>
    <row r="7" spans="1:4" x14ac:dyDescent="0.2">
      <c r="A7">
        <v>8000</v>
      </c>
      <c r="B7">
        <v>0.01</v>
      </c>
      <c r="D7">
        <f>PRODUCT(Table3[#This Row])</f>
        <v>80</v>
      </c>
    </row>
    <row r="8" spans="1:4" x14ac:dyDescent="0.2">
      <c r="A8" s="3">
        <v>10000</v>
      </c>
      <c r="B8">
        <v>0.01</v>
      </c>
      <c r="D8">
        <f>PRODUCT(Table3[#This Row])</f>
        <v>100</v>
      </c>
    </row>
    <row r="10" spans="1:4" x14ac:dyDescent="0.2">
      <c r="A10" t="s">
        <v>37</v>
      </c>
    </row>
    <row r="11" spans="1:4" x14ac:dyDescent="0.2">
      <c r="A11" s="11">
        <f>SUM(D2:D8)</f>
        <v>430</v>
      </c>
    </row>
    <row r="12" spans="1:4" x14ac:dyDescent="0.2">
      <c r="A12" t="s">
        <v>41</v>
      </c>
    </row>
    <row r="13" spans="1:4" x14ac:dyDescent="0.2">
      <c r="A13" s="12">
        <f>A11-520</f>
        <v>-90</v>
      </c>
    </row>
    <row r="14" spans="1:4" x14ac:dyDescent="0.2">
      <c r="A14" t="s">
        <v>44</v>
      </c>
    </row>
    <row r="15" spans="1:4" x14ac:dyDescent="0.2">
      <c r="A15" s="13" t="s">
        <v>52</v>
      </c>
      <c r="B15" s="13"/>
    </row>
    <row r="16" spans="1:4" x14ac:dyDescent="0.2">
      <c r="A16" s="13"/>
      <c r="B16" s="13"/>
    </row>
  </sheetData>
  <mergeCells count="1">
    <mergeCell ref="A15:B16"/>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807F8-E37F-477B-9571-F3DDEF93D652}">
  <dimension ref="A1:C11"/>
  <sheetViews>
    <sheetView workbookViewId="0">
      <selection activeCell="A9" sqref="A9"/>
    </sheetView>
  </sheetViews>
  <sheetFormatPr baseColWidth="10" defaultColWidth="8.83203125" defaultRowHeight="15" x14ac:dyDescent="0.2"/>
  <sheetData>
    <row r="1" spans="1:3" x14ac:dyDescent="0.2">
      <c r="B1" t="s">
        <v>53</v>
      </c>
      <c r="C1" t="s">
        <v>54</v>
      </c>
    </row>
    <row r="2" spans="1:3" x14ac:dyDescent="0.2">
      <c r="B2">
        <v>20</v>
      </c>
      <c r="C2">
        <v>0.2</v>
      </c>
    </row>
    <row r="4" spans="1:3" x14ac:dyDescent="0.2">
      <c r="A4" t="s">
        <v>37</v>
      </c>
    </row>
    <row r="5" spans="1:3" x14ac:dyDescent="0.2">
      <c r="A5" s="8">
        <f>_xlfn.BINOM.DIST(2,$B$2,$C$2,TRUE)</f>
        <v>0.20608471894847391</v>
      </c>
    </row>
    <row r="6" spans="1:3" x14ac:dyDescent="0.2">
      <c r="A6" t="s">
        <v>41</v>
      </c>
    </row>
    <row r="7" spans="1:3" x14ac:dyDescent="0.2">
      <c r="A7" s="8">
        <f>_xlfn.BINOM.DIST(4,$B$2,$C$2,TRUE)</f>
        <v>0.62964826390266915</v>
      </c>
    </row>
    <row r="8" spans="1:3" x14ac:dyDescent="0.2">
      <c r="A8" t="s">
        <v>44</v>
      </c>
    </row>
    <row r="9" spans="1:3" x14ac:dyDescent="0.2">
      <c r="A9" s="8">
        <f>1-_xlfn.BINOM.DIST(3,$B$2,$C$2,TRUE)</f>
        <v>0.5885511380434314</v>
      </c>
    </row>
    <row r="10" spans="1:3" x14ac:dyDescent="0.2">
      <c r="A10" t="s">
        <v>45</v>
      </c>
    </row>
    <row r="11" spans="1:3" x14ac:dyDescent="0.2">
      <c r="A11">
        <f>B2*C2</f>
        <v>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154820-2D35-42F0-9DEA-43745AEEF6DF}">
  <dimension ref="A2"/>
  <sheetViews>
    <sheetView workbookViewId="0">
      <selection activeCell="A2" sqref="A2"/>
    </sheetView>
  </sheetViews>
  <sheetFormatPr baseColWidth="10" defaultColWidth="8.83203125" defaultRowHeight="15" x14ac:dyDescent="0.2"/>
  <cols>
    <col min="1" max="1" width="11.83203125" bestFit="1" customWidth="1"/>
  </cols>
  <sheetData>
    <row r="2" spans="1:1" x14ac:dyDescent="0.2">
      <c r="A2">
        <f>_xlfn.NORM.INV(0.98, 100, 15)</f>
        <v>130.80623365947733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E3477F-CB60-473D-A62B-CCE55688F728}">
  <dimension ref="A1:B16"/>
  <sheetViews>
    <sheetView tabSelected="1" workbookViewId="0">
      <selection activeCell="D24" sqref="D24"/>
    </sheetView>
  </sheetViews>
  <sheetFormatPr baseColWidth="10" defaultColWidth="8.83203125" defaultRowHeight="15" x14ac:dyDescent="0.2"/>
  <cols>
    <col min="1" max="1" width="12.1640625" bestFit="1" customWidth="1"/>
  </cols>
  <sheetData>
    <row r="1" spans="1:2" x14ac:dyDescent="0.2">
      <c r="A1" t="s">
        <v>55</v>
      </c>
      <c r="B1">
        <v>10</v>
      </c>
    </row>
    <row r="2" spans="1:2" x14ac:dyDescent="0.2">
      <c r="A2" t="s">
        <v>56</v>
      </c>
      <c r="B2">
        <v>0.15</v>
      </c>
    </row>
    <row r="3" spans="1:2" x14ac:dyDescent="0.2">
      <c r="A3" t="s">
        <v>57</v>
      </c>
      <c r="B3">
        <v>0.05</v>
      </c>
    </row>
    <row r="5" spans="1:2" x14ac:dyDescent="0.2">
      <c r="A5" t="s">
        <v>37</v>
      </c>
    </row>
    <row r="6" spans="1:2" x14ac:dyDescent="0.2">
      <c r="A6">
        <f>_xlfn.NORM.DIST(-1,0,1,TRUE)+(1-_xlfn.NORM.DIST(1,0,1,TRUE))</f>
        <v>0.31731050786291393</v>
      </c>
    </row>
    <row r="7" spans="1:2" x14ac:dyDescent="0.2">
      <c r="A7" t="s">
        <v>58</v>
      </c>
    </row>
    <row r="9" spans="1:2" x14ac:dyDescent="0.2">
      <c r="A9" t="s">
        <v>41</v>
      </c>
    </row>
    <row r="10" spans="1:2" x14ac:dyDescent="0.2">
      <c r="A10">
        <f>_xlfn.NORM.DIST(10.15,$B$1,$B$3,TRUE)-_xlfn.NORM.DIST(9.85,$B$1,$B$3,TRUE)</f>
        <v>0.99730020393673979</v>
      </c>
    </row>
    <row r="11" spans="1:2" x14ac:dyDescent="0.2">
      <c r="A11">
        <f>1-A10</f>
        <v>2.6997960632602069E-3</v>
      </c>
    </row>
    <row r="12" spans="1:2" x14ac:dyDescent="0.2">
      <c r="A12" t="s">
        <v>59</v>
      </c>
    </row>
    <row r="14" spans="1:2" x14ac:dyDescent="0.2">
      <c r="A14" t="s">
        <v>43</v>
      </c>
    </row>
    <row r="15" spans="1:2" x14ac:dyDescent="0.2">
      <c r="A15" s="14" t="s">
        <v>60</v>
      </c>
      <c r="B15" s="14"/>
    </row>
    <row r="16" spans="1:2" x14ac:dyDescent="0.2">
      <c r="A16" s="14"/>
      <c r="B16" s="14"/>
    </row>
  </sheetData>
  <mergeCells count="1">
    <mergeCell ref="A15:B1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Question 1</vt:lpstr>
      <vt:lpstr>Question 2</vt:lpstr>
      <vt:lpstr>Question 3</vt:lpstr>
      <vt:lpstr>Question 4</vt:lpstr>
      <vt:lpstr>Question 5</vt:lpstr>
      <vt:lpstr>Question 6</vt:lpstr>
      <vt:lpstr>Question 7</vt:lpstr>
      <vt:lpstr>Question 8</vt:lpstr>
    </vt:vector>
  </TitlesOfParts>
  <Company>Hamline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Josh Beverly</dc:creator>
  <cp:lastModifiedBy>Andy Converse</cp:lastModifiedBy>
  <dcterms:created xsi:type="dcterms:W3CDTF">2023-10-02T18:41:13Z</dcterms:created>
  <dcterms:modified xsi:type="dcterms:W3CDTF">2024-10-11T19:31:05Z</dcterms:modified>
</cp:coreProperties>
</file>