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d.docs.live.net/53CCD35C4BB27134/Documents/"/>
    </mc:Choice>
  </mc:AlternateContent>
  <xr:revisionPtr revIDLastSave="0" documentId="8_{AA90C48A-1A5C-460B-AED7-F14BDCB453A3}" xr6:coauthVersionLast="47" xr6:coauthVersionMax="47" xr10:uidLastSave="{00000000-0000-0000-0000-000000000000}"/>
  <bookViews>
    <workbookView xWindow="-108" yWindow="-108" windowWidth="23256" windowHeight="12456" firstSheet="3" activeTab="3" xr2:uid="{C82FF591-C549-4CB8-8B69-955FBCA443DA}"/>
  </bookViews>
  <sheets>
    <sheet name="Parameters" sheetId="1" r:id="rId1"/>
    <sheet name="Data Table" sheetId="5" r:id="rId2"/>
    <sheet name="Pre-retirement Model" sheetId="2" r:id="rId3"/>
    <sheet name="Post-Retirement Model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5" l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C38" i="3" l="1"/>
  <c r="D38" i="3"/>
  <c r="G38" i="3"/>
  <c r="C39" i="3"/>
  <c r="D39" i="3"/>
  <c r="G39" i="3"/>
  <c r="C40" i="3"/>
  <c r="D40" i="3"/>
  <c r="G40" i="3"/>
  <c r="C41" i="3"/>
  <c r="D41" i="3"/>
  <c r="G41" i="3"/>
  <c r="C42" i="3"/>
  <c r="D42" i="3"/>
  <c r="G42" i="3"/>
  <c r="C43" i="3"/>
  <c r="D43" i="3"/>
  <c r="G43" i="3"/>
  <c r="C44" i="3"/>
  <c r="D44" i="3"/>
  <c r="G44" i="3"/>
  <c r="C45" i="3"/>
  <c r="D45" i="3"/>
  <c r="G45" i="3"/>
  <c r="C46" i="3"/>
  <c r="D46" i="3"/>
  <c r="G46" i="3"/>
  <c r="C47" i="3"/>
  <c r="D47" i="3"/>
  <c r="G47" i="3"/>
  <c r="C33" i="3"/>
  <c r="D33" i="3"/>
  <c r="G33" i="3"/>
  <c r="C34" i="3"/>
  <c r="D34" i="3"/>
  <c r="G34" i="3"/>
  <c r="C35" i="3"/>
  <c r="D35" i="3"/>
  <c r="G35" i="3"/>
  <c r="C36" i="3"/>
  <c r="D36" i="3"/>
  <c r="G36" i="3"/>
  <c r="C37" i="3"/>
  <c r="D37" i="3"/>
  <c r="G37" i="3"/>
  <c r="C3" i="3"/>
  <c r="D3" i="3"/>
  <c r="G3" i="3"/>
  <c r="C4" i="3"/>
  <c r="D4" i="3"/>
  <c r="G4" i="3"/>
  <c r="C5" i="3"/>
  <c r="D5" i="3"/>
  <c r="G5" i="3"/>
  <c r="C6" i="3"/>
  <c r="D6" i="3"/>
  <c r="G6" i="3"/>
  <c r="C7" i="3"/>
  <c r="D7" i="3"/>
  <c r="G7" i="3"/>
  <c r="C8" i="3"/>
  <c r="D8" i="3"/>
  <c r="G8" i="3"/>
  <c r="C9" i="3"/>
  <c r="D9" i="3"/>
  <c r="G9" i="3"/>
  <c r="C10" i="3"/>
  <c r="D10" i="3"/>
  <c r="G10" i="3"/>
  <c r="C11" i="3"/>
  <c r="D11" i="3"/>
  <c r="G11" i="3"/>
  <c r="C12" i="3"/>
  <c r="D12" i="3"/>
  <c r="G12" i="3"/>
  <c r="C13" i="3"/>
  <c r="D13" i="3"/>
  <c r="G13" i="3"/>
  <c r="C14" i="3"/>
  <c r="D14" i="3"/>
  <c r="G14" i="3"/>
  <c r="C15" i="3"/>
  <c r="D15" i="3"/>
  <c r="G15" i="3"/>
  <c r="C16" i="3"/>
  <c r="D16" i="3"/>
  <c r="G16" i="3"/>
  <c r="C17" i="3"/>
  <c r="D17" i="3"/>
  <c r="G17" i="3"/>
  <c r="C18" i="3"/>
  <c r="D18" i="3"/>
  <c r="G18" i="3"/>
  <c r="C19" i="3"/>
  <c r="D19" i="3"/>
  <c r="G19" i="3"/>
  <c r="C20" i="3"/>
  <c r="D20" i="3"/>
  <c r="G20" i="3"/>
  <c r="C21" i="3"/>
  <c r="D21" i="3"/>
  <c r="G21" i="3"/>
  <c r="C22" i="3"/>
  <c r="D22" i="3"/>
  <c r="G22" i="3"/>
  <c r="C23" i="3"/>
  <c r="D23" i="3"/>
  <c r="G23" i="3"/>
  <c r="C24" i="3"/>
  <c r="D24" i="3"/>
  <c r="G24" i="3"/>
  <c r="C25" i="3"/>
  <c r="D25" i="3"/>
  <c r="G25" i="3"/>
  <c r="C26" i="3"/>
  <c r="D26" i="3"/>
  <c r="G26" i="3"/>
  <c r="C27" i="3"/>
  <c r="D27" i="3"/>
  <c r="G27" i="3"/>
  <c r="C28" i="3"/>
  <c r="D28" i="3"/>
  <c r="G28" i="3"/>
  <c r="C29" i="3"/>
  <c r="D29" i="3"/>
  <c r="G29" i="3"/>
  <c r="C30" i="3"/>
  <c r="D30" i="3"/>
  <c r="G30" i="3"/>
  <c r="C31" i="3"/>
  <c r="D31" i="3"/>
  <c r="G31" i="3"/>
  <c r="C32" i="3"/>
  <c r="D32" i="3"/>
  <c r="G32" i="3"/>
  <c r="G2" i="3"/>
  <c r="D2" i="3"/>
  <c r="C2" i="3"/>
  <c r="F5" i="3" l="1"/>
  <c r="F20" i="3"/>
  <c r="F8" i="3"/>
  <c r="F17" i="3"/>
  <c r="H17" i="3" s="1"/>
  <c r="F44" i="3"/>
  <c r="H44" i="3" s="1"/>
  <c r="F26" i="3"/>
  <c r="H26" i="3" s="1"/>
  <c r="F32" i="3"/>
  <c r="H32" i="3" s="1"/>
  <c r="F43" i="3"/>
  <c r="H43" i="3" s="1"/>
  <c r="F29" i="3"/>
  <c r="H29" i="3" s="1"/>
  <c r="F14" i="3"/>
  <c r="H14" i="3" s="1"/>
  <c r="H8" i="3"/>
  <c r="H20" i="3"/>
  <c r="H5" i="3"/>
  <c r="F2" i="3"/>
  <c r="H2" i="3" s="1"/>
  <c r="F37" i="3"/>
  <c r="H37" i="3" s="1"/>
  <c r="F40" i="3"/>
  <c r="H40" i="3" s="1"/>
  <c r="F23" i="3"/>
  <c r="H23" i="3" s="1"/>
  <c r="F11" i="3"/>
  <c r="H11" i="3" s="1"/>
  <c r="F34" i="3"/>
  <c r="H34" i="3" s="1"/>
  <c r="F46" i="3"/>
  <c r="H46" i="3" s="1"/>
  <c r="F31" i="3"/>
  <c r="H31" i="3" s="1"/>
  <c r="F28" i="3"/>
  <c r="H28" i="3" s="1"/>
  <c r="F25" i="3"/>
  <c r="H25" i="3" s="1"/>
  <c r="F22" i="3"/>
  <c r="H22" i="3" s="1"/>
  <c r="F19" i="3"/>
  <c r="H19" i="3" s="1"/>
  <c r="F16" i="3"/>
  <c r="H16" i="3" s="1"/>
  <c r="F13" i="3"/>
  <c r="H13" i="3" s="1"/>
  <c r="F10" i="3"/>
  <c r="H10" i="3" s="1"/>
  <c r="F7" i="3"/>
  <c r="H7" i="3" s="1"/>
  <c r="F4" i="3"/>
  <c r="H4" i="3" s="1"/>
  <c r="F36" i="3"/>
  <c r="H36" i="3" s="1"/>
  <c r="F33" i="3"/>
  <c r="H33" i="3" s="1"/>
  <c r="F45" i="3"/>
  <c r="H45" i="3" s="1"/>
  <c r="F42" i="3"/>
  <c r="H42" i="3" s="1"/>
  <c r="F39" i="3"/>
  <c r="H39" i="3" s="1"/>
  <c r="F30" i="3"/>
  <c r="H30" i="3" s="1"/>
  <c r="F18" i="3"/>
  <c r="H18" i="3" s="1"/>
  <c r="F6" i="3"/>
  <c r="H6" i="3" s="1"/>
  <c r="F41" i="3"/>
  <c r="H41" i="3" s="1"/>
  <c r="F38" i="3"/>
  <c r="H38" i="3" s="1"/>
  <c r="F27" i="3"/>
  <c r="H27" i="3" s="1"/>
  <c r="F24" i="3"/>
  <c r="H24" i="3" s="1"/>
  <c r="F21" i="3"/>
  <c r="H21" i="3" s="1"/>
  <c r="F15" i="3"/>
  <c r="H15" i="3" s="1"/>
  <c r="F12" i="3"/>
  <c r="H12" i="3" s="1"/>
  <c r="F9" i="3"/>
  <c r="H9" i="3" s="1"/>
  <c r="F3" i="3"/>
  <c r="H3" i="3" s="1"/>
  <c r="F35" i="3"/>
  <c r="H35" i="3" s="1"/>
  <c r="F47" i="3"/>
  <c r="H47" i="3" s="1"/>
  <c r="C51" i="2"/>
  <c r="D51" i="2"/>
  <c r="E51" i="2"/>
  <c r="G51" i="2"/>
  <c r="C52" i="2"/>
  <c r="D52" i="2"/>
  <c r="E52" i="2"/>
  <c r="G52" i="2"/>
  <c r="C53" i="2"/>
  <c r="D53" i="2"/>
  <c r="E53" i="2"/>
  <c r="G53" i="2"/>
  <c r="C54" i="2"/>
  <c r="D54" i="2"/>
  <c r="E54" i="2"/>
  <c r="G54" i="2"/>
  <c r="C55" i="2"/>
  <c r="D55" i="2"/>
  <c r="E55" i="2"/>
  <c r="G55" i="2"/>
  <c r="C56" i="2"/>
  <c r="D56" i="2"/>
  <c r="E56" i="2"/>
  <c r="G56" i="2"/>
  <c r="C57" i="2"/>
  <c r="D57" i="2"/>
  <c r="E57" i="2"/>
  <c r="G57" i="2"/>
  <c r="C58" i="2"/>
  <c r="D58" i="2"/>
  <c r="E58" i="2"/>
  <c r="G58" i="2"/>
  <c r="C59" i="2"/>
  <c r="D59" i="2"/>
  <c r="E59" i="2"/>
  <c r="G59" i="2"/>
  <c r="C60" i="2"/>
  <c r="D60" i="2"/>
  <c r="E60" i="2"/>
  <c r="G60" i="2"/>
  <c r="C61" i="2"/>
  <c r="D61" i="2"/>
  <c r="E61" i="2"/>
  <c r="G61" i="2"/>
  <c r="C62" i="2"/>
  <c r="D62" i="2"/>
  <c r="E62" i="2"/>
  <c r="G62" i="2"/>
  <c r="C63" i="2"/>
  <c r="D63" i="2"/>
  <c r="E63" i="2"/>
  <c r="G63" i="2"/>
  <c r="C64" i="2"/>
  <c r="D64" i="2"/>
  <c r="E64" i="2"/>
  <c r="G64" i="2"/>
  <c r="C65" i="2"/>
  <c r="D65" i="2"/>
  <c r="E65" i="2"/>
  <c r="G65" i="2"/>
  <c r="C31" i="2"/>
  <c r="D31" i="2"/>
  <c r="E31" i="2"/>
  <c r="G31" i="2"/>
  <c r="C32" i="2"/>
  <c r="D32" i="2"/>
  <c r="E32" i="2"/>
  <c r="G32" i="2"/>
  <c r="C33" i="2"/>
  <c r="D33" i="2"/>
  <c r="E33" i="2"/>
  <c r="G33" i="2"/>
  <c r="C34" i="2"/>
  <c r="D34" i="2"/>
  <c r="E34" i="2"/>
  <c r="G34" i="2"/>
  <c r="C35" i="2"/>
  <c r="D35" i="2"/>
  <c r="E35" i="2"/>
  <c r="G35" i="2"/>
  <c r="C36" i="2"/>
  <c r="D36" i="2"/>
  <c r="E36" i="2"/>
  <c r="G36" i="2"/>
  <c r="C37" i="2"/>
  <c r="D37" i="2"/>
  <c r="E37" i="2"/>
  <c r="G37" i="2"/>
  <c r="C38" i="2"/>
  <c r="D38" i="2"/>
  <c r="E38" i="2"/>
  <c r="G38" i="2"/>
  <c r="C39" i="2"/>
  <c r="D39" i="2"/>
  <c r="E39" i="2"/>
  <c r="G39" i="2"/>
  <c r="C40" i="2"/>
  <c r="D40" i="2"/>
  <c r="E40" i="2"/>
  <c r="G40" i="2"/>
  <c r="C41" i="2"/>
  <c r="D41" i="2"/>
  <c r="E41" i="2"/>
  <c r="G41" i="2"/>
  <c r="C42" i="2"/>
  <c r="D42" i="2"/>
  <c r="E42" i="2"/>
  <c r="G42" i="2"/>
  <c r="C43" i="2"/>
  <c r="D43" i="2"/>
  <c r="E43" i="2"/>
  <c r="G43" i="2"/>
  <c r="C44" i="2"/>
  <c r="D44" i="2"/>
  <c r="E44" i="2"/>
  <c r="G44" i="2"/>
  <c r="C45" i="2"/>
  <c r="D45" i="2"/>
  <c r="E45" i="2"/>
  <c r="G45" i="2"/>
  <c r="C46" i="2"/>
  <c r="D46" i="2"/>
  <c r="E46" i="2"/>
  <c r="G46" i="2"/>
  <c r="C47" i="2"/>
  <c r="D47" i="2"/>
  <c r="E47" i="2"/>
  <c r="G47" i="2"/>
  <c r="C48" i="2"/>
  <c r="D48" i="2"/>
  <c r="E48" i="2"/>
  <c r="G48" i="2"/>
  <c r="C49" i="2"/>
  <c r="D49" i="2"/>
  <c r="E49" i="2"/>
  <c r="G49" i="2"/>
  <c r="C50" i="2"/>
  <c r="D50" i="2"/>
  <c r="E50" i="2"/>
  <c r="G5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2" i="2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B2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H2" i="2" l="1"/>
  <c r="B3" i="2" s="1"/>
  <c r="H3" i="2" s="1"/>
  <c r="F33" i="2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B4" i="2" l="1"/>
  <c r="H4" i="2" s="1"/>
  <c r="B5" i="2" l="1"/>
  <c r="H5" i="2" s="1"/>
  <c r="B6" i="2" l="1"/>
  <c r="H6" i="2" s="1"/>
  <c r="B7" i="2" l="1"/>
  <c r="H7" i="2" s="1"/>
  <c r="B8" i="2" l="1"/>
  <c r="H8" i="2" s="1"/>
  <c r="B9" i="2" l="1"/>
  <c r="H9" i="2" s="1"/>
  <c r="B10" i="2" l="1"/>
  <c r="H10" i="2" s="1"/>
  <c r="B11" i="2" l="1"/>
  <c r="H11" i="2" s="1"/>
  <c r="B12" i="2" l="1"/>
  <c r="H12" i="2" s="1"/>
  <c r="B13" i="2" l="1"/>
  <c r="H13" i="2" s="1"/>
  <c r="B14" i="2" l="1"/>
  <c r="H14" i="2" s="1"/>
  <c r="B15" i="2" l="1"/>
  <c r="H15" i="2" s="1"/>
  <c r="B16" i="2" l="1"/>
  <c r="H16" i="2" s="1"/>
  <c r="B17" i="2" l="1"/>
  <c r="H17" i="2" s="1"/>
  <c r="B18" i="2" l="1"/>
  <c r="H18" i="2" s="1"/>
  <c r="B19" i="2" l="1"/>
  <c r="H19" i="2" s="1"/>
  <c r="B20" i="2" l="1"/>
  <c r="H20" i="2" s="1"/>
  <c r="B21" i="2" l="1"/>
  <c r="H21" i="2" s="1"/>
  <c r="B22" i="2" l="1"/>
  <c r="H22" i="2" s="1"/>
  <c r="B23" i="2" l="1"/>
  <c r="H23" i="2" s="1"/>
  <c r="B24" i="2" l="1"/>
  <c r="H24" i="2" s="1"/>
  <c r="B25" i="2" l="1"/>
  <c r="H25" i="2" s="1"/>
  <c r="B26" i="2" l="1"/>
  <c r="H26" i="2" s="1"/>
  <c r="B27" i="2" l="1"/>
  <c r="H27" i="2" s="1"/>
  <c r="B28" i="2" l="1"/>
  <c r="H28" i="2" s="1"/>
  <c r="B29" i="2" l="1"/>
  <c r="H29" i="2" s="1"/>
  <c r="B30" i="2" l="1"/>
  <c r="H30" i="2" s="1"/>
  <c r="B31" i="2" l="1"/>
  <c r="H31" i="2" s="1"/>
  <c r="B32" i="2" l="1"/>
  <c r="H32" i="2" s="1"/>
  <c r="B33" i="2" l="1"/>
  <c r="H33" i="2" s="1"/>
  <c r="B34" i="2" l="1"/>
  <c r="H34" i="2" s="1"/>
  <c r="B35" i="2" l="1"/>
  <c r="H35" i="2" s="1"/>
  <c r="B36" i="2" l="1"/>
  <c r="H36" i="2" s="1"/>
  <c r="B28" i="1"/>
  <c r="B2" i="3" l="1"/>
  <c r="F39" i="1"/>
  <c r="F3" i="1"/>
  <c r="A1" i="5"/>
  <c r="B37" i="2"/>
  <c r="H37" i="2" s="1"/>
  <c r="I2" i="3" l="1"/>
  <c r="B3" i="3" s="1"/>
  <c r="I3" i="3" s="1"/>
  <c r="B4" i="3" s="1"/>
  <c r="I4" i="3" s="1"/>
  <c r="B5" i="3" s="1"/>
  <c r="I5" i="3" s="1"/>
  <c r="B6" i="3" s="1"/>
  <c r="I6" i="3" s="1"/>
  <c r="B7" i="3" s="1"/>
  <c r="I7" i="3" s="1"/>
  <c r="B8" i="3" s="1"/>
  <c r="I8" i="3" s="1"/>
  <c r="B9" i="3" s="1"/>
  <c r="I9" i="3" s="1"/>
  <c r="B10" i="3" s="1"/>
  <c r="I10" i="3" s="1"/>
  <c r="B11" i="3" s="1"/>
  <c r="I11" i="3" s="1"/>
  <c r="B12" i="3" s="1"/>
  <c r="I12" i="3" s="1"/>
  <c r="B13" i="3" s="1"/>
  <c r="I13" i="3" s="1"/>
  <c r="B14" i="3" s="1"/>
  <c r="I14" i="3" s="1"/>
  <c r="B15" i="3" s="1"/>
  <c r="I15" i="3" s="1"/>
  <c r="B16" i="3" s="1"/>
  <c r="I16" i="3" s="1"/>
  <c r="B17" i="3" s="1"/>
  <c r="I17" i="3" s="1"/>
  <c r="B18" i="3" s="1"/>
  <c r="I18" i="3" s="1"/>
  <c r="B19" i="3" s="1"/>
  <c r="I19" i="3" s="1"/>
  <c r="B20" i="3" s="1"/>
  <c r="I20" i="3" s="1"/>
  <c r="B21" i="3" s="1"/>
  <c r="I21" i="3" s="1"/>
  <c r="B22" i="3" s="1"/>
  <c r="I22" i="3" s="1"/>
  <c r="B23" i="3" s="1"/>
  <c r="I23" i="3" s="1"/>
  <c r="B24" i="3" s="1"/>
  <c r="I24" i="3" s="1"/>
  <c r="B25" i="3" s="1"/>
  <c r="I25" i="3" s="1"/>
  <c r="B26" i="3" s="1"/>
  <c r="I26" i="3" s="1"/>
  <c r="B27" i="3" s="1"/>
  <c r="I27" i="3" s="1"/>
  <c r="B28" i="3" s="1"/>
  <c r="I28" i="3" s="1"/>
  <c r="B29" i="3" s="1"/>
  <c r="I29" i="3" s="1"/>
  <c r="B30" i="3" s="1"/>
  <c r="I30" i="3" s="1"/>
  <c r="B31" i="3" s="1"/>
  <c r="I31" i="3" s="1"/>
  <c r="B32" i="3" s="1"/>
  <c r="I32" i="3" s="1"/>
  <c r="B33" i="3" s="1"/>
  <c r="I33" i="3" s="1"/>
  <c r="B34" i="3" s="1"/>
  <c r="I34" i="3" s="1"/>
  <c r="B35" i="3" s="1"/>
  <c r="I35" i="3" s="1"/>
  <c r="B36" i="3" s="1"/>
  <c r="I36" i="3" s="1"/>
  <c r="B37" i="3" s="1"/>
  <c r="I37" i="3" s="1"/>
  <c r="B38" i="3" s="1"/>
  <c r="I38" i="3" s="1"/>
  <c r="B39" i="3" s="1"/>
  <c r="I39" i="3" s="1"/>
  <c r="B40" i="3" s="1"/>
  <c r="I40" i="3" s="1"/>
  <c r="B41" i="3" s="1"/>
  <c r="I41" i="3" s="1"/>
  <c r="B42" i="3" s="1"/>
  <c r="I42" i="3" s="1"/>
  <c r="B43" i="3" s="1"/>
  <c r="I43" i="3" s="1"/>
  <c r="B44" i="3" s="1"/>
  <c r="I44" i="3" s="1"/>
  <c r="B45" i="3" s="1"/>
  <c r="I45" i="3" s="1"/>
  <c r="B46" i="3" s="1"/>
  <c r="I46" i="3" s="1"/>
  <c r="B47" i="3" s="1"/>
  <c r="I47" i="3" s="1"/>
  <c r="B38" i="2"/>
  <c r="H38" i="2" s="1"/>
  <c r="B39" i="2" l="1"/>
  <c r="H39" i="2" s="1"/>
  <c r="B40" i="2" l="1"/>
  <c r="H40" i="2" s="1"/>
  <c r="B41" i="2" l="1"/>
  <c r="H41" i="2" s="1"/>
  <c r="B42" i="2" l="1"/>
  <c r="H42" i="2" s="1"/>
  <c r="B43" i="2" l="1"/>
  <c r="H43" i="2" s="1"/>
  <c r="B44" i="2" l="1"/>
  <c r="H44" i="2" s="1"/>
  <c r="B45" i="2" l="1"/>
  <c r="H45" i="2" s="1"/>
  <c r="B46" i="2" l="1"/>
  <c r="H46" i="2" s="1"/>
  <c r="B47" i="2" l="1"/>
  <c r="H47" i="2" s="1"/>
  <c r="B48" i="2" l="1"/>
  <c r="H48" i="2" s="1"/>
  <c r="B49" i="2" l="1"/>
  <c r="H49" i="2" s="1"/>
  <c r="B50" i="2" l="1"/>
  <c r="H50" i="2" s="1"/>
  <c r="B51" i="2" l="1"/>
  <c r="H51" i="2" s="1"/>
  <c r="B52" i="2" l="1"/>
  <c r="H52" i="2" s="1"/>
  <c r="B53" i="2" l="1"/>
  <c r="H53" i="2" s="1"/>
  <c r="B54" i="2" l="1"/>
  <c r="H54" i="2" s="1"/>
  <c r="B55" i="2" l="1"/>
  <c r="H55" i="2" s="1"/>
  <c r="B56" i="2" l="1"/>
  <c r="H56" i="2" s="1"/>
  <c r="B57" i="2" l="1"/>
  <c r="H57" i="2" s="1"/>
  <c r="B58" i="2" l="1"/>
  <c r="H58" i="2" s="1"/>
  <c r="B59" i="2" l="1"/>
  <c r="H59" i="2" s="1"/>
  <c r="B60" i="2" l="1"/>
  <c r="H60" i="2" s="1"/>
  <c r="B61" i="2" l="1"/>
  <c r="H61" i="2" s="1"/>
  <c r="B62" i="2" l="1"/>
  <c r="H62" i="2" s="1"/>
  <c r="B63" i="2" l="1"/>
  <c r="H63" i="2" s="1"/>
  <c r="B64" i="2" l="1"/>
  <c r="H64" i="2" s="1"/>
  <c r="B65" i="2" l="1"/>
  <c r="H65" i="2" s="1"/>
  <c r="B29" i="1" l="1" a="1"/>
  <c r="B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<sst xmlns="http://schemas.openxmlformats.org/spreadsheetml/2006/main" count="41" uniqueCount="37">
  <si>
    <t>Alfred's Retirement Plan</t>
  </si>
  <si>
    <t>Hardcode in RED</t>
  </si>
  <si>
    <t>Current Paramateras</t>
  </si>
  <si>
    <t>Current Age</t>
  </si>
  <si>
    <t xml:space="preserve">Current Retirement Savings </t>
  </si>
  <si>
    <t>Current Salary</t>
  </si>
  <si>
    <t>Savings Change Parameters</t>
  </si>
  <si>
    <t>Rate of Return(annual), Pre Retirement</t>
  </si>
  <si>
    <t>Salary to Retirement (%) Alfred Base</t>
  </si>
  <si>
    <t>Salary to Retirement (%) Employer</t>
  </si>
  <si>
    <t>Salary Change Parameters</t>
  </si>
  <si>
    <t>Expected Annual Rate (%)</t>
  </si>
  <si>
    <t>Post-retirement Change Parameters</t>
  </si>
  <si>
    <t>Annual Retirement Expenses</t>
  </si>
  <si>
    <t>Inflation Rate</t>
  </si>
  <si>
    <t>Income tax, after retirement</t>
  </si>
  <si>
    <t>Rate of Return(annual), after retirement</t>
  </si>
  <si>
    <t>Decision Variables</t>
  </si>
  <si>
    <t>Additional Contribution (max $22,500)</t>
  </si>
  <si>
    <t xml:space="preserve">Age of Retirement </t>
  </si>
  <si>
    <t>Output</t>
  </si>
  <si>
    <t>Savings at Retirement Onset</t>
  </si>
  <si>
    <t>Age when Savings Depleted</t>
  </si>
  <si>
    <t xml:space="preserve">Simplified </t>
  </si>
  <si>
    <t>Age</t>
  </si>
  <si>
    <t>Beginning Savings</t>
  </si>
  <si>
    <t>Rate of Return</t>
  </si>
  <si>
    <t>Personal Contribution</t>
  </si>
  <si>
    <t>Employer Contribution</t>
  </si>
  <si>
    <t>Additonal Contributions</t>
  </si>
  <si>
    <t>Ending Savings</t>
  </si>
  <si>
    <t>Beginning Savings Balance</t>
  </si>
  <si>
    <t>Years in Retirement</t>
  </si>
  <si>
    <t>After Inflation</t>
  </si>
  <si>
    <t>Tax (%)</t>
  </si>
  <si>
    <t>After Tax</t>
  </si>
  <si>
    <t>Ending Savings Balence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</si>
</sst>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6" fontId="0" fillId="0" borderId="0" xfId="0" applyNumberFormat="1"/>
    <xf numFmtId="0" fontId="3" fillId="0" borderId="0" xfId="0" applyFont="1"/>
    <xf numFmtId="10" fontId="0" fillId="0" borderId="0" xfId="0" applyNumberFormat="1"/>
    <xf numFmtId="44" fontId="0" fillId="0" borderId="0" xfId="0" applyNumberFormat="1"/>
    <xf numFmtId="0" fontId="1" fillId="0" borderId="0" xfId="0" applyFont="1"/>
    <xf numFmtId="164" fontId="0" fillId="0" borderId="0" xfId="0" applyNumberFormat="1"/>
    <xf numFmtId="44" fontId="0" fillId="0" borderId="0" xfId="1" applyFont="1"/>
    <xf numFmtId="0" fontId="0" fillId="0" borderId="0" xfId="2" applyNumberFormat="1" applyFont="1"/>
    <xf numFmtId="44" fontId="1" fillId="0" borderId="0" xfId="0" applyNumberFormat="1" applyFont="1"/>
    <xf numFmtId="0" fontId="0" fillId="2" borderId="0" xfId="0" applyFill="1"/>
    <xf numFmtId="0" fontId="5" fillId="0" borderId="0" xfId="0" applyFont="1" applyFill="1" applyBorder="1" applyAlignment="1"/>
    <xf numFmtId="44" fontId="5" fillId="0" borderId="0" xfId="0" applyNumberFormat="1" applyFont="1" applyFill="1" applyBorder="1" applyAlignme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'Pre-retirement Model'!$H$1</c:f>
              <c:strCache>
                <c:ptCount val="1"/>
                <c:pt idx="0">
                  <c:v>Ending Savings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'Pre-retirement Model'!$H$2:$H$35</c:f>
              <c:numCache>
                <c:formatCode>_("$"* #,##0.00_);_("$"* \(#,##0.00\);_("$"* "-"??_);_(@_)</c:formatCode>
                <c:ptCount val="34"/>
                <c:pt idx="0">
                  <c:v>68825.233619999999</c:v>
                </c:pt>
                <c:pt idx="1">
                  <c:v>95602.820534619997</c:v>
                </c:pt>
                <c:pt idx="2">
                  <c:v>123891.41438188562</c:v>
                </c:pt>
                <c:pt idx="3">
                  <c:v>153770.98351536179</c:v>
                </c:pt>
                <c:pt idx="4">
                  <c:v>185325.63281464524</c:v>
                </c:pt>
                <c:pt idx="5">
                  <c:v>218643.81581099218</c:v>
                </c:pt>
                <c:pt idx="6">
                  <c:v>253818.5576546088</c:v>
                </c:pt>
                <c:pt idx="7">
                  <c:v>290947.68947699497</c:v>
                </c:pt>
                <c:pt idx="8">
                  <c:v>330134.09472996288</c:v>
                </c:pt>
                <c:pt idx="9">
                  <c:v>371485.96811262495</c:v>
                </c:pt>
                <c:pt idx="10">
                  <c:v>415117.08772883145</c:v>
                </c:pt>
                <c:pt idx="11">
                  <c:v>461147.10115031374</c:v>
                </c:pt>
                <c:pt idx="12">
                  <c:v>509701.82609523792</c:v>
                </c:pt>
                <c:pt idx="13">
                  <c:v>560913.56646807829</c:v>
                </c:pt>
                <c:pt idx="14">
                  <c:v>614921.4445447732</c:v>
                </c:pt>
                <c:pt idx="15">
                  <c:v>671871.7501271161</c:v>
                </c:pt>
                <c:pt idx="16">
                  <c:v>731918.30753236962</c:v>
                </c:pt>
                <c:pt idx="17">
                  <c:v>795222.86132826644</c:v>
                </c:pt>
                <c:pt idx="18">
                  <c:v>861955.48176998901</c:v>
                </c:pt>
                <c:pt idx="19">
                  <c:v>932294.99094451906</c:v>
                </c:pt>
                <c:pt idx="20">
                  <c:v>1006429.4106790352</c:v>
                </c:pt>
                <c:pt idx="21">
                  <c:v>1084556.4333239386</c:v>
                </c:pt>
                <c:pt idx="22">
                  <c:v>1166883.9165777378</c:v>
                </c:pt>
                <c:pt idx="23">
                  <c:v>1253630.4035805662</c:v>
                </c:pt>
                <c:pt idx="24">
                  <c:v>1345025.669565686</c:v>
                </c:pt>
                <c:pt idx="25">
                  <c:v>1441311.2964240971</c:v>
                </c:pt>
                <c:pt idx="26">
                  <c:v>1542741.2766064985</c:v>
                </c:pt>
                <c:pt idx="27">
                  <c:v>1649582.6478594977</c:v>
                </c:pt>
                <c:pt idx="28">
                  <c:v>1762116.1603693212</c:v>
                </c:pt>
                <c:pt idx="29">
                  <c:v>1880636.9779665258</c:v>
                </c:pt>
                <c:pt idx="30">
                  <c:v>2005455.4151295549</c:v>
                </c:pt>
                <c:pt idx="31">
                  <c:v>2136897.7116136332</c:v>
                </c:pt>
                <c:pt idx="32">
                  <c:v>2275306.8466246491</c:v>
                </c:pt>
                <c:pt idx="33">
                  <c:v>2421043.3945556013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3-4A24-B1A8-846B1B3E2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510664"/>
        <c:axId val="363991559"/>
      </c:lineChart>
      <c:catAx>
        <c:axId val="1493510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91559"/>
        <c:crosses val="autoZero"/>
        <c:auto val="1"/>
        <c:lblAlgn val="ctr"/>
        <c:lblOffset val="100"/>
        <c:noMultiLvlLbl val="0"/>
      </c:catAx>
      <c:valAx>
        <c:axId val="363991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1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6</xdr:row>
      <xdr:rowOff>57150</xdr:rowOff>
    </xdr:from>
    <xdr:to>
      <xdr:col>16</xdr:col>
      <xdr:colOff>419100</xdr:colOff>
      <xdr:row>21</xdr:row>
      <xdr:rowOff>85725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01F47771-E4C8-0332-A18B-BF646D13B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2BC3-3D40-4C26-B2A6-195D83132531}">
  <dimension ref="A1:AB47"/>
  <sheetViews>
    <sheetView workbookViewId="0">
      <selection activeCell="B25" sqref="B25"/>
    </sheetView>
  </sheetViews>
  <sheetFormatPr defaultRowHeight="14.45"/>
  <cols>
    <col min="1" max="1" width="33.85546875" bestFit="1" customWidth="1"/>
    <col min="2" max="2" width="24.5703125" customWidth="1"/>
    <col min="6" max="10" width="13.85546875" bestFit="1" customWidth="1"/>
    <col min="11" max="16" width="14.85546875" bestFit="1" customWidth="1"/>
  </cols>
  <sheetData>
    <row r="1" spans="1:28">
      <c r="A1" s="1" t="s">
        <v>0</v>
      </c>
      <c r="B1" s="6" t="s">
        <v>1</v>
      </c>
    </row>
    <row r="3" spans="1:28">
      <c r="A3" s="3" t="s">
        <v>2</v>
      </c>
      <c r="F3" s="7">
        <f>B28</f>
        <v>1762116.1603693212</v>
      </c>
      <c r="G3" s="2">
        <v>2000</v>
      </c>
      <c r="H3" s="2">
        <v>4000</v>
      </c>
      <c r="I3" s="2">
        <v>6000</v>
      </c>
      <c r="J3" s="2">
        <v>8000</v>
      </c>
      <c r="K3" s="2">
        <v>10000</v>
      </c>
      <c r="L3" s="2">
        <v>12000</v>
      </c>
      <c r="M3" s="2">
        <v>14000</v>
      </c>
      <c r="N3" s="2">
        <v>16000</v>
      </c>
      <c r="O3" s="2">
        <v>18000</v>
      </c>
      <c r="P3" s="2">
        <v>20000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t="s">
        <v>3</v>
      </c>
      <c r="B4">
        <v>37</v>
      </c>
      <c r="F4">
        <v>37</v>
      </c>
      <c r="G4" s="8">
        <f t="dataTable" ref="G4:P35" dt2D="1" dtr="1" r1="B24" r2="B25" ca="1"/>
        <v>54825.233619999999</v>
      </c>
      <c r="H4" s="8">
        <v>56825.233619999999</v>
      </c>
      <c r="I4" s="8">
        <v>58825.233619999999</v>
      </c>
      <c r="J4" s="8">
        <v>60825.233619999999</v>
      </c>
      <c r="K4" s="8">
        <v>62825.233619999999</v>
      </c>
      <c r="L4" s="8">
        <v>64825.233619999999</v>
      </c>
      <c r="M4" s="8">
        <v>66825.233619999999</v>
      </c>
      <c r="N4" s="8">
        <v>68825.233619999999</v>
      </c>
      <c r="O4" s="8">
        <v>70825.233619999999</v>
      </c>
      <c r="P4" s="8">
        <v>72825.233619999999</v>
      </c>
    </row>
    <row r="5" spans="1:28">
      <c r="A5" t="s">
        <v>4</v>
      </c>
      <c r="B5" s="5">
        <v>43482.62</v>
      </c>
      <c r="F5">
        <v>40</v>
      </c>
      <c r="G5" s="8">
        <v>93339.470401361788</v>
      </c>
      <c r="H5" s="8">
        <v>101972.54370336179</v>
      </c>
      <c r="I5" s="8">
        <v>110605.6170053618</v>
      </c>
      <c r="J5" s="8">
        <v>119238.69030736179</v>
      </c>
      <c r="K5" s="8">
        <v>127871.76360936179</v>
      </c>
      <c r="L5" s="8">
        <v>136504.83691136178</v>
      </c>
      <c r="M5" s="8">
        <v>145137.91021336179</v>
      </c>
      <c r="N5" s="8">
        <v>153770.98351536179</v>
      </c>
      <c r="O5" s="8">
        <v>162404.05681736179</v>
      </c>
      <c r="P5" s="8">
        <v>171037.13011936177</v>
      </c>
    </row>
    <row r="6" spans="1:28">
      <c r="A6" t="s">
        <v>5</v>
      </c>
      <c r="B6" s="5">
        <v>95000</v>
      </c>
      <c r="F6">
        <v>42</v>
      </c>
      <c r="G6" s="8">
        <v>123177.10599375464</v>
      </c>
      <c r="H6" s="8">
        <v>136815.20739621716</v>
      </c>
      <c r="I6" s="8">
        <v>150453.30879867965</v>
      </c>
      <c r="J6" s="8">
        <v>164091.41020114216</v>
      </c>
      <c r="K6" s="8">
        <v>177729.51160360465</v>
      </c>
      <c r="L6" s="8">
        <v>191367.61300606714</v>
      </c>
      <c r="M6" s="8">
        <v>205005.71440852969</v>
      </c>
      <c r="N6" s="8">
        <v>218643.81581099218</v>
      </c>
      <c r="O6" s="8">
        <v>232281.91721345464</v>
      </c>
      <c r="P6" s="8">
        <v>245920.01861591713</v>
      </c>
    </row>
    <row r="7" spans="1:28">
      <c r="B7" s="2"/>
      <c r="F7">
        <v>44</v>
      </c>
      <c r="G7" s="8">
        <v>156781.06634616453</v>
      </c>
      <c r="H7" s="8">
        <v>175947.72679342606</v>
      </c>
      <c r="I7" s="8">
        <v>195114.3872406875</v>
      </c>
      <c r="J7" s="8">
        <v>214281.047687949</v>
      </c>
      <c r="K7" s="8">
        <v>233447.70813521047</v>
      </c>
      <c r="L7" s="8">
        <v>252614.36858247194</v>
      </c>
      <c r="M7" s="8">
        <v>271781.0290297335</v>
      </c>
      <c r="N7" s="8">
        <v>290947.68947699497</v>
      </c>
      <c r="O7" s="8">
        <v>310114.34992425638</v>
      </c>
      <c r="P7" s="8">
        <v>329281.0103715178</v>
      </c>
    </row>
    <row r="8" spans="1:28">
      <c r="A8" s="3" t="s">
        <v>6</v>
      </c>
      <c r="B8" s="2"/>
      <c r="F8">
        <v>46</v>
      </c>
      <c r="G8" s="8">
        <v>194571.38203568646</v>
      </c>
      <c r="H8" s="8">
        <v>219844.89433239202</v>
      </c>
      <c r="I8" s="8">
        <v>245118.40662909747</v>
      </c>
      <c r="J8" s="8">
        <v>270391.91892580298</v>
      </c>
      <c r="K8" s="8">
        <v>295665.43122250843</v>
      </c>
      <c r="L8" s="8">
        <v>320938.94351921394</v>
      </c>
      <c r="M8" s="8">
        <v>346212.4558159195</v>
      </c>
      <c r="N8" s="8">
        <v>371485.96811262495</v>
      </c>
      <c r="O8" s="8">
        <v>396759.4804093304</v>
      </c>
      <c r="P8" s="8">
        <v>422032.99270603579</v>
      </c>
    </row>
    <row r="9" spans="1:28">
      <c r="A9" t="s">
        <v>7</v>
      </c>
      <c r="B9" s="4">
        <v>5.0999999999999997E-2</v>
      </c>
      <c r="F9">
        <v>48</v>
      </c>
      <c r="G9" s="8">
        <v>237013.0724551414</v>
      </c>
      <c r="H9" s="8">
        <v>269032.21941159468</v>
      </c>
      <c r="I9" s="8">
        <v>301051.36636804783</v>
      </c>
      <c r="J9" s="8">
        <v>333070.51332450099</v>
      </c>
      <c r="K9" s="8">
        <v>365089.66028095415</v>
      </c>
      <c r="L9" s="8">
        <v>397108.80723740737</v>
      </c>
      <c r="M9" s="8">
        <v>429127.95419386064</v>
      </c>
      <c r="N9" s="8">
        <v>461147.10115031374</v>
      </c>
      <c r="O9" s="8">
        <v>493166.24810676684</v>
      </c>
      <c r="P9" s="8">
        <v>525185.39506322006</v>
      </c>
    </row>
    <row r="10" spans="1:28">
      <c r="A10" t="s">
        <v>8</v>
      </c>
      <c r="B10" s="4">
        <v>2.5000000000000001E-2</v>
      </c>
      <c r="F10">
        <v>50</v>
      </c>
      <c r="G10" s="8">
        <v>284620.89423736231</v>
      </c>
      <c r="H10" s="8">
        <v>324091.27598460752</v>
      </c>
      <c r="I10" s="8">
        <v>363561.65773185261</v>
      </c>
      <c r="J10" s="8">
        <v>403032.0394790977</v>
      </c>
      <c r="K10" s="8">
        <v>442502.42122634285</v>
      </c>
      <c r="L10" s="8">
        <v>481972.802973588</v>
      </c>
      <c r="M10" s="8">
        <v>521443.18472083332</v>
      </c>
      <c r="N10" s="8">
        <v>560913.56646807829</v>
      </c>
      <c r="O10" s="8">
        <v>600383.94821532327</v>
      </c>
      <c r="P10" s="8">
        <v>639854.32996256847</v>
      </c>
    </row>
    <row r="11" spans="1:28">
      <c r="A11" t="s">
        <v>9</v>
      </c>
      <c r="B11" s="4">
        <v>0.05</v>
      </c>
      <c r="F11">
        <v>52</v>
      </c>
      <c r="G11" s="8">
        <v>337964.58808839502</v>
      </c>
      <c r="H11" s="8">
        <v>385665.61123678379</v>
      </c>
      <c r="I11" s="8">
        <v>433366.63438517251</v>
      </c>
      <c r="J11" s="8">
        <v>481067.65753356117</v>
      </c>
      <c r="K11" s="8">
        <v>528768.68068194995</v>
      </c>
      <c r="L11" s="8">
        <v>576469.70383033867</v>
      </c>
      <c r="M11" s="8">
        <v>624170.7269787275</v>
      </c>
      <c r="N11" s="8">
        <v>671871.7501271161</v>
      </c>
      <c r="O11" s="8">
        <v>719572.77327550459</v>
      </c>
      <c r="P11" s="8">
        <v>767273.79642389342</v>
      </c>
    </row>
    <row r="12" spans="1:28">
      <c r="B12" s="4"/>
      <c r="F12">
        <v>54</v>
      </c>
      <c r="G12" s="8">
        <v>397674.67623313324</v>
      </c>
      <c r="H12" s="8">
        <v>454467.2741038666</v>
      </c>
      <c r="I12" s="8">
        <v>511259.87197459996</v>
      </c>
      <c r="J12" s="8">
        <v>568052.46984533314</v>
      </c>
      <c r="K12" s="8">
        <v>624845.06771606649</v>
      </c>
      <c r="L12" s="8">
        <v>681637.66558679985</v>
      </c>
      <c r="M12" s="8">
        <v>738430.2634575332</v>
      </c>
      <c r="N12" s="8">
        <v>795222.86132826644</v>
      </c>
      <c r="O12" s="8">
        <v>852015.45919899957</v>
      </c>
      <c r="P12" s="8">
        <v>908808.05706973304</v>
      </c>
    </row>
    <row r="13" spans="1:28">
      <c r="A13" s="3" t="s">
        <v>10</v>
      </c>
      <c r="B13" s="4"/>
      <c r="F13">
        <v>56</v>
      </c>
      <c r="G13" s="8">
        <v>464448.86814024975</v>
      </c>
      <c r="H13" s="8">
        <v>531284.02854085958</v>
      </c>
      <c r="I13" s="8">
        <v>598119.18894146965</v>
      </c>
      <c r="J13" s="8">
        <v>664954.34934207937</v>
      </c>
      <c r="K13" s="8">
        <v>731789.50974268932</v>
      </c>
      <c r="L13" s="8">
        <v>798624.67014329927</v>
      </c>
      <c r="M13" s="8">
        <v>865459.83054390911</v>
      </c>
      <c r="N13" s="8">
        <v>932294.99094451906</v>
      </c>
      <c r="O13" s="8">
        <v>999130.15134512866</v>
      </c>
      <c r="P13" s="8">
        <v>1065965.3117457386</v>
      </c>
    </row>
    <row r="14" spans="1:28">
      <c r="A14" t="s">
        <v>11</v>
      </c>
      <c r="B14" s="4">
        <v>0.02</v>
      </c>
      <c r="F14">
        <v>58</v>
      </c>
      <c r="G14" s="8">
        <v>539059.13822822017</v>
      </c>
      <c r="H14" s="8">
        <v>616987.32324189402</v>
      </c>
      <c r="I14" s="8">
        <v>694915.50825556833</v>
      </c>
      <c r="J14" s="8">
        <v>772843.69326924218</v>
      </c>
      <c r="K14" s="8">
        <v>850771.8782829165</v>
      </c>
      <c r="L14" s="8">
        <v>928700.06329659058</v>
      </c>
      <c r="M14" s="8">
        <v>1006628.2483102647</v>
      </c>
      <c r="N14" s="8">
        <v>1084556.4333239386</v>
      </c>
      <c r="O14" s="8">
        <v>1162484.6183376126</v>
      </c>
      <c r="P14" s="8">
        <v>1240412.8033512868</v>
      </c>
    </row>
    <row r="15" spans="1:28">
      <c r="B15" s="2"/>
      <c r="F15">
        <v>60</v>
      </c>
      <c r="G15" s="8">
        <v>622359.54592054011</v>
      </c>
      <c r="H15" s="8">
        <v>712541.0970148294</v>
      </c>
      <c r="I15" s="8">
        <v>802722.64810911892</v>
      </c>
      <c r="J15" s="8">
        <v>892904.19920340809</v>
      </c>
      <c r="K15" s="8">
        <v>983085.75029769773</v>
      </c>
      <c r="L15" s="8">
        <v>1073267.3013919874</v>
      </c>
      <c r="M15" s="8">
        <v>1163448.8524862768</v>
      </c>
      <c r="N15" s="8">
        <v>1253630.4035805662</v>
      </c>
      <c r="O15" s="8">
        <v>1343811.9546748551</v>
      </c>
      <c r="P15" s="8">
        <v>1433993.5057691447</v>
      </c>
    </row>
    <row r="16" spans="1:28">
      <c r="A16" s="3" t="s">
        <v>12</v>
      </c>
      <c r="B16" s="2"/>
      <c r="F16">
        <v>62</v>
      </c>
      <c r="G16" s="8">
        <v>715294.87578197476</v>
      </c>
      <c r="H16" s="8">
        <v>819011.50730227784</v>
      </c>
      <c r="I16" s="8">
        <v>922728.13882258115</v>
      </c>
      <c r="J16" s="8">
        <v>1026444.770342884</v>
      </c>
      <c r="K16" s="8">
        <v>1130161.4018631873</v>
      </c>
      <c r="L16" s="8">
        <v>1233878.033383491</v>
      </c>
      <c r="M16" s="8">
        <v>1337594.6649037942</v>
      </c>
      <c r="N16" s="8">
        <v>1441311.2964240971</v>
      </c>
      <c r="O16" s="8">
        <v>1545027.9279443999</v>
      </c>
      <c r="P16" s="8">
        <v>1648744.5594647033</v>
      </c>
    </row>
    <row r="17" spans="1:16">
      <c r="A17" t="s">
        <v>13</v>
      </c>
      <c r="B17" s="5">
        <v>80000</v>
      </c>
      <c r="F17">
        <v>64</v>
      </c>
      <c r="G17" s="8">
        <v>818910.18360178883</v>
      </c>
      <c r="H17" s="8">
        <v>937577.67849574727</v>
      </c>
      <c r="I17" s="8">
        <v>1056245.1733897056</v>
      </c>
      <c r="J17" s="8">
        <v>1174912.6682836635</v>
      </c>
      <c r="K17" s="8">
        <v>1293580.163177622</v>
      </c>
      <c r="L17" s="8">
        <v>1412247.658071581</v>
      </c>
      <c r="M17" s="8">
        <v>1530915.1529655396</v>
      </c>
      <c r="N17" s="8">
        <v>1649582.6478594977</v>
      </c>
      <c r="O17" s="8">
        <v>1768250.1427534556</v>
      </c>
      <c r="P17" s="8">
        <v>1886917.6376474143</v>
      </c>
    </row>
    <row r="18" spans="1:16">
      <c r="A18" t="s">
        <v>14</v>
      </c>
      <c r="B18" s="4">
        <v>0.03</v>
      </c>
      <c r="F18">
        <v>66</v>
      </c>
      <c r="G18" s="8">
        <v>934361.34327499627</v>
      </c>
      <c r="H18" s="8">
        <v>1069543.5768023578</v>
      </c>
      <c r="I18" s="8">
        <v>1204725.8103297187</v>
      </c>
      <c r="J18" s="8">
        <v>1339908.0438570797</v>
      </c>
      <c r="K18" s="8">
        <v>1475090.2773844413</v>
      </c>
      <c r="L18" s="8">
        <v>1610272.5109118032</v>
      </c>
      <c r="M18" s="8">
        <v>1745454.7444391646</v>
      </c>
      <c r="N18" s="8">
        <v>1880636.9779665258</v>
      </c>
      <c r="O18" s="8">
        <v>2015819.2114938865</v>
      </c>
      <c r="P18" s="8">
        <v>2151001.445021248</v>
      </c>
    </row>
    <row r="19" spans="1:16">
      <c r="A19" t="s">
        <v>15</v>
      </c>
      <c r="B19" s="4">
        <v>0.15</v>
      </c>
      <c r="F19">
        <v>68</v>
      </c>
      <c r="G19" s="8">
        <v>1062926.6992577352</v>
      </c>
      <c r="H19" s="8">
        <v>1216351.1295942925</v>
      </c>
      <c r="I19" s="8">
        <v>1369775.5599308487</v>
      </c>
      <c r="J19" s="8">
        <v>1523199.9902674053</v>
      </c>
      <c r="K19" s="8">
        <v>1676624.4206039624</v>
      </c>
      <c r="L19" s="8">
        <v>1830048.8509405199</v>
      </c>
      <c r="M19" s="8">
        <v>1983473.2812770768</v>
      </c>
      <c r="N19" s="8">
        <v>2136897.7116136332</v>
      </c>
      <c r="O19" s="8">
        <v>2290322.1419501896</v>
      </c>
      <c r="P19" s="8">
        <v>2443746.5722867469</v>
      </c>
    </row>
    <row r="20" spans="1:16">
      <c r="B20" s="4"/>
      <c r="F20">
        <v>70</v>
      </c>
      <c r="G20" s="8">
        <v>1206019.9403362637</v>
      </c>
      <c r="H20" s="8">
        <v>1379594.7195104552</v>
      </c>
      <c r="I20" s="8">
        <v>1553169.4986846456</v>
      </c>
      <c r="J20" s="8">
        <v>1726744.2778588363</v>
      </c>
      <c r="K20" s="8">
        <v>1900319.0570330275</v>
      </c>
      <c r="L20" s="8">
        <v>2073893.8362072196</v>
      </c>
      <c r="M20" s="8">
        <v>2247468.6153814108</v>
      </c>
      <c r="N20" s="8">
        <v>2421043.3945556013</v>
      </c>
      <c r="O20" s="8">
        <v>2594618.1737297918</v>
      </c>
      <c r="P20" s="8">
        <v>2768192.9529039832</v>
      </c>
    </row>
    <row r="21" spans="1:16">
      <c r="A21" t="s">
        <v>16</v>
      </c>
      <c r="B21" s="4">
        <v>0.04</v>
      </c>
      <c r="F21">
        <v>72</v>
      </c>
      <c r="G21" s="8">
        <v>1365204.3225593898</v>
      </c>
      <c r="H21" s="8">
        <v>1561037.197209981</v>
      </c>
      <c r="I21" s="8">
        <v>1756870.0718605709</v>
      </c>
      <c r="J21" s="8">
        <v>1952702.9465111613</v>
      </c>
      <c r="K21" s="8">
        <v>2148535.8211617521</v>
      </c>
      <c r="L21" s="8">
        <v>2344368.6958123436</v>
      </c>
      <c r="M21" s="8">
        <v>2540201.5704629347</v>
      </c>
      <c r="N21" s="8">
        <v>2736034.4451135248</v>
      </c>
      <c r="O21" s="8">
        <v>2931867.3197641145</v>
      </c>
      <c r="P21" s="8">
        <v>3127700.1944147055</v>
      </c>
    </row>
    <row r="22" spans="1:16">
      <c r="F22">
        <v>74</v>
      </c>
      <c r="G22" s="8">
        <v>1542208.3825613754</v>
      </c>
      <c r="H22" s="8">
        <v>1762627.5717332931</v>
      </c>
      <c r="I22" s="8">
        <v>1983046.7609052095</v>
      </c>
      <c r="J22" s="8">
        <v>2203465.9500771263</v>
      </c>
      <c r="K22" s="8">
        <v>2423885.1392490431</v>
      </c>
      <c r="L22" s="8">
        <v>2644304.3284209613</v>
      </c>
      <c r="M22" s="8">
        <v>2864723.517592879</v>
      </c>
      <c r="N22" s="8">
        <v>3085142.7067647949</v>
      </c>
      <c r="O22" s="8">
        <v>3305561.8959367112</v>
      </c>
      <c r="P22" s="8">
        <v>3525981.085108629</v>
      </c>
    </row>
    <row r="23" spans="1:16">
      <c r="A23" s="3" t="s">
        <v>17</v>
      </c>
      <c r="F23">
        <v>76</v>
      </c>
      <c r="G23" s="8">
        <v>1738943.2972790098</v>
      </c>
      <c r="H23" s="8">
        <v>1986520.5540574996</v>
      </c>
      <c r="I23" s="8">
        <v>2234097.8108359878</v>
      </c>
      <c r="J23" s="8">
        <v>2481675.0676144762</v>
      </c>
      <c r="K23" s="8">
        <v>2729252.3243929646</v>
      </c>
      <c r="L23" s="8">
        <v>2976829.5811714544</v>
      </c>
      <c r="M23" s="8">
        <v>3224406.8379499442</v>
      </c>
      <c r="N23" s="8">
        <v>3471984.0947284317</v>
      </c>
      <c r="O23" s="8">
        <v>3719561.3515069196</v>
      </c>
      <c r="P23" s="8">
        <v>3967138.6082854089</v>
      </c>
    </row>
    <row r="24" spans="1:16">
      <c r="A24" t="s">
        <v>18</v>
      </c>
      <c r="B24" s="5">
        <v>16000</v>
      </c>
      <c r="F24">
        <v>78</v>
      </c>
      <c r="G24" s="8">
        <v>1957522.0623890343</v>
      </c>
      <c r="H24" s="8">
        <v>2235098.1478038114</v>
      </c>
      <c r="I24" s="8">
        <v>2512674.2332185861</v>
      </c>
      <c r="J24" s="8">
        <v>2790250.3186333608</v>
      </c>
      <c r="K24" s="8">
        <v>3067826.404048136</v>
      </c>
      <c r="L24" s="8">
        <v>3345402.489462913</v>
      </c>
      <c r="M24" s="8">
        <v>3622978.5748776891</v>
      </c>
      <c r="N24" s="8">
        <v>3900554.6602924634</v>
      </c>
      <c r="O24" s="8">
        <v>4178130.7457072376</v>
      </c>
      <c r="P24" s="8">
        <v>4455706.8311220137</v>
      </c>
    </row>
    <row r="25" spans="1:16">
      <c r="A25" t="s">
        <v>19</v>
      </c>
      <c r="B25">
        <v>65</v>
      </c>
      <c r="F25">
        <v>80</v>
      </c>
      <c r="G25" s="8">
        <v>2200280.6798220947</v>
      </c>
      <c r="H25" s="8">
        <v>2510993.501347343</v>
      </c>
      <c r="I25" s="8">
        <v>2821706.3228725884</v>
      </c>
      <c r="J25" s="8">
        <v>3132419.1443978343</v>
      </c>
      <c r="K25" s="8">
        <v>3443131.9659230807</v>
      </c>
      <c r="L25" s="8">
        <v>3753844.7874483285</v>
      </c>
      <c r="M25" s="8">
        <v>4064557.6089735758</v>
      </c>
      <c r="N25" s="8">
        <v>4375270.4304988207</v>
      </c>
      <c r="O25" s="8">
        <v>4685983.2520240657</v>
      </c>
      <c r="P25" s="8">
        <v>4996696.0735493135</v>
      </c>
    </row>
    <row r="26" spans="1:16">
      <c r="F26">
        <v>82</v>
      </c>
      <c r="G26" s="8">
        <v>2469801.5646255491</v>
      </c>
      <c r="H26" s="8">
        <v>2817117.2579951598</v>
      </c>
      <c r="I26" s="8">
        <v>3164432.9513647677</v>
      </c>
      <c r="J26" s="8">
        <v>3511748.6447343756</v>
      </c>
      <c r="K26" s="8">
        <v>3859064.338103984</v>
      </c>
      <c r="L26" s="8">
        <v>4206380.0314735947</v>
      </c>
      <c r="M26" s="8">
        <v>4553695.724843204</v>
      </c>
      <c r="N26" s="8">
        <v>4901011.4182128115</v>
      </c>
      <c r="O26" s="8">
        <v>5248327.111582418</v>
      </c>
      <c r="P26" s="8">
        <v>5595642.8049520282</v>
      </c>
    </row>
    <row r="27" spans="1:16">
      <c r="A27" s="3" t="s">
        <v>20</v>
      </c>
      <c r="F27">
        <v>84</v>
      </c>
      <c r="G27" s="8">
        <v>2768939.4034470306</v>
      </c>
      <c r="H27" s="8">
        <v>3156686.6656587957</v>
      </c>
      <c r="I27" s="8">
        <v>3544433.9278705581</v>
      </c>
      <c r="J27" s="8">
        <v>3932181.1900823205</v>
      </c>
      <c r="K27" s="8">
        <v>4319928.4522940833</v>
      </c>
      <c r="L27" s="8">
        <v>4707675.7145058475</v>
      </c>
      <c r="M27" s="8">
        <v>5095422.9767176108</v>
      </c>
      <c r="N27" s="8">
        <v>5483170.2389293732</v>
      </c>
      <c r="O27" s="8">
        <v>5870917.5011411337</v>
      </c>
      <c r="P27" s="8">
        <v>6258664.7633528989</v>
      </c>
    </row>
    <row r="28" spans="1:16">
      <c r="A28" t="s">
        <v>21</v>
      </c>
      <c r="B28" s="10">
        <f>_xlfn.XLOOKUP(B25,'Pre-retirement Model'!A:A,'Pre-retirement Model'!H:H)</f>
        <v>1762116.1603693212</v>
      </c>
      <c r="F28">
        <v>86</v>
      </c>
      <c r="G28" s="8">
        <v>3100849.7212116248</v>
      </c>
      <c r="H28" s="8">
        <v>3533257.7347980025</v>
      </c>
      <c r="I28" s="8">
        <v>3965665.7483843775</v>
      </c>
      <c r="J28" s="8">
        <v>4398073.7619707529</v>
      </c>
      <c r="K28" s="8">
        <v>4830481.7755571287</v>
      </c>
      <c r="L28" s="8">
        <v>5262889.7891435055</v>
      </c>
      <c r="M28" s="8">
        <v>5695297.8027298814</v>
      </c>
      <c r="N28" s="8">
        <v>6127705.8163162572</v>
      </c>
      <c r="O28" s="8">
        <v>6560113.8299026294</v>
      </c>
      <c r="P28" s="8">
        <v>6992521.843489008</v>
      </c>
    </row>
    <row r="29" spans="1:16">
      <c r="A29" t="s">
        <v>22</v>
      </c>
      <c r="B29" s="6" cm="1">
        <f t="array" ref="B29">INDEX('Post-Retirement Model'!A:A, MATCH(TRUE, 'Post-Retirement Model'!I:I&lt;=0,0))</f>
        <v>87</v>
      </c>
      <c r="F29">
        <v>88</v>
      </c>
      <c r="G29" s="8">
        <v>3469020.4394085882</v>
      </c>
      <c r="H29" s="8">
        <v>3950760.7636241149</v>
      </c>
      <c r="I29" s="8">
        <v>4432501.0878396379</v>
      </c>
      <c r="J29" s="8">
        <v>4914241.4120551618</v>
      </c>
      <c r="K29" s="8">
        <v>5395981.7362706866</v>
      </c>
      <c r="L29" s="8">
        <v>5877722.0604862114</v>
      </c>
      <c r="M29" s="8">
        <v>6359462.3847017363</v>
      </c>
      <c r="N29" s="8">
        <v>6841202.7089172602</v>
      </c>
      <c r="O29" s="8">
        <v>7322943.0331327803</v>
      </c>
      <c r="P29" s="8">
        <v>7804683.357348308</v>
      </c>
    </row>
    <row r="30" spans="1:16">
      <c r="F30">
        <v>90</v>
      </c>
      <c r="G30" s="8">
        <v>3877306.7390546165</v>
      </c>
      <c r="H30" s="8">
        <v>4413539.5829234114</v>
      </c>
      <c r="I30" s="8">
        <v>4949772.4267922016</v>
      </c>
      <c r="J30" s="8">
        <v>5486005.2706609936</v>
      </c>
      <c r="K30" s="8">
        <v>6022238.1145297866</v>
      </c>
      <c r="L30" s="8">
        <v>6558470.9583985796</v>
      </c>
      <c r="M30" s="8">
        <v>7094703.8022673726</v>
      </c>
      <c r="N30" s="8">
        <v>7630936.6461361647</v>
      </c>
      <c r="O30" s="8">
        <v>8167169.4900049511</v>
      </c>
      <c r="P30" s="8">
        <v>8703402.3338737488</v>
      </c>
    </row>
    <row r="31" spans="1:16">
      <c r="F31">
        <v>92</v>
      </c>
      <c r="G31" s="8">
        <v>4329969.574153522</v>
      </c>
      <c r="H31" s="8">
        <v>4926394.9097238369</v>
      </c>
      <c r="I31" s="8">
        <v>5522820.2452941462</v>
      </c>
      <c r="J31" s="8">
        <v>6119245.5808644583</v>
      </c>
      <c r="K31" s="8">
        <v>6715670.9164347695</v>
      </c>
      <c r="L31" s="8">
        <v>7312096.2520050826</v>
      </c>
      <c r="M31" s="8">
        <v>7908521.5875753956</v>
      </c>
      <c r="N31" s="8">
        <v>8504946.9231457077</v>
      </c>
      <c r="O31" s="8">
        <v>9101372.2587160133</v>
      </c>
      <c r="P31" s="8">
        <v>9697797.59428633</v>
      </c>
    </row>
    <row r="32" spans="1:16">
      <c r="F32">
        <v>94</v>
      </c>
      <c r="G32" s="8">
        <v>4831718.2176512452</v>
      </c>
      <c r="H32" s="8">
        <v>5494632.2397475513</v>
      </c>
      <c r="I32" s="8">
        <v>6157546.2618438499</v>
      </c>
      <c r="J32" s="8">
        <v>6820460.2839401532</v>
      </c>
      <c r="K32" s="8">
        <v>7483374.3060364528</v>
      </c>
      <c r="L32" s="8">
        <v>8146288.328132757</v>
      </c>
      <c r="M32" s="8">
        <v>8809202.3502290621</v>
      </c>
      <c r="N32" s="8">
        <v>9472116.3723253626</v>
      </c>
      <c r="O32" s="8">
        <v>10135030.394421658</v>
      </c>
      <c r="P32" s="8">
        <v>10797944.416517964</v>
      </c>
    </row>
    <row r="33" spans="6:16">
      <c r="F33">
        <v>96</v>
      </c>
      <c r="G33" s="8">
        <v>5387757.2618487701</v>
      </c>
      <c r="H33" s="8">
        <v>6124114.7535703722</v>
      </c>
      <c r="I33" s="8">
        <v>6860472.2452919651</v>
      </c>
      <c r="J33" s="8">
        <v>7596829.7370135635</v>
      </c>
      <c r="K33" s="8">
        <v>8333187.2287351582</v>
      </c>
      <c r="L33" s="8">
        <v>9069544.7204567585</v>
      </c>
      <c r="M33" s="8">
        <v>9805902.2121783588</v>
      </c>
      <c r="N33" s="8">
        <v>10542259.703899955</v>
      </c>
      <c r="O33" s="8">
        <v>11278617.195621544</v>
      </c>
      <c r="P33" s="8">
        <v>12014974.687343147</v>
      </c>
    </row>
    <row r="34" spans="6:16">
      <c r="F34">
        <v>98</v>
      </c>
      <c r="G34" s="8">
        <v>6003838.5393796852</v>
      </c>
      <c r="H34" s="8">
        <v>6821321.7610928584</v>
      </c>
      <c r="I34" s="8">
        <v>7638804.9828060213</v>
      </c>
      <c r="J34" s="8">
        <v>8456288.2045191918</v>
      </c>
      <c r="K34" s="8">
        <v>9273771.4262323566</v>
      </c>
      <c r="L34" s="8">
        <v>10091254.647945529</v>
      </c>
      <c r="M34" s="8">
        <v>10908737.869658699</v>
      </c>
      <c r="N34" s="8">
        <v>11726221.091371866</v>
      </c>
      <c r="O34" s="8">
        <v>12543704.313085025</v>
      </c>
      <c r="P34" s="8">
        <v>13361187.534798197</v>
      </c>
    </row>
    <row r="35" spans="6:16">
      <c r="F35">
        <v>100</v>
      </c>
      <c r="G35" s="8">
        <v>6686318.4796210565</v>
      </c>
      <c r="H35" s="8">
        <v>7593413.263808649</v>
      </c>
      <c r="I35" s="8">
        <v>8500508.0479962304</v>
      </c>
      <c r="J35" s="8">
        <v>9407602.8321838174</v>
      </c>
      <c r="K35" s="8">
        <v>10314697.616371401</v>
      </c>
      <c r="L35" s="8">
        <v>11221792.400558995</v>
      </c>
      <c r="M35" s="8">
        <v>12128887.184746584</v>
      </c>
      <c r="N35" s="8">
        <v>13035981.968934169</v>
      </c>
      <c r="O35" s="8">
        <v>13943076.753121747</v>
      </c>
      <c r="P35" s="8">
        <v>14850171.537309337</v>
      </c>
    </row>
    <row r="39" spans="6:16">
      <c r="F39">
        <f>B28</f>
        <v>1762116.1603693212</v>
      </c>
      <c r="G39" s="2">
        <v>5000</v>
      </c>
      <c r="H39" s="2">
        <v>10000</v>
      </c>
      <c r="I39" s="2">
        <v>16000</v>
      </c>
      <c r="J39" s="2">
        <v>20000</v>
      </c>
      <c r="K39" s="2">
        <v>25000</v>
      </c>
    </row>
    <row r="40" spans="6:16">
      <c r="F40" s="9">
        <v>37</v>
      </c>
      <c r="G40" s="2">
        <f t="dataTable" ref="G40:K47" dt2D="1" dtr="1" r1="B24" r2="B25"/>
        <v>57825.233619999999</v>
      </c>
      <c r="H40" s="2">
        <v>62825.233619999999</v>
      </c>
      <c r="I40" s="2">
        <v>68825.233619999999</v>
      </c>
      <c r="J40" s="2">
        <v>72825.233619999999</v>
      </c>
      <c r="K40" s="2">
        <v>77825.233619999999</v>
      </c>
    </row>
    <row r="41" spans="6:16">
      <c r="F41">
        <v>47</v>
      </c>
      <c r="G41">
        <v>258023.54989772534</v>
      </c>
      <c r="H41">
        <v>329429.703457319</v>
      </c>
      <c r="I41">
        <v>415117.08772883145</v>
      </c>
      <c r="J41">
        <v>472242.01057650626</v>
      </c>
      <c r="K41">
        <v>543648.16413610009</v>
      </c>
    </row>
    <row r="42" spans="6:16">
      <c r="F42" s="9">
        <v>57</v>
      </c>
      <c r="G42">
        <v>609088.76598330983</v>
      </c>
      <c r="H42">
        <v>789698.14993591222</v>
      </c>
      <c r="I42">
        <v>1006429.4106790352</v>
      </c>
      <c r="J42">
        <v>1150916.9178411171</v>
      </c>
      <c r="K42">
        <v>1331526.3017937201</v>
      </c>
    </row>
    <row r="43" spans="6:16">
      <c r="F43">
        <v>65</v>
      </c>
      <c r="G43">
        <v>1065158.706134795</v>
      </c>
      <c r="H43">
        <v>1381957.54896867</v>
      </c>
      <c r="I43" s="11">
        <v>1762116.1603693212</v>
      </c>
      <c r="J43">
        <v>2015555.2346364215</v>
      </c>
      <c r="K43">
        <v>2332354.0774702979</v>
      </c>
    </row>
    <row r="44" spans="6:16">
      <c r="F44" s="9">
        <v>77</v>
      </c>
      <c r="G44">
        <v>2238667.2333547841</v>
      </c>
      <c r="H44">
        <v>2894176.4755402617</v>
      </c>
      <c r="I44">
        <v>3680787.5661628377</v>
      </c>
      <c r="J44">
        <v>4205194.9599112207</v>
      </c>
      <c r="K44">
        <v>4860704.2020967007</v>
      </c>
    </row>
    <row r="45" spans="6:16">
      <c r="F45">
        <v>87</v>
      </c>
      <c r="G45">
        <v>3964861.8551194915</v>
      </c>
      <c r="H45">
        <v>5106013.9108176921</v>
      </c>
      <c r="I45">
        <v>6475396.3776555359</v>
      </c>
      <c r="J45">
        <v>7388318.022214097</v>
      </c>
      <c r="K45">
        <v>8529470.077912299</v>
      </c>
    </row>
    <row r="46" spans="6:16">
      <c r="F46" s="9">
        <v>97</v>
      </c>
      <c r="G46">
        <v>6851777.812269262</v>
      </c>
      <c r="H46">
        <v>8791557.1217677556</v>
      </c>
      <c r="I46">
        <v>11119292.293165958</v>
      </c>
      <c r="J46">
        <v>12671115.74076475</v>
      </c>
      <c r="K46">
        <v>14610895.050263258</v>
      </c>
    </row>
    <row r="47" spans="6:16">
      <c r="F47" s="9">
        <v>100</v>
      </c>
      <c r="G47">
        <v>8046960.6559024397</v>
      </c>
      <c r="H47">
        <v>10314697.616371401</v>
      </c>
      <c r="I47">
        <v>13035981.968934169</v>
      </c>
      <c r="J47">
        <v>14850171.537309337</v>
      </c>
      <c r="K47">
        <v>17117908.497778323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946-4A67-428C-8FA8-B569E86014A0}">
  <dimension ref="A1:S33"/>
  <sheetViews>
    <sheetView topLeftCell="D1" workbookViewId="0">
      <selection activeCell="M6" sqref="M6"/>
    </sheetView>
  </sheetViews>
  <sheetFormatPr defaultRowHeight="14.45"/>
  <cols>
    <col min="1" max="1" width="11.28515625" bestFit="1" customWidth="1"/>
    <col min="2" max="5" width="13.85546875" bestFit="1" customWidth="1"/>
    <col min="6" max="11" width="14.85546875" bestFit="1" customWidth="1"/>
  </cols>
  <sheetData>
    <row r="1" spans="1:19">
      <c r="A1" s="7">
        <f>Parameters!B28</f>
        <v>1762116.1603693212</v>
      </c>
      <c r="B1" s="2">
        <v>2000</v>
      </c>
      <c r="C1" s="2">
        <v>4000</v>
      </c>
      <c r="D1" s="2">
        <v>6000</v>
      </c>
      <c r="E1" s="2">
        <v>8000</v>
      </c>
      <c r="F1" s="2">
        <v>10000</v>
      </c>
      <c r="G1" s="2">
        <v>12000</v>
      </c>
      <c r="H1" s="2">
        <v>14000</v>
      </c>
      <c r="I1" s="2">
        <v>16000</v>
      </c>
      <c r="J1" s="2">
        <v>18000</v>
      </c>
      <c r="K1" s="2">
        <v>20000</v>
      </c>
    </row>
    <row r="2" spans="1:19">
      <c r="A2">
        <v>37</v>
      </c>
      <c r="B2" s="8">
        <v>54825.233619999999</v>
      </c>
      <c r="C2" s="8">
        <v>56825.233619999999</v>
      </c>
      <c r="D2" s="8">
        <v>58825.233619999999</v>
      </c>
      <c r="E2" s="8">
        <v>60825.233619999999</v>
      </c>
      <c r="F2" s="8">
        <v>62825.233619999999</v>
      </c>
      <c r="G2" s="8">
        <v>64825.233619999999</v>
      </c>
      <c r="H2" s="8">
        <v>66825.233619999999</v>
      </c>
      <c r="I2" s="8">
        <v>68825.233619999999</v>
      </c>
      <c r="J2" s="8">
        <v>70825.233619999999</v>
      </c>
      <c r="K2" s="8">
        <v>72825.233619999999</v>
      </c>
      <c r="M2" t="s">
        <v>23</v>
      </c>
    </row>
    <row r="3" spans="1:19">
      <c r="A3">
        <v>40</v>
      </c>
      <c r="B3" s="8">
        <v>93339.470401361788</v>
      </c>
      <c r="C3" s="8">
        <v>101972.54370336179</v>
      </c>
      <c r="D3" s="8">
        <v>110605.6170053618</v>
      </c>
      <c r="E3" s="8">
        <v>119238.69030736179</v>
      </c>
      <c r="F3" s="8">
        <v>127871.76360936179</v>
      </c>
      <c r="G3" s="8">
        <v>136504.83691136178</v>
      </c>
      <c r="H3" s="8">
        <v>145137.91021336179</v>
      </c>
      <c r="I3" s="8">
        <v>153770.98351536179</v>
      </c>
      <c r="J3" s="8">
        <v>162404.05681736179</v>
      </c>
      <c r="K3" s="8">
        <v>171037.13011936177</v>
      </c>
      <c r="N3" t="e">
        <f>#REF!</f>
        <v>#REF!</v>
      </c>
      <c r="O3" s="2">
        <v>5000</v>
      </c>
      <c r="P3" s="2">
        <v>10000</v>
      </c>
      <c r="Q3" s="2">
        <v>15000</v>
      </c>
      <c r="R3" s="2">
        <v>20000</v>
      </c>
      <c r="S3" s="2">
        <v>25000</v>
      </c>
    </row>
    <row r="4" spans="1:19">
      <c r="A4">
        <v>42</v>
      </c>
      <c r="B4" s="8">
        <v>123177.10599375464</v>
      </c>
      <c r="C4" s="8">
        <v>136815.20739621716</v>
      </c>
      <c r="D4" s="8">
        <v>150453.30879867965</v>
      </c>
      <c r="E4" s="8">
        <v>164091.41020114216</v>
      </c>
      <c r="F4" s="8">
        <v>177729.51160360465</v>
      </c>
      <c r="G4" s="8">
        <v>191367.61300606714</v>
      </c>
      <c r="H4" s="8">
        <v>205005.71440852969</v>
      </c>
      <c r="I4" s="8">
        <v>218643.81581099218</v>
      </c>
      <c r="J4" s="8">
        <v>232281.91721345464</v>
      </c>
      <c r="K4" s="8">
        <v>245920.01861591713</v>
      </c>
      <c r="N4" s="9">
        <v>37</v>
      </c>
      <c r="O4" s="2">
        <v>57825.233619999999</v>
      </c>
      <c r="P4" s="2">
        <v>62825.233619999999</v>
      </c>
      <c r="Q4" s="2">
        <v>67825.233619999999</v>
      </c>
      <c r="R4" s="2">
        <v>72825.233619999999</v>
      </c>
      <c r="S4" s="2">
        <v>77825.233619999999</v>
      </c>
    </row>
    <row r="5" spans="1:19">
      <c r="A5">
        <v>44</v>
      </c>
      <c r="B5" s="8">
        <v>156781.06634616453</v>
      </c>
      <c r="C5" s="8">
        <v>175947.72679342606</v>
      </c>
      <c r="D5" s="8">
        <v>195114.3872406875</v>
      </c>
      <c r="E5" s="8">
        <v>214281.047687949</v>
      </c>
      <c r="F5" s="8">
        <v>233447.70813521047</v>
      </c>
      <c r="G5" s="8">
        <v>252614.36858247194</v>
      </c>
      <c r="H5" s="8">
        <v>271781.0290297335</v>
      </c>
      <c r="I5" s="8">
        <v>290947.68947699497</v>
      </c>
      <c r="J5" s="8">
        <v>310114.34992425638</v>
      </c>
      <c r="K5" s="8">
        <v>329281.0103715178</v>
      </c>
      <c r="N5">
        <v>47</v>
      </c>
      <c r="O5">
        <v>258023.54989772534</v>
      </c>
      <c r="P5">
        <v>329429.703457319</v>
      </c>
      <c r="Q5">
        <v>400835.85701691272</v>
      </c>
      <c r="R5">
        <v>472242.01057650626</v>
      </c>
      <c r="S5">
        <v>543648.16413610009</v>
      </c>
    </row>
    <row r="6" spans="1:19">
      <c r="A6">
        <v>46</v>
      </c>
      <c r="B6" s="8">
        <v>194571.38203568646</v>
      </c>
      <c r="C6" s="8">
        <v>219844.89433239202</v>
      </c>
      <c r="D6" s="8">
        <v>245118.40662909747</v>
      </c>
      <c r="E6" s="8">
        <v>270391.91892580298</v>
      </c>
      <c r="F6" s="8">
        <v>295665.43122250843</v>
      </c>
      <c r="G6" s="8">
        <v>320938.94351921394</v>
      </c>
      <c r="H6" s="8">
        <v>346212.4558159195</v>
      </c>
      <c r="I6" s="8">
        <v>371485.96811262495</v>
      </c>
      <c r="J6" s="8">
        <v>396759.4804093304</v>
      </c>
      <c r="K6" s="8">
        <v>422032.99270603579</v>
      </c>
      <c r="N6" s="9">
        <v>57</v>
      </c>
      <c r="O6">
        <v>609088.76598330983</v>
      </c>
      <c r="P6">
        <v>789698.14993591222</v>
      </c>
      <c r="Q6">
        <v>970307.53388851462</v>
      </c>
      <c r="R6">
        <v>1150916.9178411171</v>
      </c>
      <c r="S6">
        <v>1331526.3017937201</v>
      </c>
    </row>
    <row r="7" spans="1:19">
      <c r="A7">
        <v>48</v>
      </c>
      <c r="B7" s="8">
        <v>237013.0724551414</v>
      </c>
      <c r="C7" s="8">
        <v>269032.21941159468</v>
      </c>
      <c r="D7" s="8">
        <v>301051.36636804783</v>
      </c>
      <c r="E7" s="8">
        <v>333070.51332450099</v>
      </c>
      <c r="F7" s="8">
        <v>365089.66028095415</v>
      </c>
      <c r="G7" s="8">
        <v>397108.80723740737</v>
      </c>
      <c r="H7" s="8">
        <v>429127.95419386064</v>
      </c>
      <c r="I7" s="8">
        <v>461147.10115031374</v>
      </c>
      <c r="J7" s="8">
        <v>493166.24810676684</v>
      </c>
      <c r="K7" s="8">
        <v>525185.39506322006</v>
      </c>
      <c r="N7">
        <v>67</v>
      </c>
      <c r="O7">
        <v>1213034.5142246431</v>
      </c>
      <c r="P7">
        <v>1573225.8328177843</v>
      </c>
      <c r="Q7">
        <v>1933417.1514109266</v>
      </c>
      <c r="R7">
        <v>2293608.4700040682</v>
      </c>
      <c r="S7">
        <v>2653799.7885972108</v>
      </c>
    </row>
    <row r="8" spans="1:19">
      <c r="A8">
        <v>50</v>
      </c>
      <c r="B8" s="8">
        <v>284620.89423736231</v>
      </c>
      <c r="C8" s="8">
        <v>324091.27598460752</v>
      </c>
      <c r="D8" s="8">
        <v>363561.65773185261</v>
      </c>
      <c r="E8" s="8">
        <v>403032.0394790977</v>
      </c>
      <c r="F8" s="8">
        <v>442502.42122634285</v>
      </c>
      <c r="G8" s="8">
        <v>481972.802973588</v>
      </c>
      <c r="H8" s="8">
        <v>521443.18472083332</v>
      </c>
      <c r="I8" s="8">
        <v>560913.56646807829</v>
      </c>
      <c r="J8" s="8">
        <v>600383.94821532327</v>
      </c>
      <c r="K8" s="8">
        <v>639854.32996256847</v>
      </c>
      <c r="N8" s="9">
        <v>77</v>
      </c>
      <c r="O8">
        <v>2238667.2333547841</v>
      </c>
      <c r="P8">
        <v>2894176.4755402617</v>
      </c>
      <c r="Q8">
        <v>3549685.7177257417</v>
      </c>
      <c r="R8">
        <v>4205194.9599112207</v>
      </c>
      <c r="S8">
        <v>4860704.2020967007</v>
      </c>
    </row>
    <row r="9" spans="1:19">
      <c r="A9">
        <v>52</v>
      </c>
      <c r="B9" s="8">
        <v>337964.58808839502</v>
      </c>
      <c r="C9" s="8">
        <v>385665.61123678379</v>
      </c>
      <c r="D9" s="8">
        <v>433366.63438517251</v>
      </c>
      <c r="E9" s="8">
        <v>481067.65753356117</v>
      </c>
      <c r="F9" s="8">
        <v>528768.68068194995</v>
      </c>
      <c r="G9" s="8">
        <v>576469.70383033867</v>
      </c>
      <c r="H9" s="8">
        <v>624170.7269787275</v>
      </c>
      <c r="I9" s="8">
        <v>671871.7501271161</v>
      </c>
      <c r="J9" s="8">
        <v>719572.77327550459</v>
      </c>
      <c r="K9" s="8">
        <v>767273.79642389342</v>
      </c>
      <c r="N9">
        <v>87</v>
      </c>
      <c r="O9">
        <v>3964861.8551194915</v>
      </c>
      <c r="P9">
        <v>5106013.9108176921</v>
      </c>
      <c r="Q9">
        <v>6247165.9665158922</v>
      </c>
      <c r="R9">
        <v>7388318.022214097</v>
      </c>
      <c r="S9">
        <v>8529470.077912299</v>
      </c>
    </row>
    <row r="10" spans="1:19">
      <c r="A10">
        <v>54</v>
      </c>
      <c r="B10" s="8">
        <v>397674.67623313324</v>
      </c>
      <c r="C10" s="8">
        <v>454467.2741038666</v>
      </c>
      <c r="D10" s="8">
        <v>511259.87197459996</v>
      </c>
      <c r="E10" s="8">
        <v>568052.46984533314</v>
      </c>
      <c r="F10" s="8">
        <v>624845.06771606649</v>
      </c>
      <c r="G10" s="8">
        <v>681637.66558679985</v>
      </c>
      <c r="H10" s="8">
        <v>738430.2634575332</v>
      </c>
      <c r="I10" s="8">
        <v>795222.86132826644</v>
      </c>
      <c r="J10" s="8">
        <v>852015.45919899957</v>
      </c>
      <c r="K10" s="8">
        <v>908808.05706973304</v>
      </c>
      <c r="N10" s="9">
        <v>97</v>
      </c>
      <c r="O10">
        <v>6851777.812269262</v>
      </c>
      <c r="P10">
        <v>8791557.1217677556</v>
      </c>
      <c r="Q10">
        <v>10731336.431266248</v>
      </c>
      <c r="R10">
        <v>12671115.74076475</v>
      </c>
      <c r="S10">
        <v>14610895.050263258</v>
      </c>
    </row>
    <row r="11" spans="1:19">
      <c r="A11">
        <v>56</v>
      </c>
      <c r="B11" s="8">
        <v>464448.86814024975</v>
      </c>
      <c r="C11" s="8">
        <v>531284.02854085958</v>
      </c>
      <c r="D11" s="8">
        <v>598119.18894146965</v>
      </c>
      <c r="E11" s="8">
        <v>664954.34934207937</v>
      </c>
      <c r="F11" s="8">
        <v>731789.50974268932</v>
      </c>
      <c r="G11" s="8">
        <v>798624.67014329927</v>
      </c>
      <c r="H11" s="8">
        <v>865459.83054390911</v>
      </c>
      <c r="I11" s="8">
        <v>932294.99094451906</v>
      </c>
      <c r="J11" s="8">
        <v>999130.15134512866</v>
      </c>
      <c r="K11" s="8">
        <v>1065965.3117457386</v>
      </c>
      <c r="N11" s="9">
        <v>100</v>
      </c>
      <c r="O11">
        <v>8046960.6559024397</v>
      </c>
      <c r="P11">
        <v>10314697.616371401</v>
      </c>
      <c r="Q11">
        <v>12582434.576840367</v>
      </c>
      <c r="R11">
        <v>14850171.537309337</v>
      </c>
      <c r="S11">
        <v>17117908.497778323</v>
      </c>
    </row>
    <row r="12" spans="1:19">
      <c r="A12">
        <v>58</v>
      </c>
      <c r="B12" s="8">
        <v>539059.13822822017</v>
      </c>
      <c r="C12" s="8">
        <v>616987.32324189402</v>
      </c>
      <c r="D12" s="8">
        <v>694915.50825556833</v>
      </c>
      <c r="E12" s="8">
        <v>772843.69326924218</v>
      </c>
      <c r="F12" s="8">
        <v>850771.8782829165</v>
      </c>
      <c r="G12" s="8">
        <v>928700.06329659058</v>
      </c>
      <c r="H12" s="8">
        <v>1006628.2483102647</v>
      </c>
      <c r="I12" s="8">
        <v>1084556.4333239386</v>
      </c>
      <c r="J12" s="8">
        <v>1162484.6183376126</v>
      </c>
      <c r="K12" s="8">
        <v>1240412.8033512868</v>
      </c>
    </row>
    <row r="13" spans="1:19">
      <c r="A13">
        <v>60</v>
      </c>
      <c r="B13" s="8">
        <v>622359.54592054011</v>
      </c>
      <c r="C13" s="8">
        <v>712541.0970148294</v>
      </c>
      <c r="D13" s="8">
        <v>802722.64810911892</v>
      </c>
      <c r="E13" s="8">
        <v>892904.19920340809</v>
      </c>
      <c r="F13" s="8">
        <v>983085.75029769773</v>
      </c>
      <c r="G13" s="8">
        <v>1073267.3013919874</v>
      </c>
      <c r="H13" s="8">
        <v>1163448.8524862768</v>
      </c>
      <c r="I13" s="8">
        <v>1253630.4035805662</v>
      </c>
      <c r="J13" s="8">
        <v>1343811.9546748551</v>
      </c>
      <c r="K13" s="8">
        <v>1433993.5057691447</v>
      </c>
    </row>
    <row r="14" spans="1:19">
      <c r="A14">
        <v>62</v>
      </c>
      <c r="B14" s="8">
        <v>715294.87578197476</v>
      </c>
      <c r="C14" s="8">
        <v>819011.50730227784</v>
      </c>
      <c r="D14" s="8">
        <v>922728.13882258115</v>
      </c>
      <c r="E14" s="8">
        <v>1026444.770342884</v>
      </c>
      <c r="F14" s="8">
        <v>1130161.4018631873</v>
      </c>
      <c r="G14" s="8">
        <v>1233878.033383491</v>
      </c>
      <c r="H14" s="8">
        <v>1337594.6649037942</v>
      </c>
      <c r="I14" s="8">
        <v>1441311.2964240971</v>
      </c>
      <c r="J14" s="8">
        <v>1545027.9279443999</v>
      </c>
      <c r="K14" s="8">
        <v>1648744.5594647033</v>
      </c>
    </row>
    <row r="15" spans="1:19">
      <c r="A15">
        <v>64</v>
      </c>
      <c r="B15" s="8">
        <v>818910.18360178883</v>
      </c>
      <c r="C15" s="8">
        <v>937577.67849574727</v>
      </c>
      <c r="D15" s="8">
        <v>1056245.1733897056</v>
      </c>
      <c r="E15" s="8">
        <v>1174912.6682836635</v>
      </c>
      <c r="F15" s="8">
        <v>1293580.163177622</v>
      </c>
      <c r="G15" s="8">
        <v>1412247.658071581</v>
      </c>
      <c r="H15" s="8">
        <v>1530915.1529655396</v>
      </c>
      <c r="I15" s="8">
        <v>1649582.6478594977</v>
      </c>
      <c r="J15" s="8">
        <v>1768250.1427534556</v>
      </c>
      <c r="K15" s="8">
        <v>1886917.6376474143</v>
      </c>
    </row>
    <row r="16" spans="1:19">
      <c r="A16">
        <v>66</v>
      </c>
      <c r="B16" s="8">
        <v>934361.34327499627</v>
      </c>
      <c r="C16" s="8">
        <v>1069543.5768023578</v>
      </c>
      <c r="D16" s="8">
        <v>1204725.8103297187</v>
      </c>
      <c r="E16" s="8">
        <v>1339908.0438570797</v>
      </c>
      <c r="F16" s="8">
        <v>1475090.2773844413</v>
      </c>
      <c r="G16" s="8">
        <v>1610272.5109118032</v>
      </c>
      <c r="H16" s="8">
        <v>1745454.7444391646</v>
      </c>
      <c r="I16" s="8">
        <v>1880636.9779665258</v>
      </c>
      <c r="J16" s="8">
        <v>2015819.2114938865</v>
      </c>
      <c r="K16" s="8">
        <v>2151001.445021248</v>
      </c>
    </row>
    <row r="17" spans="1:11">
      <c r="A17">
        <v>68</v>
      </c>
      <c r="B17" s="8">
        <v>1062926.6992577352</v>
      </c>
      <c r="C17" s="8">
        <v>1216351.1295942925</v>
      </c>
      <c r="D17" s="8">
        <v>1369775.5599308487</v>
      </c>
      <c r="E17" s="8">
        <v>1523199.9902674053</v>
      </c>
      <c r="F17" s="8">
        <v>1676624.4206039624</v>
      </c>
      <c r="G17" s="8">
        <v>1830048.8509405199</v>
      </c>
      <c r="H17" s="8">
        <v>1983473.2812770768</v>
      </c>
      <c r="I17" s="8">
        <v>2136897.7116136332</v>
      </c>
      <c r="J17" s="8">
        <v>2290322.1419501896</v>
      </c>
      <c r="K17" s="8">
        <v>2443746.5722867469</v>
      </c>
    </row>
    <row r="18" spans="1:11">
      <c r="A18">
        <v>70</v>
      </c>
      <c r="B18" s="8">
        <v>1206019.9403362637</v>
      </c>
      <c r="C18" s="8">
        <v>1379594.7195104552</v>
      </c>
      <c r="D18" s="8">
        <v>1553169.4986846456</v>
      </c>
      <c r="E18" s="8">
        <v>1726744.2778588363</v>
      </c>
      <c r="F18" s="8">
        <v>1900319.0570330275</v>
      </c>
      <c r="G18" s="8">
        <v>2073893.8362072196</v>
      </c>
      <c r="H18" s="8">
        <v>2247468.6153814108</v>
      </c>
      <c r="I18" s="8">
        <v>2421043.3945556013</v>
      </c>
      <c r="J18" s="8">
        <v>2594618.1737297918</v>
      </c>
      <c r="K18" s="8">
        <v>2768192.9529039832</v>
      </c>
    </row>
    <row r="19" spans="1:11">
      <c r="A19">
        <v>72</v>
      </c>
      <c r="B19" s="8">
        <v>1365204.3225593898</v>
      </c>
      <c r="C19" s="8">
        <v>1561037.197209981</v>
      </c>
      <c r="D19" s="8">
        <v>1756870.0718605709</v>
      </c>
      <c r="E19" s="8">
        <v>1952702.9465111613</v>
      </c>
      <c r="F19" s="8">
        <v>2148535.8211617521</v>
      </c>
      <c r="G19" s="8">
        <v>2344368.6958123436</v>
      </c>
      <c r="H19" s="8">
        <v>2540201.5704629347</v>
      </c>
      <c r="I19" s="8">
        <v>2736034.4451135248</v>
      </c>
      <c r="J19" s="8">
        <v>2931867.3197641145</v>
      </c>
      <c r="K19" s="8">
        <v>3127700.1944147055</v>
      </c>
    </row>
    <row r="20" spans="1:11">
      <c r="A20">
        <v>74</v>
      </c>
      <c r="B20" s="8">
        <v>1542208.3825613754</v>
      </c>
      <c r="C20" s="8">
        <v>1762627.5717332931</v>
      </c>
      <c r="D20" s="8">
        <v>1983046.7609052095</v>
      </c>
      <c r="E20" s="8">
        <v>2203465.9500771263</v>
      </c>
      <c r="F20" s="8">
        <v>2423885.1392490431</v>
      </c>
      <c r="G20" s="8">
        <v>2644304.3284209613</v>
      </c>
      <c r="H20" s="8">
        <v>2864723.517592879</v>
      </c>
      <c r="I20" s="8">
        <v>3085142.7067647949</v>
      </c>
      <c r="J20" s="8">
        <v>3305561.8959367112</v>
      </c>
      <c r="K20" s="8">
        <v>3525981.085108629</v>
      </c>
    </row>
    <row r="21" spans="1:11">
      <c r="A21">
        <v>76</v>
      </c>
      <c r="B21" s="8">
        <v>1738943.2972790098</v>
      </c>
      <c r="C21" s="8">
        <v>1986520.5540574996</v>
      </c>
      <c r="D21" s="8">
        <v>2234097.8108359878</v>
      </c>
      <c r="E21" s="8">
        <v>2481675.0676144762</v>
      </c>
      <c r="F21" s="8">
        <v>2729252.3243929646</v>
      </c>
      <c r="G21" s="8">
        <v>2976829.5811714544</v>
      </c>
      <c r="H21" s="8">
        <v>3224406.8379499442</v>
      </c>
      <c r="I21" s="8">
        <v>3471984.0947284317</v>
      </c>
      <c r="J21" s="8">
        <v>3719561.3515069196</v>
      </c>
      <c r="K21" s="8">
        <v>3967138.6082854089</v>
      </c>
    </row>
    <row r="22" spans="1:11">
      <c r="A22">
        <v>78</v>
      </c>
      <c r="B22" s="8">
        <v>1957522.0623890343</v>
      </c>
      <c r="C22" s="8">
        <v>2235098.1478038114</v>
      </c>
      <c r="D22" s="8">
        <v>2512674.2332185861</v>
      </c>
      <c r="E22" s="8">
        <v>2790250.3186333608</v>
      </c>
      <c r="F22" s="8">
        <v>3067826.404048136</v>
      </c>
      <c r="G22" s="8">
        <v>3345402.489462913</v>
      </c>
      <c r="H22" s="8">
        <v>3622978.5748776891</v>
      </c>
      <c r="I22" s="8">
        <v>3900554.6602924634</v>
      </c>
      <c r="J22" s="8">
        <v>4178130.7457072376</v>
      </c>
      <c r="K22" s="8">
        <v>4455706.8311220137</v>
      </c>
    </row>
    <row r="23" spans="1:11">
      <c r="A23">
        <v>80</v>
      </c>
      <c r="B23" s="8">
        <v>2200280.6798220947</v>
      </c>
      <c r="C23" s="8">
        <v>2510993.501347343</v>
      </c>
      <c r="D23" s="8">
        <v>2821706.3228725884</v>
      </c>
      <c r="E23" s="8">
        <v>3132419.1443978343</v>
      </c>
      <c r="F23" s="8">
        <v>3443131.9659230807</v>
      </c>
      <c r="G23" s="8">
        <v>3753844.7874483285</v>
      </c>
      <c r="H23" s="8">
        <v>4064557.6089735758</v>
      </c>
      <c r="I23" s="8">
        <v>4375270.4304988207</v>
      </c>
      <c r="J23" s="8">
        <v>4685983.2520240657</v>
      </c>
      <c r="K23" s="8">
        <v>4996696.0735493135</v>
      </c>
    </row>
    <row r="24" spans="1:11">
      <c r="A24">
        <v>82</v>
      </c>
      <c r="B24" s="8">
        <v>2469801.5646255491</v>
      </c>
      <c r="C24" s="8">
        <v>2817117.2579951598</v>
      </c>
      <c r="D24" s="8">
        <v>3164432.9513647677</v>
      </c>
      <c r="E24" s="8">
        <v>3511748.6447343756</v>
      </c>
      <c r="F24" s="8">
        <v>3859064.338103984</v>
      </c>
      <c r="G24" s="8">
        <v>4206380.0314735947</v>
      </c>
      <c r="H24" s="8">
        <v>4553695.724843204</v>
      </c>
      <c r="I24" s="8">
        <v>4901011.4182128115</v>
      </c>
      <c r="J24" s="8">
        <v>5248327.111582418</v>
      </c>
      <c r="K24" s="8">
        <v>5595642.8049520282</v>
      </c>
    </row>
    <row r="25" spans="1:11">
      <c r="A25">
        <v>84</v>
      </c>
      <c r="B25" s="8">
        <v>2768939.4034470306</v>
      </c>
      <c r="C25" s="8">
        <v>3156686.6656587957</v>
      </c>
      <c r="D25" s="8">
        <v>3544433.9278705581</v>
      </c>
      <c r="E25" s="8">
        <v>3932181.1900823205</v>
      </c>
      <c r="F25" s="8">
        <v>4319928.4522940833</v>
      </c>
      <c r="G25" s="8">
        <v>4707675.7145058475</v>
      </c>
      <c r="H25" s="8">
        <v>5095422.9767176108</v>
      </c>
      <c r="I25" s="8">
        <v>5483170.2389293732</v>
      </c>
      <c r="J25" s="8">
        <v>5870917.5011411337</v>
      </c>
      <c r="K25" s="8">
        <v>6258664.7633528989</v>
      </c>
    </row>
    <row r="26" spans="1:11">
      <c r="A26">
        <v>86</v>
      </c>
      <c r="B26" s="8">
        <v>3100849.7212116248</v>
      </c>
      <c r="C26" s="8">
        <v>3533257.7347980025</v>
      </c>
      <c r="D26" s="8">
        <v>3965665.7483843775</v>
      </c>
      <c r="E26" s="8">
        <v>4398073.7619707529</v>
      </c>
      <c r="F26" s="8">
        <v>4830481.7755571287</v>
      </c>
      <c r="G26" s="8">
        <v>5262889.7891435055</v>
      </c>
      <c r="H26" s="8">
        <v>5695297.8027298814</v>
      </c>
      <c r="I26" s="8">
        <v>6127705.8163162572</v>
      </c>
      <c r="J26" s="8">
        <v>6560113.8299026294</v>
      </c>
      <c r="K26" s="8">
        <v>6992521.843489008</v>
      </c>
    </row>
    <row r="27" spans="1:11">
      <c r="A27">
        <v>88</v>
      </c>
      <c r="B27" s="8">
        <v>3469020.4394085882</v>
      </c>
      <c r="C27" s="8">
        <v>3950760.7636241149</v>
      </c>
      <c r="D27" s="8">
        <v>4432501.0878396379</v>
      </c>
      <c r="E27" s="8">
        <v>4914241.4120551618</v>
      </c>
      <c r="F27" s="8">
        <v>5395981.7362706866</v>
      </c>
      <c r="G27" s="8">
        <v>5877722.0604862114</v>
      </c>
      <c r="H27" s="8">
        <v>6359462.3847017363</v>
      </c>
      <c r="I27" s="8">
        <v>6841202.7089172602</v>
      </c>
      <c r="J27" s="8">
        <v>7322943.0331327803</v>
      </c>
      <c r="K27" s="8">
        <v>7804683.357348308</v>
      </c>
    </row>
    <row r="28" spans="1:11">
      <c r="A28">
        <v>90</v>
      </c>
      <c r="B28" s="8">
        <v>3877306.7390546165</v>
      </c>
      <c r="C28" s="8">
        <v>4413539.5829234114</v>
      </c>
      <c r="D28" s="8">
        <v>4949772.4267922016</v>
      </c>
      <c r="E28" s="8">
        <v>5486005.2706609936</v>
      </c>
      <c r="F28" s="8">
        <v>6022238.1145297866</v>
      </c>
      <c r="G28" s="8">
        <v>6558470.9583985796</v>
      </c>
      <c r="H28" s="8">
        <v>7094703.8022673726</v>
      </c>
      <c r="I28" s="8">
        <v>7630936.6461361647</v>
      </c>
      <c r="J28" s="8">
        <v>8167169.4900049511</v>
      </c>
      <c r="K28" s="8">
        <v>8703402.3338737488</v>
      </c>
    </row>
    <row r="29" spans="1:11">
      <c r="A29">
        <v>92</v>
      </c>
      <c r="B29" s="8">
        <v>4329969.574153522</v>
      </c>
      <c r="C29" s="8">
        <v>4926394.9097238369</v>
      </c>
      <c r="D29" s="8">
        <v>5522820.2452941462</v>
      </c>
      <c r="E29" s="8">
        <v>6119245.5808644583</v>
      </c>
      <c r="F29" s="8">
        <v>6715670.9164347695</v>
      </c>
      <c r="G29" s="8">
        <v>7312096.2520050826</v>
      </c>
      <c r="H29" s="8">
        <v>7908521.5875753956</v>
      </c>
      <c r="I29" s="8">
        <v>8504946.9231457077</v>
      </c>
      <c r="J29" s="8">
        <v>9101372.2587160133</v>
      </c>
      <c r="K29" s="8">
        <v>9697797.59428633</v>
      </c>
    </row>
    <row r="30" spans="1:11">
      <c r="A30">
        <v>94</v>
      </c>
      <c r="B30" s="8">
        <v>4831718.2176512452</v>
      </c>
      <c r="C30" s="8">
        <v>5494632.2397475513</v>
      </c>
      <c r="D30" s="8">
        <v>6157546.2618438499</v>
      </c>
      <c r="E30" s="8">
        <v>6820460.2839401532</v>
      </c>
      <c r="F30" s="8">
        <v>7483374.3060364528</v>
      </c>
      <c r="G30" s="8">
        <v>8146288.328132757</v>
      </c>
      <c r="H30" s="8">
        <v>8809202.3502290621</v>
      </c>
      <c r="I30" s="8">
        <v>9472116.3723253626</v>
      </c>
      <c r="J30" s="8">
        <v>10135030.394421658</v>
      </c>
      <c r="K30" s="8">
        <v>10797944.416517964</v>
      </c>
    </row>
    <row r="31" spans="1:11">
      <c r="A31">
        <v>96</v>
      </c>
      <c r="B31" s="8">
        <v>5387757.2618487701</v>
      </c>
      <c r="C31" s="8">
        <v>6124114.7535703722</v>
      </c>
      <c r="D31" s="8">
        <v>6860472.2452919651</v>
      </c>
      <c r="E31" s="8">
        <v>7596829.7370135635</v>
      </c>
      <c r="F31" s="8">
        <v>8333187.2287351582</v>
      </c>
      <c r="G31" s="8">
        <v>9069544.7204567585</v>
      </c>
      <c r="H31" s="8">
        <v>9805902.2121783588</v>
      </c>
      <c r="I31" s="8">
        <v>10542259.703899955</v>
      </c>
      <c r="J31" s="8">
        <v>11278617.195621544</v>
      </c>
      <c r="K31" s="8">
        <v>12014974.687343147</v>
      </c>
    </row>
    <row r="32" spans="1:11">
      <c r="A32">
        <v>98</v>
      </c>
      <c r="B32" s="8">
        <v>6003838.5393796852</v>
      </c>
      <c r="C32" s="8">
        <v>6821321.7610928584</v>
      </c>
      <c r="D32" s="8">
        <v>7638804.9828060213</v>
      </c>
      <c r="E32" s="8">
        <v>8456288.2045191918</v>
      </c>
      <c r="F32" s="8">
        <v>9273771.4262323566</v>
      </c>
      <c r="G32" s="8">
        <v>10091254.647945529</v>
      </c>
      <c r="H32" s="8">
        <v>10908737.869658699</v>
      </c>
      <c r="I32" s="8">
        <v>11726221.091371866</v>
      </c>
      <c r="J32" s="8">
        <v>12543704.313085025</v>
      </c>
      <c r="K32" s="8">
        <v>13361187.534798197</v>
      </c>
    </row>
    <row r="33" spans="1:11">
      <c r="A33">
        <v>100</v>
      </c>
      <c r="B33" s="8">
        <v>6686318.4796210565</v>
      </c>
      <c r="C33" s="8">
        <v>7593413.263808649</v>
      </c>
      <c r="D33" s="8">
        <v>8500508.0479962304</v>
      </c>
      <c r="E33" s="8">
        <v>9407602.8321838174</v>
      </c>
      <c r="F33" s="8">
        <v>10314697.616371401</v>
      </c>
      <c r="G33" s="8">
        <v>11221792.400558995</v>
      </c>
      <c r="H33" s="8">
        <v>12128887.184746584</v>
      </c>
      <c r="I33" s="8">
        <v>13035981.968934169</v>
      </c>
      <c r="J33" s="8">
        <v>13943076.753121747</v>
      </c>
      <c r="K33" s="8">
        <v>14850171.537309337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6308-D1D0-4FF4-8D07-F883E5072707}">
  <dimension ref="A1:I65"/>
  <sheetViews>
    <sheetView workbookViewId="0">
      <selection activeCell="H30" sqref="H30"/>
    </sheetView>
  </sheetViews>
  <sheetFormatPr defaultRowHeight="14.45"/>
  <cols>
    <col min="1" max="1" width="4" bestFit="1" customWidth="1"/>
    <col min="2" max="2" width="15.28515625" bestFit="1" customWidth="1"/>
    <col min="3" max="3" width="12.28515625" bestFit="1" customWidth="1"/>
    <col min="4" max="4" width="18.5703125" bestFit="1" customWidth="1"/>
    <col min="5" max="5" width="18.85546875" bestFit="1" customWidth="1"/>
    <col min="6" max="6" width="12.28515625" bestFit="1" customWidth="1"/>
    <col min="7" max="7" width="19.85546875" bestFit="1" customWidth="1"/>
    <col min="8" max="8" width="13.85546875" bestFit="1" customWidth="1"/>
    <col min="9" max="9" width="12.28515625" bestFit="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29</v>
      </c>
      <c r="H1" t="s">
        <v>30</v>
      </c>
    </row>
    <row r="2" spans="1:9">
      <c r="A2">
        <f>Parameters!B4</f>
        <v>37</v>
      </c>
      <c r="B2" s="5">
        <f>Parameters!B5</f>
        <v>43482.62</v>
      </c>
      <c r="C2" s="4">
        <f>Parameters!$B$9</f>
        <v>5.0999999999999997E-2</v>
      </c>
      <c r="D2" s="4">
        <f>Parameters!$B$10</f>
        <v>2.5000000000000001E-2</v>
      </c>
      <c r="E2" s="4">
        <f>Parameters!$B$11</f>
        <v>0.05</v>
      </c>
      <c r="F2" s="5">
        <f>Parameters!B6</f>
        <v>95000</v>
      </c>
      <c r="G2" s="2">
        <f>Parameters!$B$24</f>
        <v>16000</v>
      </c>
      <c r="H2" s="5">
        <f>B2+(C2*B2)+(D2+E2)*F2+G2</f>
        <v>68825.233619999999</v>
      </c>
    </row>
    <row r="3" spans="1:9">
      <c r="A3">
        <f t="shared" ref="A3:A34" si="0">A2+1</f>
        <v>38</v>
      </c>
      <c r="B3" s="5">
        <f t="shared" ref="B3:B34" si="1">H2</f>
        <v>68825.233619999999</v>
      </c>
      <c r="C3" s="4">
        <f>Parameters!$B$9</f>
        <v>5.0999999999999997E-2</v>
      </c>
      <c r="D3" s="4">
        <f>Parameters!$B$10</f>
        <v>2.5000000000000001E-2</v>
      </c>
      <c r="E3" s="4">
        <f>Parameters!$B$11</f>
        <v>0.05</v>
      </c>
      <c r="F3" s="5">
        <f>F2*(1+Parameters!$B$14)</f>
        <v>96900</v>
      </c>
      <c r="G3" s="2">
        <f>Parameters!$B$24</f>
        <v>16000</v>
      </c>
      <c r="H3" s="5">
        <f t="shared" ref="H3:H33" si="2">B3+(C3*B3)+(D3+E3)*F3+G3</f>
        <v>95602.820534619997</v>
      </c>
      <c r="I3" s="5"/>
    </row>
    <row r="4" spans="1:9">
      <c r="A4">
        <f t="shared" si="0"/>
        <v>39</v>
      </c>
      <c r="B4" s="5">
        <f t="shared" si="1"/>
        <v>95602.820534619997</v>
      </c>
      <c r="C4" s="4">
        <f>Parameters!$B$9</f>
        <v>5.0999999999999997E-2</v>
      </c>
      <c r="D4" s="4">
        <f>Parameters!$B$10</f>
        <v>2.5000000000000001E-2</v>
      </c>
      <c r="E4" s="4">
        <f>Parameters!$B$11</f>
        <v>0.05</v>
      </c>
      <c r="F4" s="5">
        <f>F3*(1+Parameters!$B$14)</f>
        <v>98838</v>
      </c>
      <c r="G4" s="2">
        <f>Parameters!$B$24</f>
        <v>16000</v>
      </c>
      <c r="H4" s="5">
        <f t="shared" si="2"/>
        <v>123891.41438188562</v>
      </c>
      <c r="I4" s="5"/>
    </row>
    <row r="5" spans="1:9">
      <c r="A5">
        <f t="shared" si="0"/>
        <v>40</v>
      </c>
      <c r="B5" s="5">
        <f t="shared" si="1"/>
        <v>123891.41438188562</v>
      </c>
      <c r="C5" s="4">
        <f>Parameters!$B$9</f>
        <v>5.0999999999999997E-2</v>
      </c>
      <c r="D5" s="4">
        <f>Parameters!$B$10</f>
        <v>2.5000000000000001E-2</v>
      </c>
      <c r="E5" s="4">
        <f>Parameters!$B$11</f>
        <v>0.05</v>
      </c>
      <c r="F5" s="5">
        <f>F4*(1+Parameters!$B$14)</f>
        <v>100814.76</v>
      </c>
      <c r="G5" s="2">
        <f>Parameters!$B$24</f>
        <v>16000</v>
      </c>
      <c r="H5" s="5">
        <f t="shared" si="2"/>
        <v>153770.98351536179</v>
      </c>
      <c r="I5" s="5"/>
    </row>
    <row r="6" spans="1:9">
      <c r="A6">
        <f t="shared" si="0"/>
        <v>41</v>
      </c>
      <c r="B6" s="5">
        <f t="shared" si="1"/>
        <v>153770.98351536179</v>
      </c>
      <c r="C6" s="4">
        <f>Parameters!$B$9</f>
        <v>5.0999999999999997E-2</v>
      </c>
      <c r="D6" s="4">
        <f>Parameters!$B$10</f>
        <v>2.5000000000000001E-2</v>
      </c>
      <c r="E6" s="4">
        <f>Parameters!$B$11</f>
        <v>0.05</v>
      </c>
      <c r="F6" s="5">
        <f>F5*(1+Parameters!$B$14)</f>
        <v>102831.0552</v>
      </c>
      <c r="G6" s="2">
        <f>Parameters!$B$24</f>
        <v>16000</v>
      </c>
      <c r="H6" s="5">
        <f t="shared" si="2"/>
        <v>185325.63281464524</v>
      </c>
      <c r="I6" s="5"/>
    </row>
    <row r="7" spans="1:9">
      <c r="A7">
        <f t="shared" si="0"/>
        <v>42</v>
      </c>
      <c r="B7" s="5">
        <f t="shared" si="1"/>
        <v>185325.63281464524</v>
      </c>
      <c r="C7" s="4">
        <f>Parameters!$B$9</f>
        <v>5.0999999999999997E-2</v>
      </c>
      <c r="D7" s="4">
        <f>Parameters!$B$10</f>
        <v>2.5000000000000001E-2</v>
      </c>
      <c r="E7" s="4">
        <f>Parameters!$B$11</f>
        <v>0.05</v>
      </c>
      <c r="F7" s="5">
        <f>F6*(1+Parameters!$B$14)</f>
        <v>104887.67630400001</v>
      </c>
      <c r="G7" s="2">
        <f>Parameters!$B$24</f>
        <v>16000</v>
      </c>
      <c r="H7" s="5">
        <f t="shared" si="2"/>
        <v>218643.81581099218</v>
      </c>
      <c r="I7" s="5"/>
    </row>
    <row r="8" spans="1:9">
      <c r="A8">
        <f t="shared" si="0"/>
        <v>43</v>
      </c>
      <c r="B8" s="5">
        <f t="shared" si="1"/>
        <v>218643.81581099218</v>
      </c>
      <c r="C8" s="4">
        <f>Parameters!$B$9</f>
        <v>5.0999999999999997E-2</v>
      </c>
      <c r="D8" s="4">
        <f>Parameters!$B$10</f>
        <v>2.5000000000000001E-2</v>
      </c>
      <c r="E8" s="4">
        <f>Parameters!$B$11</f>
        <v>0.05</v>
      </c>
      <c r="F8" s="5">
        <f>F7*(1+Parameters!$B$14)</f>
        <v>106985.42983008001</v>
      </c>
      <c r="G8" s="2">
        <f>Parameters!$B$24</f>
        <v>16000</v>
      </c>
      <c r="H8" s="5">
        <f t="shared" si="2"/>
        <v>253818.5576546088</v>
      </c>
      <c r="I8" s="5"/>
    </row>
    <row r="9" spans="1:9">
      <c r="A9">
        <f t="shared" si="0"/>
        <v>44</v>
      </c>
      <c r="B9" s="5">
        <f t="shared" si="1"/>
        <v>253818.5576546088</v>
      </c>
      <c r="C9" s="4">
        <f>Parameters!$B$9</f>
        <v>5.0999999999999997E-2</v>
      </c>
      <c r="D9" s="4">
        <f>Parameters!$B$10</f>
        <v>2.5000000000000001E-2</v>
      </c>
      <c r="E9" s="4">
        <f>Parameters!$B$11</f>
        <v>0.05</v>
      </c>
      <c r="F9" s="5">
        <f>F8*(1+Parameters!$B$14)</f>
        <v>109125.13842668162</v>
      </c>
      <c r="G9" s="2">
        <f>Parameters!$B$24</f>
        <v>16000</v>
      </c>
      <c r="H9" s="5">
        <f t="shared" si="2"/>
        <v>290947.68947699497</v>
      </c>
      <c r="I9" s="5"/>
    </row>
    <row r="10" spans="1:9">
      <c r="A10">
        <f t="shared" si="0"/>
        <v>45</v>
      </c>
      <c r="B10" s="5">
        <f t="shared" si="1"/>
        <v>290947.68947699497</v>
      </c>
      <c r="C10" s="4">
        <f>Parameters!$B$9</f>
        <v>5.0999999999999997E-2</v>
      </c>
      <c r="D10" s="4">
        <f>Parameters!$B$10</f>
        <v>2.5000000000000001E-2</v>
      </c>
      <c r="E10" s="4">
        <f>Parameters!$B$11</f>
        <v>0.05</v>
      </c>
      <c r="F10" s="5">
        <f>F9*(1+Parameters!$B$14)</f>
        <v>111307.64119521526</v>
      </c>
      <c r="G10" s="2">
        <f>Parameters!$B$24</f>
        <v>16000</v>
      </c>
      <c r="H10" s="5">
        <f t="shared" si="2"/>
        <v>330134.09472996288</v>
      </c>
      <c r="I10" s="5"/>
    </row>
    <row r="11" spans="1:9">
      <c r="A11">
        <f t="shared" si="0"/>
        <v>46</v>
      </c>
      <c r="B11" s="5">
        <f t="shared" si="1"/>
        <v>330134.09472996288</v>
      </c>
      <c r="C11" s="4">
        <f>Parameters!$B$9</f>
        <v>5.0999999999999997E-2</v>
      </c>
      <c r="D11" s="4">
        <f>Parameters!$B$10</f>
        <v>2.5000000000000001E-2</v>
      </c>
      <c r="E11" s="4">
        <f>Parameters!$B$11</f>
        <v>0.05</v>
      </c>
      <c r="F11" s="5">
        <f>F10*(1+Parameters!$B$14)</f>
        <v>113533.79401911957</v>
      </c>
      <c r="G11" s="2">
        <f>Parameters!$B$24</f>
        <v>16000</v>
      </c>
      <c r="H11" s="5">
        <f t="shared" si="2"/>
        <v>371485.96811262495</v>
      </c>
      <c r="I11" s="5"/>
    </row>
    <row r="12" spans="1:9">
      <c r="A12">
        <f t="shared" si="0"/>
        <v>47</v>
      </c>
      <c r="B12" s="5">
        <f t="shared" si="1"/>
        <v>371485.96811262495</v>
      </c>
      <c r="C12" s="4">
        <f>Parameters!$B$9</f>
        <v>5.0999999999999997E-2</v>
      </c>
      <c r="D12" s="4">
        <f>Parameters!$B$10</f>
        <v>2.5000000000000001E-2</v>
      </c>
      <c r="E12" s="4">
        <f>Parameters!$B$11</f>
        <v>0.05</v>
      </c>
      <c r="F12" s="5">
        <f>F11*(1+Parameters!$B$14)</f>
        <v>115804.46989950196</v>
      </c>
      <c r="G12" s="2">
        <f>Parameters!$B$24</f>
        <v>16000</v>
      </c>
      <c r="H12" s="5">
        <f t="shared" si="2"/>
        <v>415117.08772883145</v>
      </c>
      <c r="I12" s="5"/>
    </row>
    <row r="13" spans="1:9">
      <c r="A13">
        <f t="shared" si="0"/>
        <v>48</v>
      </c>
      <c r="B13" s="5">
        <f t="shared" si="1"/>
        <v>415117.08772883145</v>
      </c>
      <c r="C13" s="4">
        <f>Parameters!$B$9</f>
        <v>5.0999999999999997E-2</v>
      </c>
      <c r="D13" s="4">
        <f>Parameters!$B$10</f>
        <v>2.5000000000000001E-2</v>
      </c>
      <c r="E13" s="4">
        <f>Parameters!$B$11</f>
        <v>0.05</v>
      </c>
      <c r="F13" s="5">
        <f>F12*(1+Parameters!$B$14)</f>
        <v>118120.559297492</v>
      </c>
      <c r="G13" s="2">
        <f>Parameters!$B$24</f>
        <v>16000</v>
      </c>
      <c r="H13" s="5">
        <f t="shared" si="2"/>
        <v>461147.10115031374</v>
      </c>
      <c r="I13" s="5"/>
    </row>
    <row r="14" spans="1:9">
      <c r="A14">
        <f t="shared" si="0"/>
        <v>49</v>
      </c>
      <c r="B14" s="5">
        <f t="shared" si="1"/>
        <v>461147.10115031374</v>
      </c>
      <c r="C14" s="4">
        <f>Parameters!$B$9</f>
        <v>5.0999999999999997E-2</v>
      </c>
      <c r="D14" s="4">
        <f>Parameters!$B$10</f>
        <v>2.5000000000000001E-2</v>
      </c>
      <c r="E14" s="4">
        <f>Parameters!$B$11</f>
        <v>0.05</v>
      </c>
      <c r="F14" s="5">
        <f>F13*(1+Parameters!$B$14)</f>
        <v>120482.97048344184</v>
      </c>
      <c r="G14" s="2">
        <f>Parameters!$B$24</f>
        <v>16000</v>
      </c>
      <c r="H14" s="5">
        <f t="shared" si="2"/>
        <v>509701.82609523792</v>
      </c>
      <c r="I14" s="5"/>
    </row>
    <row r="15" spans="1:9">
      <c r="A15">
        <f t="shared" si="0"/>
        <v>50</v>
      </c>
      <c r="B15" s="5">
        <f t="shared" si="1"/>
        <v>509701.82609523792</v>
      </c>
      <c r="C15" s="4">
        <f>Parameters!$B$9</f>
        <v>5.0999999999999997E-2</v>
      </c>
      <c r="D15" s="4">
        <f>Parameters!$B$10</f>
        <v>2.5000000000000001E-2</v>
      </c>
      <c r="E15" s="4">
        <f>Parameters!$B$11</f>
        <v>0.05</v>
      </c>
      <c r="F15" s="5">
        <f>F14*(1+Parameters!$B$14)</f>
        <v>122892.62989311067</v>
      </c>
      <c r="G15" s="2">
        <f>Parameters!$B$24</f>
        <v>16000</v>
      </c>
      <c r="H15" s="5">
        <f t="shared" si="2"/>
        <v>560913.56646807829</v>
      </c>
      <c r="I15" s="5"/>
    </row>
    <row r="16" spans="1:9">
      <c r="A16">
        <f t="shared" si="0"/>
        <v>51</v>
      </c>
      <c r="B16" s="5">
        <f t="shared" si="1"/>
        <v>560913.56646807829</v>
      </c>
      <c r="C16" s="4">
        <f>Parameters!$B$9</f>
        <v>5.0999999999999997E-2</v>
      </c>
      <c r="D16" s="4">
        <f>Parameters!$B$10</f>
        <v>2.5000000000000001E-2</v>
      </c>
      <c r="E16" s="4">
        <f>Parameters!$B$11</f>
        <v>0.05</v>
      </c>
      <c r="F16" s="5">
        <f>F15*(1+Parameters!$B$14)</f>
        <v>125350.48249097289</v>
      </c>
      <c r="G16" s="2">
        <f>Parameters!$B$24</f>
        <v>16000</v>
      </c>
      <c r="H16" s="5">
        <f t="shared" si="2"/>
        <v>614921.4445447732</v>
      </c>
      <c r="I16" s="5"/>
    </row>
    <row r="17" spans="1:9">
      <c r="A17">
        <f t="shared" si="0"/>
        <v>52</v>
      </c>
      <c r="B17" s="5">
        <f t="shared" si="1"/>
        <v>614921.4445447732</v>
      </c>
      <c r="C17" s="4">
        <f>Parameters!$B$9</f>
        <v>5.0999999999999997E-2</v>
      </c>
      <c r="D17" s="4">
        <f>Parameters!$B$10</f>
        <v>2.5000000000000001E-2</v>
      </c>
      <c r="E17" s="4">
        <f>Parameters!$B$11</f>
        <v>0.05</v>
      </c>
      <c r="F17" s="5">
        <f>F16*(1+Parameters!$B$14)</f>
        <v>127857.49214079235</v>
      </c>
      <c r="G17" s="2">
        <f>Parameters!$B$24</f>
        <v>16000</v>
      </c>
      <c r="H17" s="5">
        <f t="shared" si="2"/>
        <v>671871.7501271161</v>
      </c>
      <c r="I17" s="5"/>
    </row>
    <row r="18" spans="1:9">
      <c r="A18">
        <f t="shared" si="0"/>
        <v>53</v>
      </c>
      <c r="B18" s="5">
        <f t="shared" si="1"/>
        <v>671871.7501271161</v>
      </c>
      <c r="C18" s="4">
        <f>Parameters!$B$9</f>
        <v>5.0999999999999997E-2</v>
      </c>
      <c r="D18" s="4">
        <f>Parameters!$B$10</f>
        <v>2.5000000000000001E-2</v>
      </c>
      <c r="E18" s="4">
        <f>Parameters!$B$11</f>
        <v>0.05</v>
      </c>
      <c r="F18" s="5">
        <f>F17*(1+Parameters!$B$14)</f>
        <v>130414.64198360821</v>
      </c>
      <c r="G18" s="2">
        <f>Parameters!$B$24</f>
        <v>16000</v>
      </c>
      <c r="H18" s="5">
        <f t="shared" si="2"/>
        <v>731918.30753236962</v>
      </c>
      <c r="I18" s="5"/>
    </row>
    <row r="19" spans="1:9">
      <c r="A19">
        <f t="shared" si="0"/>
        <v>54</v>
      </c>
      <c r="B19" s="5">
        <f t="shared" si="1"/>
        <v>731918.30753236962</v>
      </c>
      <c r="C19" s="4">
        <f>Parameters!$B$9</f>
        <v>5.0999999999999997E-2</v>
      </c>
      <c r="D19" s="4">
        <f>Parameters!$B$10</f>
        <v>2.5000000000000001E-2</v>
      </c>
      <c r="E19" s="4">
        <f>Parameters!$B$11</f>
        <v>0.05</v>
      </c>
      <c r="F19" s="5">
        <f>F18*(1+Parameters!$B$14)</f>
        <v>133022.93482328037</v>
      </c>
      <c r="G19" s="2">
        <f>Parameters!$B$24</f>
        <v>16000</v>
      </c>
      <c r="H19" s="5">
        <f t="shared" si="2"/>
        <v>795222.86132826644</v>
      </c>
      <c r="I19" s="5"/>
    </row>
    <row r="20" spans="1:9">
      <c r="A20">
        <f t="shared" si="0"/>
        <v>55</v>
      </c>
      <c r="B20" s="5">
        <f t="shared" si="1"/>
        <v>795222.86132826644</v>
      </c>
      <c r="C20" s="4">
        <f>Parameters!$B$9</f>
        <v>5.0999999999999997E-2</v>
      </c>
      <c r="D20" s="4">
        <f>Parameters!$B$10</f>
        <v>2.5000000000000001E-2</v>
      </c>
      <c r="E20" s="4">
        <f>Parameters!$B$11</f>
        <v>0.05</v>
      </c>
      <c r="F20" s="5">
        <f>F19*(1+Parameters!$B$14)</f>
        <v>135683.39351974599</v>
      </c>
      <c r="G20" s="2">
        <f>Parameters!$B$24</f>
        <v>16000</v>
      </c>
      <c r="H20" s="5">
        <f t="shared" si="2"/>
        <v>861955.48176998901</v>
      </c>
      <c r="I20" s="5"/>
    </row>
    <row r="21" spans="1:9">
      <c r="A21">
        <f t="shared" si="0"/>
        <v>56</v>
      </c>
      <c r="B21" s="5">
        <f t="shared" si="1"/>
        <v>861955.48176998901</v>
      </c>
      <c r="C21" s="4">
        <f>Parameters!$B$9</f>
        <v>5.0999999999999997E-2</v>
      </c>
      <c r="D21" s="4">
        <f>Parameters!$B$10</f>
        <v>2.5000000000000001E-2</v>
      </c>
      <c r="E21" s="4">
        <f>Parameters!$B$11</f>
        <v>0.05</v>
      </c>
      <c r="F21" s="5">
        <f>F20*(1+Parameters!$B$14)</f>
        <v>138397.06139014091</v>
      </c>
      <c r="G21" s="2">
        <f>Parameters!$B$24</f>
        <v>16000</v>
      </c>
      <c r="H21" s="5">
        <f t="shared" si="2"/>
        <v>932294.99094451906</v>
      </c>
      <c r="I21" s="5"/>
    </row>
    <row r="22" spans="1:9">
      <c r="A22">
        <f t="shared" si="0"/>
        <v>57</v>
      </c>
      <c r="B22" s="5">
        <f t="shared" si="1"/>
        <v>932294.99094451906</v>
      </c>
      <c r="C22" s="4">
        <f>Parameters!$B$9</f>
        <v>5.0999999999999997E-2</v>
      </c>
      <c r="D22" s="4">
        <f>Parameters!$B$10</f>
        <v>2.5000000000000001E-2</v>
      </c>
      <c r="E22" s="4">
        <f>Parameters!$B$11</f>
        <v>0.05</v>
      </c>
      <c r="F22" s="5">
        <f>F21*(1+Parameters!$B$14)</f>
        <v>141165.00261794374</v>
      </c>
      <c r="G22" s="2">
        <f>Parameters!$B$24</f>
        <v>16000</v>
      </c>
      <c r="H22" s="5">
        <f t="shared" si="2"/>
        <v>1006429.4106790352</v>
      </c>
      <c r="I22" s="5"/>
    </row>
    <row r="23" spans="1:9">
      <c r="A23">
        <f t="shared" si="0"/>
        <v>58</v>
      </c>
      <c r="B23" s="5">
        <f t="shared" si="1"/>
        <v>1006429.4106790352</v>
      </c>
      <c r="C23" s="4">
        <f>Parameters!$B$9</f>
        <v>5.0999999999999997E-2</v>
      </c>
      <c r="D23" s="4">
        <f>Parameters!$B$10</f>
        <v>2.5000000000000001E-2</v>
      </c>
      <c r="E23" s="4">
        <f>Parameters!$B$11</f>
        <v>0.05</v>
      </c>
      <c r="F23" s="5">
        <f>F22*(1+Parameters!$B$14)</f>
        <v>143988.30267030263</v>
      </c>
      <c r="G23" s="2">
        <f>Parameters!$B$24</f>
        <v>16000</v>
      </c>
      <c r="H23" s="5">
        <f t="shared" si="2"/>
        <v>1084556.4333239386</v>
      </c>
      <c r="I23" s="5"/>
    </row>
    <row r="24" spans="1:9">
      <c r="A24">
        <f t="shared" si="0"/>
        <v>59</v>
      </c>
      <c r="B24" s="5">
        <f t="shared" si="1"/>
        <v>1084556.4333239386</v>
      </c>
      <c r="C24" s="4">
        <f>Parameters!$B$9</f>
        <v>5.0999999999999997E-2</v>
      </c>
      <c r="D24" s="4">
        <f>Parameters!$B$10</f>
        <v>2.5000000000000001E-2</v>
      </c>
      <c r="E24" s="4">
        <f>Parameters!$B$11</f>
        <v>0.05</v>
      </c>
      <c r="F24" s="5">
        <f>F23*(1+Parameters!$B$14)</f>
        <v>146868.06872370868</v>
      </c>
      <c r="G24" s="2">
        <f>Parameters!$B$24</f>
        <v>16000</v>
      </c>
      <c r="H24" s="5">
        <f t="shared" si="2"/>
        <v>1166883.9165777378</v>
      </c>
      <c r="I24" s="5"/>
    </row>
    <row r="25" spans="1:9">
      <c r="A25">
        <f t="shared" si="0"/>
        <v>60</v>
      </c>
      <c r="B25" s="5">
        <f t="shared" si="1"/>
        <v>1166883.9165777378</v>
      </c>
      <c r="C25" s="4">
        <f>Parameters!$B$9</f>
        <v>5.0999999999999997E-2</v>
      </c>
      <c r="D25" s="4">
        <f>Parameters!$B$10</f>
        <v>2.5000000000000001E-2</v>
      </c>
      <c r="E25" s="4">
        <f>Parameters!$B$11</f>
        <v>0.05</v>
      </c>
      <c r="F25" s="5">
        <f>F24*(1+Parameters!$B$14)</f>
        <v>149805.43009818287</v>
      </c>
      <c r="G25" s="2">
        <f>Parameters!$B$24</f>
        <v>16000</v>
      </c>
      <c r="H25" s="5">
        <f t="shared" si="2"/>
        <v>1253630.4035805662</v>
      </c>
      <c r="I25" s="5"/>
    </row>
    <row r="26" spans="1:9">
      <c r="A26">
        <f t="shared" si="0"/>
        <v>61</v>
      </c>
      <c r="B26" s="5">
        <f t="shared" si="1"/>
        <v>1253630.4035805662</v>
      </c>
      <c r="C26" s="4">
        <f>Parameters!$B$9</f>
        <v>5.0999999999999997E-2</v>
      </c>
      <c r="D26" s="4">
        <f>Parameters!$B$10</f>
        <v>2.5000000000000001E-2</v>
      </c>
      <c r="E26" s="4">
        <f>Parameters!$B$11</f>
        <v>0.05</v>
      </c>
      <c r="F26" s="5">
        <f>F25*(1+Parameters!$B$14)</f>
        <v>152801.53870014654</v>
      </c>
      <c r="G26" s="2">
        <f>Parameters!$B$24</f>
        <v>16000</v>
      </c>
      <c r="H26" s="5">
        <f t="shared" si="2"/>
        <v>1345025.669565686</v>
      </c>
      <c r="I26" s="5"/>
    </row>
    <row r="27" spans="1:9">
      <c r="A27">
        <f t="shared" si="0"/>
        <v>62</v>
      </c>
      <c r="B27" s="5">
        <f t="shared" si="1"/>
        <v>1345025.669565686</v>
      </c>
      <c r="C27" s="4">
        <f>Parameters!$B$9</f>
        <v>5.0999999999999997E-2</v>
      </c>
      <c r="D27" s="4">
        <f>Parameters!$B$10</f>
        <v>2.5000000000000001E-2</v>
      </c>
      <c r="E27" s="4">
        <f>Parameters!$B$11</f>
        <v>0.05</v>
      </c>
      <c r="F27" s="5">
        <f>F26*(1+Parameters!$B$14)</f>
        <v>155857.56947414947</v>
      </c>
      <c r="G27" s="2">
        <f>Parameters!$B$24</f>
        <v>16000</v>
      </c>
      <c r="H27" s="5">
        <f t="shared" si="2"/>
        <v>1441311.2964240971</v>
      </c>
      <c r="I27" s="5"/>
    </row>
    <row r="28" spans="1:9">
      <c r="A28">
        <f t="shared" si="0"/>
        <v>63</v>
      </c>
      <c r="B28" s="5">
        <f t="shared" si="1"/>
        <v>1441311.2964240971</v>
      </c>
      <c r="C28" s="4">
        <f>Parameters!$B$9</f>
        <v>5.0999999999999997E-2</v>
      </c>
      <c r="D28" s="4">
        <f>Parameters!$B$10</f>
        <v>2.5000000000000001E-2</v>
      </c>
      <c r="E28" s="4">
        <f>Parameters!$B$11</f>
        <v>0.05</v>
      </c>
      <c r="F28" s="5">
        <f>F27*(1+Parameters!$B$14)</f>
        <v>158974.72086363245</v>
      </c>
      <c r="G28" s="2">
        <f>Parameters!$B$24</f>
        <v>16000</v>
      </c>
      <c r="H28" s="5">
        <f t="shared" si="2"/>
        <v>1542741.2766064985</v>
      </c>
      <c r="I28" s="5"/>
    </row>
    <row r="29" spans="1:9">
      <c r="A29">
        <f t="shared" si="0"/>
        <v>64</v>
      </c>
      <c r="B29" s="5">
        <f t="shared" si="1"/>
        <v>1542741.2766064985</v>
      </c>
      <c r="C29" s="4">
        <f>Parameters!$B$9</f>
        <v>5.0999999999999997E-2</v>
      </c>
      <c r="D29" s="4">
        <f>Parameters!$B$10</f>
        <v>2.5000000000000001E-2</v>
      </c>
      <c r="E29" s="4">
        <f>Parameters!$B$11</f>
        <v>0.05</v>
      </c>
      <c r="F29" s="5">
        <f>F28*(1+Parameters!$B$14)</f>
        <v>162154.2152809051</v>
      </c>
      <c r="G29" s="2">
        <f>Parameters!$B$24</f>
        <v>16000</v>
      </c>
      <c r="H29" s="5">
        <f t="shared" si="2"/>
        <v>1649582.6478594977</v>
      </c>
      <c r="I29" s="5"/>
    </row>
    <row r="30" spans="1:9">
      <c r="A30">
        <f t="shared" si="0"/>
        <v>65</v>
      </c>
      <c r="B30" s="5">
        <f t="shared" si="1"/>
        <v>1649582.6478594977</v>
      </c>
      <c r="C30" s="4">
        <f>Parameters!$B$9</f>
        <v>5.0999999999999997E-2</v>
      </c>
      <c r="D30" s="4">
        <f>Parameters!$B$10</f>
        <v>2.5000000000000001E-2</v>
      </c>
      <c r="E30" s="4">
        <f>Parameters!$B$11</f>
        <v>0.05</v>
      </c>
      <c r="F30" s="5">
        <f>F29*(1+Parameters!$B$14)</f>
        <v>165397.29958652321</v>
      </c>
      <c r="G30" s="2">
        <f>Parameters!$B$24</f>
        <v>16000</v>
      </c>
      <c r="H30" s="5">
        <f t="shared" si="2"/>
        <v>1762116.1603693212</v>
      </c>
      <c r="I30" s="5"/>
    </row>
    <row r="31" spans="1:9">
      <c r="A31">
        <f t="shared" si="0"/>
        <v>66</v>
      </c>
      <c r="B31" s="5">
        <f t="shared" si="1"/>
        <v>1762116.1603693212</v>
      </c>
      <c r="C31" s="4">
        <f>Parameters!$B$9</f>
        <v>5.0999999999999997E-2</v>
      </c>
      <c r="D31" s="4">
        <f>Parameters!$B$10</f>
        <v>2.5000000000000001E-2</v>
      </c>
      <c r="E31" s="4">
        <f>Parameters!$B$11</f>
        <v>0.05</v>
      </c>
      <c r="F31" s="5">
        <f>F30*(1+Parameters!$B$14)</f>
        <v>168705.24557825367</v>
      </c>
      <c r="G31" s="2">
        <f>Parameters!$B$24</f>
        <v>16000</v>
      </c>
      <c r="H31" s="5">
        <f t="shared" si="2"/>
        <v>1880636.9779665258</v>
      </c>
      <c r="I31" s="5"/>
    </row>
    <row r="32" spans="1:9">
      <c r="A32">
        <f t="shared" si="0"/>
        <v>67</v>
      </c>
      <c r="B32" s="5">
        <f t="shared" si="1"/>
        <v>1880636.9779665258</v>
      </c>
      <c r="C32" s="4">
        <f>Parameters!$B$9</f>
        <v>5.0999999999999997E-2</v>
      </c>
      <c r="D32" s="4">
        <f>Parameters!$B$10</f>
        <v>2.5000000000000001E-2</v>
      </c>
      <c r="E32" s="4">
        <f>Parameters!$B$11</f>
        <v>0.05</v>
      </c>
      <c r="F32" s="5">
        <f>F31*(1+Parameters!$B$14)</f>
        <v>172079.35048981875</v>
      </c>
      <c r="G32" s="2">
        <f>Parameters!$B$24</f>
        <v>16000</v>
      </c>
      <c r="H32" s="5">
        <f t="shared" si="2"/>
        <v>2005455.4151295549</v>
      </c>
      <c r="I32" s="5"/>
    </row>
    <row r="33" spans="1:9">
      <c r="A33">
        <f t="shared" si="0"/>
        <v>68</v>
      </c>
      <c r="B33" s="5">
        <f t="shared" si="1"/>
        <v>2005455.4151295549</v>
      </c>
      <c r="C33" s="4">
        <f>Parameters!$B$9</f>
        <v>5.0999999999999997E-2</v>
      </c>
      <c r="D33" s="4">
        <f>Parameters!$B$10</f>
        <v>2.5000000000000001E-2</v>
      </c>
      <c r="E33" s="4">
        <f>Parameters!$B$11</f>
        <v>0.05</v>
      </c>
      <c r="F33" s="5">
        <f>F32*(1+Parameters!$B$14)</f>
        <v>175520.93749961513</v>
      </c>
      <c r="G33" s="2">
        <f>Parameters!$B$24</f>
        <v>16000</v>
      </c>
      <c r="H33" s="5">
        <f t="shared" si="2"/>
        <v>2136897.7116136332</v>
      </c>
      <c r="I33" s="5"/>
    </row>
    <row r="34" spans="1:9">
      <c r="A34">
        <f t="shared" si="0"/>
        <v>69</v>
      </c>
      <c r="B34" s="5">
        <f t="shared" si="1"/>
        <v>2136897.7116136332</v>
      </c>
      <c r="C34" s="4">
        <f>Parameters!$B$9</f>
        <v>5.0999999999999997E-2</v>
      </c>
      <c r="D34" s="4">
        <f>Parameters!$B$10</f>
        <v>2.5000000000000001E-2</v>
      </c>
      <c r="E34" s="4">
        <f>Parameters!$B$11</f>
        <v>0.05</v>
      </c>
      <c r="F34" s="5">
        <f>F33*(1+Parameters!$B$14)</f>
        <v>179031.35624960743</v>
      </c>
      <c r="G34" s="2">
        <f>Parameters!$B$24</f>
        <v>16000</v>
      </c>
      <c r="H34" s="5">
        <f t="shared" ref="H34:H65" si="3">B34+(C34*B34)+(D34+E34)*F34+G34</f>
        <v>2275306.8466246491</v>
      </c>
      <c r="I34" s="5"/>
    </row>
    <row r="35" spans="1:9">
      <c r="A35">
        <f t="shared" ref="A35:A65" si="4">A34+1</f>
        <v>70</v>
      </c>
      <c r="B35" s="5">
        <f t="shared" ref="B35:B65" si="5">H34</f>
        <v>2275306.8466246491</v>
      </c>
      <c r="C35" s="4">
        <f>Parameters!$B$9</f>
        <v>5.0999999999999997E-2</v>
      </c>
      <c r="D35" s="4">
        <f>Parameters!$B$10</f>
        <v>2.5000000000000001E-2</v>
      </c>
      <c r="E35" s="4">
        <f>Parameters!$B$11</f>
        <v>0.05</v>
      </c>
      <c r="F35" s="5">
        <f>F34*(1+Parameters!$B$14)</f>
        <v>182611.98337459957</v>
      </c>
      <c r="G35" s="2">
        <f>Parameters!$B$24</f>
        <v>16000</v>
      </c>
      <c r="H35" s="5">
        <f t="shared" si="3"/>
        <v>2421043.3945556013</v>
      </c>
      <c r="I35" s="5"/>
    </row>
    <row r="36" spans="1:9">
      <c r="A36">
        <f t="shared" si="4"/>
        <v>71</v>
      </c>
      <c r="B36" s="5">
        <f t="shared" si="5"/>
        <v>2421043.3945556013</v>
      </c>
      <c r="C36" s="4">
        <f>Parameters!$B$9</f>
        <v>5.0999999999999997E-2</v>
      </c>
      <c r="D36" s="4">
        <f>Parameters!$B$10</f>
        <v>2.5000000000000001E-2</v>
      </c>
      <c r="E36" s="4">
        <f>Parameters!$B$11</f>
        <v>0.05</v>
      </c>
      <c r="F36" s="5">
        <f>F35*(1+Parameters!$B$14)</f>
        <v>186264.22304209156</v>
      </c>
      <c r="G36" s="2">
        <f>Parameters!$B$24</f>
        <v>16000</v>
      </c>
      <c r="H36" s="5">
        <f t="shared" si="3"/>
        <v>2574486.424406094</v>
      </c>
      <c r="I36" s="5"/>
    </row>
    <row r="37" spans="1:9">
      <c r="A37">
        <f t="shared" si="4"/>
        <v>72</v>
      </c>
      <c r="B37" s="5">
        <f t="shared" si="5"/>
        <v>2574486.424406094</v>
      </c>
      <c r="C37" s="4">
        <f>Parameters!$B$9</f>
        <v>5.0999999999999997E-2</v>
      </c>
      <c r="D37" s="4">
        <f>Parameters!$B$10</f>
        <v>2.5000000000000001E-2</v>
      </c>
      <c r="E37" s="4">
        <f>Parameters!$B$11</f>
        <v>0.05</v>
      </c>
      <c r="F37" s="5">
        <f>F36*(1+Parameters!$B$14)</f>
        <v>189989.50750293338</v>
      </c>
      <c r="G37" s="2">
        <f>Parameters!$B$24</f>
        <v>16000</v>
      </c>
      <c r="H37" s="5">
        <f t="shared" si="3"/>
        <v>2736034.4451135248</v>
      </c>
      <c r="I37" s="5"/>
    </row>
    <row r="38" spans="1:9">
      <c r="A38">
        <f t="shared" si="4"/>
        <v>73</v>
      </c>
      <c r="B38" s="5">
        <f t="shared" si="5"/>
        <v>2736034.4451135248</v>
      </c>
      <c r="C38" s="4">
        <f>Parameters!$B$9</f>
        <v>5.0999999999999997E-2</v>
      </c>
      <c r="D38" s="4">
        <f>Parameters!$B$10</f>
        <v>2.5000000000000001E-2</v>
      </c>
      <c r="E38" s="4">
        <f>Parameters!$B$11</f>
        <v>0.05</v>
      </c>
      <c r="F38" s="5">
        <f>F37*(1+Parameters!$B$14)</f>
        <v>193789.29765299204</v>
      </c>
      <c r="G38" s="2">
        <f>Parameters!$B$24</f>
        <v>16000</v>
      </c>
      <c r="H38" s="5">
        <f t="shared" si="3"/>
        <v>2906106.3991382886</v>
      </c>
      <c r="I38" s="5"/>
    </row>
    <row r="39" spans="1:9">
      <c r="A39">
        <f t="shared" si="4"/>
        <v>74</v>
      </c>
      <c r="B39" s="5">
        <f t="shared" si="5"/>
        <v>2906106.3991382886</v>
      </c>
      <c r="C39" s="4">
        <f>Parameters!$B$9</f>
        <v>5.0999999999999997E-2</v>
      </c>
      <c r="D39" s="4">
        <f>Parameters!$B$10</f>
        <v>2.5000000000000001E-2</v>
      </c>
      <c r="E39" s="4">
        <f>Parameters!$B$11</f>
        <v>0.05</v>
      </c>
      <c r="F39" s="5">
        <f>F38*(1+Parameters!$B$14)</f>
        <v>197665.08360605189</v>
      </c>
      <c r="G39" s="2">
        <f>Parameters!$B$24</f>
        <v>16000</v>
      </c>
      <c r="H39" s="5">
        <f t="shared" si="3"/>
        <v>3085142.7067647949</v>
      </c>
      <c r="I39" s="5"/>
    </row>
    <row r="40" spans="1:9">
      <c r="A40">
        <f t="shared" si="4"/>
        <v>75</v>
      </c>
      <c r="B40" s="5">
        <f t="shared" si="5"/>
        <v>3085142.7067647949</v>
      </c>
      <c r="C40" s="4">
        <f>Parameters!$B$9</f>
        <v>5.0999999999999997E-2</v>
      </c>
      <c r="D40" s="4">
        <f>Parameters!$B$10</f>
        <v>2.5000000000000001E-2</v>
      </c>
      <c r="E40" s="4">
        <f>Parameters!$B$11</f>
        <v>0.05</v>
      </c>
      <c r="F40" s="5">
        <f>F39*(1+Parameters!$B$14)</f>
        <v>201618.38527817294</v>
      </c>
      <c r="G40" s="2">
        <f>Parameters!$B$24</f>
        <v>16000</v>
      </c>
      <c r="H40" s="5">
        <f t="shared" si="3"/>
        <v>3273606.3637056625</v>
      </c>
      <c r="I40" s="5"/>
    </row>
    <row r="41" spans="1:9">
      <c r="A41">
        <f t="shared" si="4"/>
        <v>76</v>
      </c>
      <c r="B41" s="5">
        <f t="shared" si="5"/>
        <v>3273606.3637056625</v>
      </c>
      <c r="C41" s="4">
        <f>Parameters!$B$9</f>
        <v>5.0999999999999997E-2</v>
      </c>
      <c r="D41" s="4">
        <f>Parameters!$B$10</f>
        <v>2.5000000000000001E-2</v>
      </c>
      <c r="E41" s="4">
        <f>Parameters!$B$11</f>
        <v>0.05</v>
      </c>
      <c r="F41" s="5">
        <f>F40*(1+Parameters!$B$14)</f>
        <v>205650.7529837364</v>
      </c>
      <c r="G41" s="2">
        <f>Parameters!$B$24</f>
        <v>16000</v>
      </c>
      <c r="H41" s="5">
        <f t="shared" si="3"/>
        <v>3471984.0947284317</v>
      </c>
      <c r="I41" s="5"/>
    </row>
    <row r="42" spans="1:9">
      <c r="A42">
        <f t="shared" si="4"/>
        <v>77</v>
      </c>
      <c r="B42" s="5">
        <f t="shared" si="5"/>
        <v>3471984.0947284317</v>
      </c>
      <c r="C42" s="4">
        <f>Parameters!$B$9</f>
        <v>5.0999999999999997E-2</v>
      </c>
      <c r="D42" s="4">
        <f>Parameters!$B$10</f>
        <v>2.5000000000000001E-2</v>
      </c>
      <c r="E42" s="4">
        <f>Parameters!$B$11</f>
        <v>0.05</v>
      </c>
      <c r="F42" s="5">
        <f>F41*(1+Parameters!$B$14)</f>
        <v>209763.76804341114</v>
      </c>
      <c r="G42" s="2">
        <f>Parameters!$B$24</f>
        <v>16000</v>
      </c>
      <c r="H42" s="5">
        <f t="shared" si="3"/>
        <v>3680787.5661628377</v>
      </c>
      <c r="I42" s="5"/>
    </row>
    <row r="43" spans="1:9">
      <c r="A43">
        <f t="shared" si="4"/>
        <v>78</v>
      </c>
      <c r="B43" s="5">
        <f t="shared" si="5"/>
        <v>3680787.5661628377</v>
      </c>
      <c r="C43" s="4">
        <f>Parameters!$B$9</f>
        <v>5.0999999999999997E-2</v>
      </c>
      <c r="D43" s="4">
        <f>Parameters!$B$10</f>
        <v>2.5000000000000001E-2</v>
      </c>
      <c r="E43" s="4">
        <f>Parameters!$B$11</f>
        <v>0.05</v>
      </c>
      <c r="F43" s="5">
        <f>F42*(1+Parameters!$B$14)</f>
        <v>213959.04340427936</v>
      </c>
      <c r="G43" s="2">
        <f>Parameters!$B$24</f>
        <v>16000</v>
      </c>
      <c r="H43" s="5">
        <f t="shared" si="3"/>
        <v>3900554.6602924634</v>
      </c>
      <c r="I43" s="5"/>
    </row>
    <row r="44" spans="1:9">
      <c r="A44">
        <f t="shared" si="4"/>
        <v>79</v>
      </c>
      <c r="B44" s="5">
        <f t="shared" si="5"/>
        <v>3900554.6602924634</v>
      </c>
      <c r="C44" s="4">
        <f>Parameters!$B$9</f>
        <v>5.0999999999999997E-2</v>
      </c>
      <c r="D44" s="4">
        <f>Parameters!$B$10</f>
        <v>2.5000000000000001E-2</v>
      </c>
      <c r="E44" s="4">
        <f>Parameters!$B$11</f>
        <v>0.05</v>
      </c>
      <c r="F44" s="5">
        <f>F43*(1+Parameters!$B$14)</f>
        <v>218238.22427236495</v>
      </c>
      <c r="G44" s="2">
        <f>Parameters!$B$24</f>
        <v>16000</v>
      </c>
      <c r="H44" s="5">
        <f t="shared" si="3"/>
        <v>4131850.8147878065</v>
      </c>
      <c r="I44" s="5"/>
    </row>
    <row r="45" spans="1:9">
      <c r="A45">
        <f t="shared" si="4"/>
        <v>80</v>
      </c>
      <c r="B45" s="5">
        <f t="shared" si="5"/>
        <v>4131850.8147878065</v>
      </c>
      <c r="C45" s="4">
        <f>Parameters!$B$9</f>
        <v>5.0999999999999997E-2</v>
      </c>
      <c r="D45" s="4">
        <f>Parameters!$B$10</f>
        <v>2.5000000000000001E-2</v>
      </c>
      <c r="E45" s="4">
        <f>Parameters!$B$11</f>
        <v>0.05</v>
      </c>
      <c r="F45" s="5">
        <f>F44*(1+Parameters!$B$14)</f>
        <v>222602.98875781224</v>
      </c>
      <c r="G45" s="2">
        <f>Parameters!$B$24</f>
        <v>16000</v>
      </c>
      <c r="H45" s="5">
        <f t="shared" si="3"/>
        <v>4375270.4304988207</v>
      </c>
      <c r="I45" s="5"/>
    </row>
    <row r="46" spans="1:9">
      <c r="A46">
        <f t="shared" si="4"/>
        <v>81</v>
      </c>
      <c r="B46" s="5">
        <f t="shared" si="5"/>
        <v>4375270.4304988207</v>
      </c>
      <c r="C46" s="4">
        <f>Parameters!$B$9</f>
        <v>5.0999999999999997E-2</v>
      </c>
      <c r="D46" s="4">
        <f>Parameters!$B$10</f>
        <v>2.5000000000000001E-2</v>
      </c>
      <c r="E46" s="4">
        <f>Parameters!$B$11</f>
        <v>0.05</v>
      </c>
      <c r="F46" s="5">
        <f>F45*(1+Parameters!$B$14)</f>
        <v>227055.0485329685</v>
      </c>
      <c r="G46" s="2">
        <f>Parameters!$B$24</f>
        <v>16000</v>
      </c>
      <c r="H46" s="5">
        <f t="shared" si="3"/>
        <v>4631438.3510942338</v>
      </c>
      <c r="I46" s="5"/>
    </row>
    <row r="47" spans="1:9">
      <c r="A47">
        <f t="shared" si="4"/>
        <v>82</v>
      </c>
      <c r="B47" s="5">
        <f t="shared" si="5"/>
        <v>4631438.3510942338</v>
      </c>
      <c r="C47" s="4">
        <f>Parameters!$B$9</f>
        <v>5.0999999999999997E-2</v>
      </c>
      <c r="D47" s="4">
        <f>Parameters!$B$10</f>
        <v>2.5000000000000001E-2</v>
      </c>
      <c r="E47" s="4">
        <f>Parameters!$B$11</f>
        <v>0.05</v>
      </c>
      <c r="F47" s="5">
        <f>F46*(1+Parameters!$B$14)</f>
        <v>231596.14950362788</v>
      </c>
      <c r="G47" s="2">
        <f>Parameters!$B$24</f>
        <v>16000</v>
      </c>
      <c r="H47" s="5">
        <f t="shared" si="3"/>
        <v>4901011.4182128115</v>
      </c>
      <c r="I47" s="5"/>
    </row>
    <row r="48" spans="1:9">
      <c r="A48">
        <f t="shared" si="4"/>
        <v>83</v>
      </c>
      <c r="B48" s="5">
        <f t="shared" si="5"/>
        <v>4901011.4182128115</v>
      </c>
      <c r="C48" s="4">
        <f>Parameters!$B$9</f>
        <v>5.0999999999999997E-2</v>
      </c>
      <c r="D48" s="4">
        <f>Parameters!$B$10</f>
        <v>2.5000000000000001E-2</v>
      </c>
      <c r="E48" s="4">
        <f>Parameters!$B$11</f>
        <v>0.05</v>
      </c>
      <c r="F48" s="5">
        <f>F47*(1+Parameters!$B$14)</f>
        <v>236228.07249370043</v>
      </c>
      <c r="G48" s="2">
        <f>Parameters!$B$24</f>
        <v>16000</v>
      </c>
      <c r="H48" s="5">
        <f t="shared" si="3"/>
        <v>5184680.105978692</v>
      </c>
      <c r="I48" s="5"/>
    </row>
    <row r="49" spans="1:9">
      <c r="A49">
        <f t="shared" si="4"/>
        <v>84</v>
      </c>
      <c r="B49" s="5">
        <f t="shared" si="5"/>
        <v>5184680.105978692</v>
      </c>
      <c r="C49" s="4">
        <f>Parameters!$B$9</f>
        <v>5.0999999999999997E-2</v>
      </c>
      <c r="D49" s="4">
        <f>Parameters!$B$10</f>
        <v>2.5000000000000001E-2</v>
      </c>
      <c r="E49" s="4">
        <f>Parameters!$B$11</f>
        <v>0.05</v>
      </c>
      <c r="F49" s="5">
        <f>F48*(1+Parameters!$B$14)</f>
        <v>240952.63394357444</v>
      </c>
      <c r="G49" s="2">
        <f>Parameters!$B$24</f>
        <v>16000</v>
      </c>
      <c r="H49" s="5">
        <f t="shared" si="3"/>
        <v>5483170.2389293732</v>
      </c>
      <c r="I49" s="5"/>
    </row>
    <row r="50" spans="1:9">
      <c r="A50">
        <f t="shared" si="4"/>
        <v>85</v>
      </c>
      <c r="B50" s="5">
        <f t="shared" si="5"/>
        <v>5483170.2389293732</v>
      </c>
      <c r="C50" s="4">
        <f>Parameters!$B$9</f>
        <v>5.0999999999999997E-2</v>
      </c>
      <c r="D50" s="4">
        <f>Parameters!$B$10</f>
        <v>2.5000000000000001E-2</v>
      </c>
      <c r="E50" s="4">
        <f>Parameters!$B$11</f>
        <v>0.05</v>
      </c>
      <c r="F50" s="5">
        <f>F49*(1+Parameters!$B$14)</f>
        <v>245771.68662244594</v>
      </c>
      <c r="G50" s="2">
        <f>Parameters!$B$24</f>
        <v>16000</v>
      </c>
      <c r="H50" s="5">
        <f t="shared" si="3"/>
        <v>5797244.7976114554</v>
      </c>
      <c r="I50" s="5"/>
    </row>
    <row r="51" spans="1:9">
      <c r="A51">
        <f t="shared" si="4"/>
        <v>86</v>
      </c>
      <c r="B51" s="5">
        <f t="shared" si="5"/>
        <v>5797244.7976114554</v>
      </c>
      <c r="C51" s="4">
        <f>Parameters!$B$9</f>
        <v>5.0999999999999997E-2</v>
      </c>
      <c r="D51" s="4">
        <f>Parameters!$B$10</f>
        <v>2.5000000000000001E-2</v>
      </c>
      <c r="E51" s="4">
        <f>Parameters!$B$11</f>
        <v>0.05</v>
      </c>
      <c r="F51" s="5">
        <f>F50*(1+Parameters!$B$14)</f>
        <v>250687.12035489487</v>
      </c>
      <c r="G51" s="2">
        <f>Parameters!$B$24</f>
        <v>16000</v>
      </c>
      <c r="H51" s="5">
        <f t="shared" si="3"/>
        <v>6127705.8163162572</v>
      </c>
      <c r="I51" s="5"/>
    </row>
    <row r="52" spans="1:9">
      <c r="A52">
        <f t="shared" si="4"/>
        <v>87</v>
      </c>
      <c r="B52" s="5">
        <f t="shared" si="5"/>
        <v>6127705.8163162572</v>
      </c>
      <c r="C52" s="4">
        <f>Parameters!$B$9</f>
        <v>5.0999999999999997E-2</v>
      </c>
      <c r="D52" s="4">
        <f>Parameters!$B$10</f>
        <v>2.5000000000000001E-2</v>
      </c>
      <c r="E52" s="4">
        <f>Parameters!$B$11</f>
        <v>0.05</v>
      </c>
      <c r="F52" s="5">
        <f>F51*(1+Parameters!$B$14)</f>
        <v>255700.86276199276</v>
      </c>
      <c r="G52" s="2">
        <f>Parameters!$B$24</f>
        <v>16000</v>
      </c>
      <c r="H52" s="5">
        <f t="shared" si="3"/>
        <v>6475396.3776555359</v>
      </c>
      <c r="I52" s="5"/>
    </row>
    <row r="53" spans="1:9">
      <c r="A53">
        <f t="shared" si="4"/>
        <v>88</v>
      </c>
      <c r="B53" s="5">
        <f t="shared" si="5"/>
        <v>6475396.3776555359</v>
      </c>
      <c r="C53" s="4">
        <f>Parameters!$B$9</f>
        <v>5.0999999999999997E-2</v>
      </c>
      <c r="D53" s="4">
        <f>Parameters!$B$10</f>
        <v>2.5000000000000001E-2</v>
      </c>
      <c r="E53" s="4">
        <f>Parameters!$B$11</f>
        <v>0.05</v>
      </c>
      <c r="F53" s="5">
        <f>F52*(1+Parameters!$B$14)</f>
        <v>260814.88001723262</v>
      </c>
      <c r="G53" s="2">
        <f>Parameters!$B$24</f>
        <v>16000</v>
      </c>
      <c r="H53" s="5">
        <f t="shared" si="3"/>
        <v>6841202.7089172602</v>
      </c>
      <c r="I53" s="5"/>
    </row>
    <row r="54" spans="1:9">
      <c r="A54">
        <f t="shared" si="4"/>
        <v>89</v>
      </c>
      <c r="B54" s="5">
        <f t="shared" si="5"/>
        <v>6841202.7089172602</v>
      </c>
      <c r="C54" s="4">
        <f>Parameters!$B$9</f>
        <v>5.0999999999999997E-2</v>
      </c>
      <c r="D54" s="4">
        <f>Parameters!$B$10</f>
        <v>2.5000000000000001E-2</v>
      </c>
      <c r="E54" s="4">
        <f>Parameters!$B$11</f>
        <v>0.05</v>
      </c>
      <c r="F54" s="5">
        <f>F53*(1+Parameters!$B$14)</f>
        <v>266031.17761757725</v>
      </c>
      <c r="G54" s="2">
        <f>Parameters!$B$24</f>
        <v>16000</v>
      </c>
      <c r="H54" s="5">
        <f t="shared" si="3"/>
        <v>7226056.3853933588</v>
      </c>
      <c r="I54" s="5"/>
    </row>
    <row r="55" spans="1:9">
      <c r="A55">
        <f t="shared" si="4"/>
        <v>90</v>
      </c>
      <c r="B55" s="5">
        <f t="shared" si="5"/>
        <v>7226056.3853933588</v>
      </c>
      <c r="C55" s="4">
        <f>Parameters!$B$9</f>
        <v>5.0999999999999997E-2</v>
      </c>
      <c r="D55" s="4">
        <f>Parameters!$B$10</f>
        <v>2.5000000000000001E-2</v>
      </c>
      <c r="E55" s="4">
        <f>Parameters!$B$11</f>
        <v>0.05</v>
      </c>
      <c r="F55" s="5">
        <f>F54*(1+Parameters!$B$14)</f>
        <v>271351.8011699288</v>
      </c>
      <c r="G55" s="2">
        <f>Parameters!$B$24</f>
        <v>16000</v>
      </c>
      <c r="H55" s="5">
        <f t="shared" si="3"/>
        <v>7630936.6461361647</v>
      </c>
      <c r="I55" s="5"/>
    </row>
    <row r="56" spans="1:9">
      <c r="A56">
        <f t="shared" si="4"/>
        <v>91</v>
      </c>
      <c r="B56" s="5">
        <f t="shared" si="5"/>
        <v>7630936.6461361647</v>
      </c>
      <c r="C56" s="4">
        <f>Parameters!$B$9</f>
        <v>5.0999999999999997E-2</v>
      </c>
      <c r="D56" s="4">
        <f>Parameters!$B$10</f>
        <v>2.5000000000000001E-2</v>
      </c>
      <c r="E56" s="4">
        <f>Parameters!$B$11</f>
        <v>0.05</v>
      </c>
      <c r="F56" s="5">
        <f>F55*(1+Parameters!$B$14)</f>
        <v>276778.83719332737</v>
      </c>
      <c r="G56" s="2">
        <f>Parameters!$B$24</f>
        <v>16000</v>
      </c>
      <c r="H56" s="5">
        <f t="shared" si="3"/>
        <v>8056872.8278786084</v>
      </c>
      <c r="I56" s="5"/>
    </row>
    <row r="57" spans="1:9">
      <c r="A57">
        <f t="shared" si="4"/>
        <v>92</v>
      </c>
      <c r="B57" s="5">
        <f t="shared" si="5"/>
        <v>8056872.8278786084</v>
      </c>
      <c r="C57" s="4">
        <f>Parameters!$B$9</f>
        <v>5.0999999999999997E-2</v>
      </c>
      <c r="D57" s="4">
        <f>Parameters!$B$10</f>
        <v>2.5000000000000001E-2</v>
      </c>
      <c r="E57" s="4">
        <f>Parameters!$B$11</f>
        <v>0.05</v>
      </c>
      <c r="F57" s="5">
        <f>F56*(1+Parameters!$B$14)</f>
        <v>282314.41393719392</v>
      </c>
      <c r="G57" s="2">
        <f>Parameters!$B$24</f>
        <v>16000</v>
      </c>
      <c r="H57" s="5">
        <f t="shared" si="3"/>
        <v>8504946.9231457077</v>
      </c>
      <c r="I57" s="5"/>
    </row>
    <row r="58" spans="1:9">
      <c r="A58">
        <f t="shared" si="4"/>
        <v>93</v>
      </c>
      <c r="B58" s="5">
        <f t="shared" si="5"/>
        <v>8504946.9231457077</v>
      </c>
      <c r="C58" s="4">
        <f>Parameters!$B$9</f>
        <v>5.0999999999999997E-2</v>
      </c>
      <c r="D58" s="4">
        <f>Parameters!$B$10</f>
        <v>2.5000000000000001E-2</v>
      </c>
      <c r="E58" s="4">
        <f>Parameters!$B$11</f>
        <v>0.05</v>
      </c>
      <c r="F58" s="5">
        <f>F57*(1+Parameters!$B$14)</f>
        <v>287960.70221593778</v>
      </c>
      <c r="G58" s="2">
        <f>Parameters!$B$24</f>
        <v>16000</v>
      </c>
      <c r="H58" s="5">
        <f t="shared" si="3"/>
        <v>8976296.2688923329</v>
      </c>
      <c r="I58" s="5"/>
    </row>
    <row r="59" spans="1:9">
      <c r="A59">
        <f t="shared" si="4"/>
        <v>94</v>
      </c>
      <c r="B59" s="5">
        <f t="shared" si="5"/>
        <v>8976296.2688923329</v>
      </c>
      <c r="C59" s="4">
        <f>Parameters!$B$9</f>
        <v>5.0999999999999997E-2</v>
      </c>
      <c r="D59" s="4">
        <f>Parameters!$B$10</f>
        <v>2.5000000000000001E-2</v>
      </c>
      <c r="E59" s="4">
        <f>Parameters!$B$11</f>
        <v>0.05</v>
      </c>
      <c r="F59" s="5">
        <f>F58*(1+Parameters!$B$14)</f>
        <v>293719.91626025655</v>
      </c>
      <c r="G59" s="2">
        <f>Parameters!$B$24</f>
        <v>16000</v>
      </c>
      <c r="H59" s="5">
        <f t="shared" si="3"/>
        <v>9472116.3723253626</v>
      </c>
      <c r="I59" s="5"/>
    </row>
    <row r="60" spans="1:9">
      <c r="A60">
        <f t="shared" si="4"/>
        <v>95</v>
      </c>
      <c r="B60" s="5">
        <f t="shared" si="5"/>
        <v>9472116.3723253626</v>
      </c>
      <c r="C60" s="4">
        <f>Parameters!$B$9</f>
        <v>5.0999999999999997E-2</v>
      </c>
      <c r="D60" s="4">
        <f>Parameters!$B$10</f>
        <v>2.5000000000000001E-2</v>
      </c>
      <c r="E60" s="4">
        <f>Parameters!$B$11</f>
        <v>0.05</v>
      </c>
      <c r="F60" s="5">
        <f>F59*(1+Parameters!$B$14)</f>
        <v>299594.31458546169</v>
      </c>
      <c r="G60" s="2">
        <f>Parameters!$B$24</f>
        <v>16000</v>
      </c>
      <c r="H60" s="5">
        <f t="shared" si="3"/>
        <v>9993663.8809078652</v>
      </c>
      <c r="I60" s="5"/>
    </row>
    <row r="61" spans="1:9">
      <c r="A61">
        <f t="shared" si="4"/>
        <v>96</v>
      </c>
      <c r="B61" s="5">
        <f t="shared" si="5"/>
        <v>9993663.8809078652</v>
      </c>
      <c r="C61" s="4">
        <f>Parameters!$B$9</f>
        <v>5.0999999999999997E-2</v>
      </c>
      <c r="D61" s="4">
        <f>Parameters!$B$10</f>
        <v>2.5000000000000001E-2</v>
      </c>
      <c r="E61" s="4">
        <f>Parameters!$B$11</f>
        <v>0.05</v>
      </c>
      <c r="F61" s="5">
        <f>F60*(1+Parameters!$B$14)</f>
        <v>305586.20087717095</v>
      </c>
      <c r="G61" s="2">
        <f>Parameters!$B$24</f>
        <v>16000</v>
      </c>
      <c r="H61" s="5">
        <f t="shared" si="3"/>
        <v>10542259.703899955</v>
      </c>
      <c r="I61" s="5"/>
    </row>
    <row r="62" spans="1:9">
      <c r="A62">
        <f t="shared" si="4"/>
        <v>97</v>
      </c>
      <c r="B62" s="5">
        <f t="shared" si="5"/>
        <v>10542259.703899955</v>
      </c>
      <c r="C62" s="4">
        <f>Parameters!$B$9</f>
        <v>5.0999999999999997E-2</v>
      </c>
      <c r="D62" s="4">
        <f>Parameters!$B$10</f>
        <v>2.5000000000000001E-2</v>
      </c>
      <c r="E62" s="4">
        <f>Parameters!$B$11</f>
        <v>0.05</v>
      </c>
      <c r="F62" s="5">
        <f>F61*(1+Parameters!$B$14)</f>
        <v>311697.92489471438</v>
      </c>
      <c r="G62" s="2">
        <f>Parameters!$B$24</f>
        <v>16000</v>
      </c>
      <c r="H62" s="5">
        <f t="shared" si="3"/>
        <v>11119292.293165958</v>
      </c>
      <c r="I62" s="5"/>
    </row>
    <row r="63" spans="1:9">
      <c r="A63">
        <f t="shared" si="4"/>
        <v>98</v>
      </c>
      <c r="B63" s="5">
        <f t="shared" si="5"/>
        <v>11119292.293165958</v>
      </c>
      <c r="C63" s="4">
        <f>Parameters!$B$9</f>
        <v>5.0999999999999997E-2</v>
      </c>
      <c r="D63" s="4">
        <f>Parameters!$B$10</f>
        <v>2.5000000000000001E-2</v>
      </c>
      <c r="E63" s="4">
        <f>Parameters!$B$11</f>
        <v>0.05</v>
      </c>
      <c r="F63" s="5">
        <f>F62*(1+Parameters!$B$14)</f>
        <v>317931.88339260867</v>
      </c>
      <c r="G63" s="2">
        <f>Parameters!$B$24</f>
        <v>16000</v>
      </c>
      <c r="H63" s="5">
        <f t="shared" si="3"/>
        <v>11726221.091371866</v>
      </c>
      <c r="I63" s="5"/>
    </row>
    <row r="64" spans="1:9">
      <c r="A64">
        <f t="shared" si="4"/>
        <v>99</v>
      </c>
      <c r="B64" s="5">
        <f t="shared" si="5"/>
        <v>11726221.091371866</v>
      </c>
      <c r="C64" s="4">
        <f>Parameters!$B$9</f>
        <v>5.0999999999999997E-2</v>
      </c>
      <c r="D64" s="4">
        <f>Parameters!$B$10</f>
        <v>2.5000000000000001E-2</v>
      </c>
      <c r="E64" s="4">
        <f>Parameters!$B$11</f>
        <v>0.05</v>
      </c>
      <c r="F64" s="5">
        <f>F63*(1+Parameters!$B$14)</f>
        <v>324290.52106046083</v>
      </c>
      <c r="G64" s="2">
        <f>Parameters!$B$24</f>
        <v>16000</v>
      </c>
      <c r="H64" s="5">
        <f t="shared" si="3"/>
        <v>12364580.156111365</v>
      </c>
      <c r="I64" s="5"/>
    </row>
    <row r="65" spans="1:9">
      <c r="A65">
        <f t="shared" si="4"/>
        <v>100</v>
      </c>
      <c r="B65" s="5">
        <f t="shared" si="5"/>
        <v>12364580.156111365</v>
      </c>
      <c r="C65" s="4">
        <f>Parameters!$B$9</f>
        <v>5.0999999999999997E-2</v>
      </c>
      <c r="D65" s="4">
        <f>Parameters!$B$10</f>
        <v>2.5000000000000001E-2</v>
      </c>
      <c r="E65" s="4">
        <f>Parameters!$B$11</f>
        <v>0.05</v>
      </c>
      <c r="F65" s="5">
        <f>F64*(1+Parameters!$B$14)</f>
        <v>330776.33148167003</v>
      </c>
      <c r="G65" s="2">
        <f>Parameters!$B$24</f>
        <v>16000</v>
      </c>
      <c r="H65" s="5">
        <f t="shared" si="3"/>
        <v>13035981.968934169</v>
      </c>
      <c r="I65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CA32-70A1-436E-99B8-FED72B91F355}">
  <dimension ref="A1:K47"/>
  <sheetViews>
    <sheetView tabSelected="1" workbookViewId="0">
      <selection activeCell="I6" sqref="I6"/>
    </sheetView>
  </sheetViews>
  <sheetFormatPr defaultRowHeight="14.45"/>
  <cols>
    <col min="1" max="1" width="9.140625" bestFit="1" customWidth="1"/>
    <col min="2" max="2" width="23.42578125" bestFit="1" customWidth="1"/>
    <col min="3" max="3" width="25.28515625" bestFit="1" customWidth="1"/>
    <col min="4" max="4" width="12.28515625" bestFit="1" customWidth="1"/>
    <col min="5" max="5" width="17.42578125" bestFit="1" customWidth="1"/>
    <col min="6" max="6" width="17.42578125" customWidth="1"/>
    <col min="7" max="7" width="13.28515625" customWidth="1"/>
    <col min="8" max="8" width="12.5703125" bestFit="1" customWidth="1"/>
    <col min="9" max="9" width="21" bestFit="1" customWidth="1"/>
    <col min="11" max="11" width="12.42578125" bestFit="1" customWidth="1"/>
  </cols>
  <sheetData>
    <row r="1" spans="1:11" ht="15">
      <c r="A1" t="s">
        <v>24</v>
      </c>
      <c r="B1" s="12" t="s">
        <v>31</v>
      </c>
      <c r="C1" t="s">
        <v>13</v>
      </c>
      <c r="D1" t="s">
        <v>14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11" ht="15">
      <c r="A2">
        <f>Parameters!B25</f>
        <v>65</v>
      </c>
      <c r="B2" s="13">
        <f>Parameters!B28</f>
        <v>1762116.1603693212</v>
      </c>
      <c r="C2" s="5">
        <f>Parameters!$B$17</f>
        <v>80000</v>
      </c>
      <c r="D2" s="4">
        <f>Parameters!$B$18</f>
        <v>0.03</v>
      </c>
      <c r="E2">
        <v>0</v>
      </c>
      <c r="F2" s="5">
        <f t="shared" ref="F2:F47" si="0">C2*(1+D2)^E2</f>
        <v>80000</v>
      </c>
      <c r="G2" s="4">
        <f>Parameters!$B$19</f>
        <v>0.15</v>
      </c>
      <c r="H2" s="5">
        <f t="shared" ref="H2:H47" si="1">F2*(1+G2)</f>
        <v>92000</v>
      </c>
      <c r="I2" s="5">
        <f>B2+(Parameters!$B$21*'Post-Retirement Model'!B2)-H2</f>
        <v>1740600.8067840941</v>
      </c>
      <c r="K2" s="5"/>
    </row>
    <row r="3" spans="1:11">
      <c r="A3">
        <f t="shared" ref="A3:A47" si="2">A2+1</f>
        <v>66</v>
      </c>
      <c r="B3" s="5">
        <f>I2</f>
        <v>1740600.8067840941</v>
      </c>
      <c r="C3" s="5">
        <f>Parameters!$B$17</f>
        <v>80000</v>
      </c>
      <c r="D3" s="4">
        <f>Parameters!$B$18</f>
        <v>0.03</v>
      </c>
      <c r="E3">
        <f t="shared" ref="E3:E47" si="3">E2+1</f>
        <v>1</v>
      </c>
      <c r="F3" s="5">
        <f t="shared" si="0"/>
        <v>82400</v>
      </c>
      <c r="G3" s="4">
        <f>Parameters!$B$19</f>
        <v>0.15</v>
      </c>
      <c r="H3" s="5">
        <f t="shared" si="1"/>
        <v>94759.999999999985</v>
      </c>
      <c r="I3" s="5">
        <f>B3+(Parameters!$B$21*'Post-Retirement Model'!B3)-H3</f>
        <v>1715464.8390554579</v>
      </c>
      <c r="K3" s="5"/>
    </row>
    <row r="4" spans="1:11">
      <c r="A4">
        <f t="shared" si="2"/>
        <v>67</v>
      </c>
      <c r="B4" s="5">
        <f t="shared" ref="B4:B47" si="4">I3</f>
        <v>1715464.8390554579</v>
      </c>
      <c r="C4" s="5">
        <f>Parameters!$B$17</f>
        <v>80000</v>
      </c>
      <c r="D4" s="4">
        <f>Parameters!$B$18</f>
        <v>0.03</v>
      </c>
      <c r="E4">
        <f t="shared" si="3"/>
        <v>2</v>
      </c>
      <c r="F4" s="5">
        <f t="shared" si="0"/>
        <v>84872</v>
      </c>
      <c r="G4" s="4">
        <f>Parameters!$B$19</f>
        <v>0.15</v>
      </c>
      <c r="H4" s="5">
        <f t="shared" si="1"/>
        <v>97602.799999999988</v>
      </c>
      <c r="I4" s="5">
        <f>B4+(Parameters!$B$21*'Post-Retirement Model'!B4)-H4</f>
        <v>1686480.6326176762</v>
      </c>
    </row>
    <row r="5" spans="1:11">
      <c r="A5">
        <f t="shared" si="2"/>
        <v>68</v>
      </c>
      <c r="B5" s="5">
        <f t="shared" si="4"/>
        <v>1686480.6326176762</v>
      </c>
      <c r="C5" s="5">
        <f>Parameters!$B$17</f>
        <v>80000</v>
      </c>
      <c r="D5" s="4">
        <f>Parameters!$B$18</f>
        <v>0.03</v>
      </c>
      <c r="E5">
        <f t="shared" si="3"/>
        <v>3</v>
      </c>
      <c r="F5" s="5">
        <f t="shared" si="0"/>
        <v>87418.16</v>
      </c>
      <c r="G5" s="4">
        <f>Parameters!$B$19</f>
        <v>0.15</v>
      </c>
      <c r="H5" s="5">
        <f t="shared" si="1"/>
        <v>100530.88399999999</v>
      </c>
      <c r="I5" s="5">
        <f>B5+(Parameters!$B$21*'Post-Retirement Model'!B5)-H5</f>
        <v>1653408.973922383</v>
      </c>
    </row>
    <row r="6" spans="1:11">
      <c r="A6">
        <f t="shared" si="2"/>
        <v>69</v>
      </c>
      <c r="B6" s="5">
        <f t="shared" si="4"/>
        <v>1653408.973922383</v>
      </c>
      <c r="C6" s="5">
        <f>Parameters!$B$17</f>
        <v>80000</v>
      </c>
      <c r="D6" s="4">
        <f>Parameters!$B$18</f>
        <v>0.03</v>
      </c>
      <c r="E6">
        <f t="shared" si="3"/>
        <v>4</v>
      </c>
      <c r="F6" s="5">
        <f t="shared" si="0"/>
        <v>90040.704799999992</v>
      </c>
      <c r="G6" s="4">
        <f>Parameters!$B$19</f>
        <v>0.15</v>
      </c>
      <c r="H6" s="5">
        <f t="shared" si="1"/>
        <v>103546.81051999998</v>
      </c>
      <c r="I6" s="5">
        <f>B6+(Parameters!$B$21*'Post-Retirement Model'!B6)-H6</f>
        <v>1615998.5223592783</v>
      </c>
    </row>
    <row r="7" spans="1:11">
      <c r="A7">
        <f t="shared" si="2"/>
        <v>70</v>
      </c>
      <c r="B7" s="5">
        <f t="shared" si="4"/>
        <v>1615998.5223592783</v>
      </c>
      <c r="C7" s="5">
        <f>Parameters!$B$17</f>
        <v>80000</v>
      </c>
      <c r="D7" s="4">
        <f>Parameters!$B$18</f>
        <v>0.03</v>
      </c>
      <c r="E7">
        <f t="shared" si="3"/>
        <v>5</v>
      </c>
      <c r="F7" s="5">
        <f t="shared" si="0"/>
        <v>92741.925943999988</v>
      </c>
      <c r="G7" s="4">
        <f>Parameters!$B$19</f>
        <v>0.15</v>
      </c>
      <c r="H7" s="5">
        <f t="shared" si="1"/>
        <v>106653.21483559998</v>
      </c>
      <c r="I7" s="5">
        <f>B7+(Parameters!$B$21*'Post-Retirement Model'!B7)-H7</f>
        <v>1573985.2484180494</v>
      </c>
    </row>
    <row r="8" spans="1:11">
      <c r="A8">
        <f t="shared" si="2"/>
        <v>71</v>
      </c>
      <c r="B8" s="5">
        <f t="shared" si="4"/>
        <v>1573985.2484180494</v>
      </c>
      <c r="C8" s="5">
        <f>Parameters!$B$17</f>
        <v>80000</v>
      </c>
      <c r="D8" s="4">
        <f>Parameters!$B$18</f>
        <v>0.03</v>
      </c>
      <c r="E8">
        <f t="shared" si="3"/>
        <v>6</v>
      </c>
      <c r="F8" s="5">
        <f t="shared" si="0"/>
        <v>95524.183722319998</v>
      </c>
      <c r="G8" s="4">
        <f>Parameters!$B$19</f>
        <v>0.15</v>
      </c>
      <c r="H8" s="5">
        <f t="shared" si="1"/>
        <v>109852.81128066799</v>
      </c>
      <c r="I8" s="5">
        <f>B8+(Parameters!$B$21*'Post-Retirement Model'!B8)-H8</f>
        <v>1527091.8470741033</v>
      </c>
    </row>
    <row r="9" spans="1:11">
      <c r="A9">
        <f t="shared" si="2"/>
        <v>72</v>
      </c>
      <c r="B9" s="5">
        <f t="shared" si="4"/>
        <v>1527091.8470741033</v>
      </c>
      <c r="C9" s="5">
        <f>Parameters!$B$17</f>
        <v>80000</v>
      </c>
      <c r="D9" s="4">
        <f>Parameters!$B$18</f>
        <v>0.03</v>
      </c>
      <c r="E9">
        <f t="shared" si="3"/>
        <v>7</v>
      </c>
      <c r="F9" s="5">
        <f t="shared" si="0"/>
        <v>98389.909233989601</v>
      </c>
      <c r="G9" s="4">
        <f>Parameters!$B$19</f>
        <v>0.15</v>
      </c>
      <c r="H9" s="5">
        <f t="shared" si="1"/>
        <v>113148.39561908803</v>
      </c>
      <c r="I9" s="5">
        <f>B9+(Parameters!$B$21*'Post-Retirement Model'!B9)-H9</f>
        <v>1475027.1253379793</v>
      </c>
    </row>
    <row r="10" spans="1:11">
      <c r="A10">
        <f t="shared" si="2"/>
        <v>73</v>
      </c>
      <c r="B10" s="5">
        <f t="shared" si="4"/>
        <v>1475027.1253379793</v>
      </c>
      <c r="C10" s="5">
        <f>Parameters!$B$17</f>
        <v>80000</v>
      </c>
      <c r="D10" s="4">
        <f>Parameters!$B$18</f>
        <v>0.03</v>
      </c>
      <c r="E10">
        <f t="shared" si="3"/>
        <v>8</v>
      </c>
      <c r="F10" s="5">
        <f t="shared" si="0"/>
        <v>101341.60651100927</v>
      </c>
      <c r="G10" s="4">
        <f>Parameters!$B$19</f>
        <v>0.15</v>
      </c>
      <c r="H10" s="5">
        <f t="shared" si="1"/>
        <v>116542.84748766066</v>
      </c>
      <c r="I10" s="5">
        <f>B10+(Parameters!$B$21*'Post-Retirement Model'!B10)-H10</f>
        <v>1417485.362863838</v>
      </c>
    </row>
    <row r="11" spans="1:11">
      <c r="A11">
        <f t="shared" si="2"/>
        <v>74</v>
      </c>
      <c r="B11" s="5">
        <f t="shared" si="4"/>
        <v>1417485.362863838</v>
      </c>
      <c r="C11" s="5">
        <f>Parameters!$B$17</f>
        <v>80000</v>
      </c>
      <c r="D11" s="4">
        <f>Parameters!$B$18</f>
        <v>0.03</v>
      </c>
      <c r="E11">
        <f t="shared" si="3"/>
        <v>9</v>
      </c>
      <c r="F11" s="5">
        <f t="shared" si="0"/>
        <v>104381.85470633955</v>
      </c>
      <c r="G11" s="4">
        <f>Parameters!$B$19</f>
        <v>0.15</v>
      </c>
      <c r="H11" s="5">
        <f t="shared" si="1"/>
        <v>120039.13291229047</v>
      </c>
      <c r="I11" s="5">
        <f>B11+(Parameters!$B$21*'Post-Retirement Model'!B11)-H11</f>
        <v>1354145.644466101</v>
      </c>
    </row>
    <row r="12" spans="1:11">
      <c r="A12">
        <f t="shared" si="2"/>
        <v>75</v>
      </c>
      <c r="B12" s="5">
        <f t="shared" si="4"/>
        <v>1354145.644466101</v>
      </c>
      <c r="C12" s="5">
        <f>Parameters!$B$17</f>
        <v>80000</v>
      </c>
      <c r="D12" s="4">
        <f>Parameters!$B$18</f>
        <v>0.03</v>
      </c>
      <c r="E12">
        <f t="shared" si="3"/>
        <v>10</v>
      </c>
      <c r="F12" s="5">
        <f t="shared" si="0"/>
        <v>107513.31034752974</v>
      </c>
      <c r="G12" s="4">
        <f>Parameters!$B$19</f>
        <v>0.15</v>
      </c>
      <c r="H12" s="5">
        <f t="shared" si="1"/>
        <v>123640.30689965919</v>
      </c>
      <c r="I12" s="5">
        <f>B12+(Parameters!$B$21*'Post-Retirement Model'!B12)-H12</f>
        <v>1284671.1633450859</v>
      </c>
    </row>
    <row r="13" spans="1:11">
      <c r="A13">
        <f t="shared" si="2"/>
        <v>76</v>
      </c>
      <c r="B13" s="5">
        <f t="shared" si="4"/>
        <v>1284671.1633450859</v>
      </c>
      <c r="C13" s="5">
        <f>Parameters!$B$17</f>
        <v>80000</v>
      </c>
      <c r="D13" s="4">
        <f>Parameters!$B$18</f>
        <v>0.03</v>
      </c>
      <c r="E13">
        <f t="shared" si="3"/>
        <v>11</v>
      </c>
      <c r="F13" s="5">
        <f t="shared" si="0"/>
        <v>110738.70965795564</v>
      </c>
      <c r="G13" s="4">
        <f>Parameters!$B$19</f>
        <v>0.15</v>
      </c>
      <c r="H13" s="5">
        <f t="shared" si="1"/>
        <v>127349.51610664897</v>
      </c>
      <c r="I13" s="5">
        <f>B13+(Parameters!$B$21*'Post-Retirement Model'!B13)-H13</f>
        <v>1208708.4937722404</v>
      </c>
    </row>
    <row r="14" spans="1:11">
      <c r="A14">
        <f t="shared" si="2"/>
        <v>77</v>
      </c>
      <c r="B14" s="5">
        <f t="shared" si="4"/>
        <v>1208708.4937722404</v>
      </c>
      <c r="C14" s="5">
        <f>Parameters!$B$17</f>
        <v>80000</v>
      </c>
      <c r="D14" s="4">
        <f>Parameters!$B$18</f>
        <v>0.03</v>
      </c>
      <c r="E14">
        <f t="shared" si="3"/>
        <v>12</v>
      </c>
      <c r="F14" s="5">
        <f t="shared" si="0"/>
        <v>114060.87094769429</v>
      </c>
      <c r="G14" s="4">
        <f>Parameters!$B$19</f>
        <v>0.15</v>
      </c>
      <c r="H14" s="5">
        <f t="shared" si="1"/>
        <v>131170.00158984843</v>
      </c>
      <c r="I14" s="5">
        <f>B14+(Parameters!$B$21*'Post-Retirement Model'!B14)-H14</f>
        <v>1125886.8319332816</v>
      </c>
    </row>
    <row r="15" spans="1:11">
      <c r="A15">
        <f t="shared" si="2"/>
        <v>78</v>
      </c>
      <c r="B15" s="5">
        <f t="shared" si="4"/>
        <v>1125886.8319332816</v>
      </c>
      <c r="C15" s="5">
        <f>Parameters!$B$17</f>
        <v>80000</v>
      </c>
      <c r="D15" s="4">
        <f>Parameters!$B$18</f>
        <v>0.03</v>
      </c>
      <c r="E15">
        <f t="shared" si="3"/>
        <v>13</v>
      </c>
      <c r="F15" s="5">
        <f t="shared" si="0"/>
        <v>117482.69707612511</v>
      </c>
      <c r="G15" s="4">
        <f>Parameters!$B$19</f>
        <v>0.15</v>
      </c>
      <c r="H15" s="5">
        <f t="shared" si="1"/>
        <v>135105.10163754388</v>
      </c>
      <c r="I15" s="5">
        <f>B15+(Parameters!$B$21*'Post-Retirement Model'!B15)-H15</f>
        <v>1035817.2035730691</v>
      </c>
    </row>
    <row r="16" spans="1:11">
      <c r="A16">
        <f t="shared" si="2"/>
        <v>79</v>
      </c>
      <c r="B16" s="5">
        <f t="shared" si="4"/>
        <v>1035817.2035730691</v>
      </c>
      <c r="C16" s="5">
        <f>Parameters!$B$17</f>
        <v>80000</v>
      </c>
      <c r="D16" s="4">
        <f>Parameters!$B$18</f>
        <v>0.03</v>
      </c>
      <c r="E16">
        <f t="shared" si="3"/>
        <v>14</v>
      </c>
      <c r="F16" s="5">
        <f t="shared" si="0"/>
        <v>121007.17798840888</v>
      </c>
      <c r="G16" s="4">
        <f>Parameters!$B$19</f>
        <v>0.15</v>
      </c>
      <c r="H16" s="5">
        <f t="shared" si="1"/>
        <v>139158.2546866702</v>
      </c>
      <c r="I16" s="5">
        <f>B16+(Parameters!$B$21*'Post-Retirement Model'!B16)-H16</f>
        <v>938091.63702932163</v>
      </c>
    </row>
    <row r="17" spans="1:9">
      <c r="A17">
        <f t="shared" si="2"/>
        <v>80</v>
      </c>
      <c r="B17" s="5">
        <f t="shared" si="4"/>
        <v>938091.63702932163</v>
      </c>
      <c r="C17" s="5">
        <f>Parameters!$B$17</f>
        <v>80000</v>
      </c>
      <c r="D17" s="4">
        <f>Parameters!$B$18</f>
        <v>0.03</v>
      </c>
      <c r="E17">
        <f t="shared" si="3"/>
        <v>15</v>
      </c>
      <c r="F17" s="5">
        <f t="shared" si="0"/>
        <v>124637.39332806115</v>
      </c>
      <c r="G17" s="4">
        <f>Parameters!$B$19</f>
        <v>0.15</v>
      </c>
      <c r="H17" s="5">
        <f t="shared" si="1"/>
        <v>143333.00232727031</v>
      </c>
      <c r="I17" s="5">
        <f>B17+(Parameters!$B$21*'Post-Retirement Model'!B17)-H17</f>
        <v>832282.30018322414</v>
      </c>
    </row>
    <row r="18" spans="1:9">
      <c r="A18">
        <f t="shared" si="2"/>
        <v>81</v>
      </c>
      <c r="B18" s="5">
        <f t="shared" si="4"/>
        <v>832282.30018322414</v>
      </c>
      <c r="C18" s="5">
        <f>Parameters!$B$17</f>
        <v>80000</v>
      </c>
      <c r="D18" s="4">
        <f>Parameters!$B$18</f>
        <v>0.03</v>
      </c>
      <c r="E18">
        <f t="shared" si="3"/>
        <v>16</v>
      </c>
      <c r="F18" s="5">
        <f t="shared" si="0"/>
        <v>128376.51512790297</v>
      </c>
      <c r="G18" s="4">
        <f>Parameters!$B$19</f>
        <v>0.15</v>
      </c>
      <c r="H18" s="5">
        <f t="shared" si="1"/>
        <v>147632.99239708841</v>
      </c>
      <c r="I18" s="5">
        <f>B18+(Parameters!$B$21*'Post-Retirement Model'!B18)-H18</f>
        <v>717940.59979346464</v>
      </c>
    </row>
    <row r="19" spans="1:9">
      <c r="A19">
        <f t="shared" si="2"/>
        <v>82</v>
      </c>
      <c r="B19" s="5">
        <f t="shared" si="4"/>
        <v>717940.59979346464</v>
      </c>
      <c r="C19" s="5">
        <f>Parameters!$B$17</f>
        <v>80000</v>
      </c>
      <c r="D19" s="4">
        <f>Parameters!$B$18</f>
        <v>0.03</v>
      </c>
      <c r="E19">
        <f t="shared" si="3"/>
        <v>17</v>
      </c>
      <c r="F19" s="5">
        <f t="shared" si="0"/>
        <v>132227.81058174005</v>
      </c>
      <c r="G19" s="4">
        <f>Parameters!$B$19</f>
        <v>0.15</v>
      </c>
      <c r="H19" s="5">
        <f t="shared" si="1"/>
        <v>152061.98216900104</v>
      </c>
      <c r="I19" s="5">
        <f>B19+(Parameters!$B$21*'Post-Retirement Model'!B19)-H19</f>
        <v>594596.24161620217</v>
      </c>
    </row>
    <row r="20" spans="1:9">
      <c r="A20">
        <f t="shared" si="2"/>
        <v>83</v>
      </c>
      <c r="B20" s="5">
        <f t="shared" si="4"/>
        <v>594596.24161620217</v>
      </c>
      <c r="C20" s="5">
        <f>Parameters!$B$17</f>
        <v>80000</v>
      </c>
      <c r="D20" s="4">
        <f>Parameters!$B$18</f>
        <v>0.03</v>
      </c>
      <c r="E20">
        <f t="shared" si="3"/>
        <v>18</v>
      </c>
      <c r="F20" s="5">
        <f t="shared" si="0"/>
        <v>136194.64489919227</v>
      </c>
      <c r="G20" s="4">
        <f>Parameters!$B$19</f>
        <v>0.15</v>
      </c>
      <c r="H20" s="5">
        <f t="shared" si="1"/>
        <v>156623.84163407108</v>
      </c>
      <c r="I20" s="5">
        <f>B20+(Parameters!$B$21*'Post-Retirement Model'!B20)-H20</f>
        <v>461756.24964677915</v>
      </c>
    </row>
    <row r="21" spans="1:9">
      <c r="A21">
        <f t="shared" si="2"/>
        <v>84</v>
      </c>
      <c r="B21" s="5">
        <f t="shared" si="4"/>
        <v>461756.24964677915</v>
      </c>
      <c r="C21" s="5">
        <f>Parameters!$B$17</f>
        <v>80000</v>
      </c>
      <c r="D21" s="4">
        <f>Parameters!$B$18</f>
        <v>0.03</v>
      </c>
      <c r="E21">
        <f t="shared" si="3"/>
        <v>19</v>
      </c>
      <c r="F21" s="5">
        <f t="shared" si="0"/>
        <v>140280.48424616802</v>
      </c>
      <c r="G21" s="4">
        <f>Parameters!$B$19</f>
        <v>0.15</v>
      </c>
      <c r="H21" s="5">
        <f t="shared" si="1"/>
        <v>161322.5568830932</v>
      </c>
      <c r="I21" s="5">
        <f>B21+(Parameters!$B$21*'Post-Retirement Model'!B21)-H21</f>
        <v>318903.94274955709</v>
      </c>
    </row>
    <row r="22" spans="1:9">
      <c r="A22">
        <f t="shared" si="2"/>
        <v>85</v>
      </c>
      <c r="B22" s="5">
        <f t="shared" si="4"/>
        <v>318903.94274955709</v>
      </c>
      <c r="C22" s="5">
        <f>Parameters!$B$17</f>
        <v>80000</v>
      </c>
      <c r="D22" s="4">
        <f>Parameters!$B$18</f>
        <v>0.03</v>
      </c>
      <c r="E22">
        <f t="shared" si="3"/>
        <v>20</v>
      </c>
      <c r="F22" s="5">
        <f t="shared" si="0"/>
        <v>144488.89877355305</v>
      </c>
      <c r="G22" s="4">
        <f>Parameters!$B$19</f>
        <v>0.15</v>
      </c>
      <c r="H22" s="5">
        <f t="shared" si="1"/>
        <v>166162.23358958599</v>
      </c>
      <c r="I22" s="5">
        <f>B22+(Parameters!$B$21*'Post-Retirement Model'!B22)-H22</f>
        <v>165497.8668699534</v>
      </c>
    </row>
    <row r="23" spans="1:9">
      <c r="A23">
        <f t="shared" si="2"/>
        <v>86</v>
      </c>
      <c r="B23" s="5">
        <f t="shared" si="4"/>
        <v>165497.8668699534</v>
      </c>
      <c r="C23" s="5">
        <f>Parameters!$B$17</f>
        <v>80000</v>
      </c>
      <c r="D23" s="4">
        <f>Parameters!$B$18</f>
        <v>0.03</v>
      </c>
      <c r="E23">
        <f t="shared" si="3"/>
        <v>21</v>
      </c>
      <c r="F23" s="5">
        <f t="shared" si="0"/>
        <v>148823.56573675963</v>
      </c>
      <c r="G23" s="4">
        <f>Parameters!$B$19</f>
        <v>0.15</v>
      </c>
      <c r="H23" s="5">
        <f t="shared" si="1"/>
        <v>171147.10059727356</v>
      </c>
      <c r="I23" s="5">
        <f>B23+(Parameters!$B$21*'Post-Retirement Model'!B23)-H23</f>
        <v>970.6809474779875</v>
      </c>
    </row>
    <row r="24" spans="1:9">
      <c r="A24">
        <f t="shared" si="2"/>
        <v>87</v>
      </c>
      <c r="B24" s="5">
        <f t="shared" si="4"/>
        <v>970.6809474779875</v>
      </c>
      <c r="C24" s="5">
        <f>Parameters!$B$17</f>
        <v>80000</v>
      </c>
      <c r="D24" s="4">
        <f>Parameters!$B$18</f>
        <v>0.03</v>
      </c>
      <c r="E24">
        <f t="shared" si="3"/>
        <v>22</v>
      </c>
      <c r="F24" s="5">
        <f t="shared" si="0"/>
        <v>153288.27270886244</v>
      </c>
      <c r="G24" s="4">
        <f>Parameters!$B$19</f>
        <v>0.15</v>
      </c>
      <c r="H24" s="5">
        <f t="shared" si="1"/>
        <v>176281.5136151918</v>
      </c>
      <c r="I24" s="5">
        <f>B24+(Parameters!$B$21*'Post-Retirement Model'!B24)-H24</f>
        <v>-175272.00542981469</v>
      </c>
    </row>
    <row r="25" spans="1:9">
      <c r="A25">
        <f t="shared" si="2"/>
        <v>88</v>
      </c>
      <c r="B25" s="5">
        <f t="shared" si="4"/>
        <v>-175272.00542981469</v>
      </c>
      <c r="C25" s="5">
        <f>Parameters!$B$17</f>
        <v>80000</v>
      </c>
      <c r="D25" s="4">
        <f>Parameters!$B$18</f>
        <v>0.03</v>
      </c>
      <c r="E25">
        <f t="shared" si="3"/>
        <v>23</v>
      </c>
      <c r="F25" s="5">
        <f t="shared" si="0"/>
        <v>157886.92089012833</v>
      </c>
      <c r="G25" s="4">
        <f>Parameters!$B$19</f>
        <v>0.15</v>
      </c>
      <c r="H25" s="5">
        <f t="shared" si="1"/>
        <v>181569.95902364756</v>
      </c>
      <c r="I25" s="5">
        <f>B25+(Parameters!$B$21*'Post-Retirement Model'!B25)-H25</f>
        <v>-363852.84467065486</v>
      </c>
    </row>
    <row r="26" spans="1:9">
      <c r="A26">
        <f t="shared" si="2"/>
        <v>89</v>
      </c>
      <c r="B26" s="5">
        <f t="shared" si="4"/>
        <v>-363852.84467065486</v>
      </c>
      <c r="C26" s="5">
        <f>Parameters!$B$17</f>
        <v>80000</v>
      </c>
      <c r="D26" s="4">
        <f>Parameters!$B$18</f>
        <v>0.03</v>
      </c>
      <c r="E26">
        <f t="shared" si="3"/>
        <v>24</v>
      </c>
      <c r="F26" s="5">
        <f t="shared" si="0"/>
        <v>162623.52851683216</v>
      </c>
      <c r="G26" s="4">
        <f>Parameters!$B$19</f>
        <v>0.15</v>
      </c>
      <c r="H26" s="5">
        <f t="shared" si="1"/>
        <v>187017.05779435698</v>
      </c>
      <c r="I26" s="5">
        <f>B26+(Parameters!$B$21*'Post-Retirement Model'!B26)-H26</f>
        <v>-565424.01625183807</v>
      </c>
    </row>
    <row r="27" spans="1:9">
      <c r="A27">
        <f t="shared" si="2"/>
        <v>90</v>
      </c>
      <c r="B27" s="5">
        <f t="shared" si="4"/>
        <v>-565424.01625183807</v>
      </c>
      <c r="C27" s="5">
        <f>Parameters!$B$17</f>
        <v>80000</v>
      </c>
      <c r="D27" s="4">
        <f>Parameters!$B$18</f>
        <v>0.03</v>
      </c>
      <c r="E27">
        <f t="shared" si="3"/>
        <v>25</v>
      </c>
      <c r="F27" s="5">
        <f t="shared" si="0"/>
        <v>167502.23437233712</v>
      </c>
      <c r="G27" s="4">
        <f>Parameters!$B$19</f>
        <v>0.15</v>
      </c>
      <c r="H27" s="5">
        <f t="shared" si="1"/>
        <v>192627.56952818765</v>
      </c>
      <c r="I27" s="5">
        <f>B27+(Parameters!$B$21*'Post-Retirement Model'!B27)-H27</f>
        <v>-780668.54643009917</v>
      </c>
    </row>
    <row r="28" spans="1:9">
      <c r="A28">
        <f t="shared" si="2"/>
        <v>91</v>
      </c>
      <c r="B28" s="5">
        <f t="shared" si="4"/>
        <v>-780668.54643009917</v>
      </c>
      <c r="C28" s="5">
        <f>Parameters!$B$17</f>
        <v>80000</v>
      </c>
      <c r="D28" s="4">
        <f>Parameters!$B$18</f>
        <v>0.03</v>
      </c>
      <c r="E28">
        <f t="shared" si="3"/>
        <v>26</v>
      </c>
      <c r="F28" s="5">
        <f t="shared" si="0"/>
        <v>172527.30140350724</v>
      </c>
      <c r="G28" s="4">
        <f>Parameters!$B$19</f>
        <v>0.15</v>
      </c>
      <c r="H28" s="5">
        <f t="shared" si="1"/>
        <v>198406.39661403332</v>
      </c>
      <c r="I28" s="5">
        <f>B28+(Parameters!$B$21*'Post-Retirement Model'!B28)-H28</f>
        <v>-1010301.6849013364</v>
      </c>
    </row>
    <row r="29" spans="1:9">
      <c r="A29">
        <f t="shared" si="2"/>
        <v>92</v>
      </c>
      <c r="B29" s="5">
        <f t="shared" si="4"/>
        <v>-1010301.6849013364</v>
      </c>
      <c r="C29" s="5">
        <f>Parameters!$B$17</f>
        <v>80000</v>
      </c>
      <c r="D29" s="4">
        <f>Parameters!$B$18</f>
        <v>0.03</v>
      </c>
      <c r="E29">
        <f t="shared" si="3"/>
        <v>27</v>
      </c>
      <c r="F29" s="5">
        <f t="shared" si="0"/>
        <v>177703.12044561244</v>
      </c>
      <c r="G29" s="4">
        <f>Parameters!$B$19</f>
        <v>0.15</v>
      </c>
      <c r="H29" s="5">
        <f t="shared" si="1"/>
        <v>204358.5885124543</v>
      </c>
      <c r="I29" s="5">
        <f>B29+(Parameters!$B$21*'Post-Retirement Model'!B29)-H29</f>
        <v>-1255072.340809844</v>
      </c>
    </row>
    <row r="30" spans="1:9">
      <c r="A30">
        <f t="shared" si="2"/>
        <v>93</v>
      </c>
      <c r="B30" s="5">
        <f t="shared" si="4"/>
        <v>-1255072.340809844</v>
      </c>
      <c r="C30" s="5">
        <f>Parameters!$B$17</f>
        <v>80000</v>
      </c>
      <c r="D30" s="4">
        <f>Parameters!$B$18</f>
        <v>0.03</v>
      </c>
      <c r="E30">
        <f t="shared" si="3"/>
        <v>28</v>
      </c>
      <c r="F30" s="5">
        <f t="shared" si="0"/>
        <v>183034.21405898081</v>
      </c>
      <c r="G30" s="4">
        <f>Parameters!$B$19</f>
        <v>0.15</v>
      </c>
      <c r="H30" s="5">
        <f t="shared" si="1"/>
        <v>210489.34616782793</v>
      </c>
      <c r="I30" s="5">
        <f>B30+(Parameters!$B$21*'Post-Retirement Model'!B30)-H30</f>
        <v>-1515764.5806100657</v>
      </c>
    </row>
    <row r="31" spans="1:9">
      <c r="A31">
        <f t="shared" si="2"/>
        <v>94</v>
      </c>
      <c r="B31" s="5">
        <f t="shared" si="4"/>
        <v>-1515764.5806100657</v>
      </c>
      <c r="C31" s="5">
        <f>Parameters!$B$17</f>
        <v>80000</v>
      </c>
      <c r="D31" s="4">
        <f>Parameters!$B$18</f>
        <v>0.03</v>
      </c>
      <c r="E31">
        <f t="shared" si="3"/>
        <v>29</v>
      </c>
      <c r="F31" s="5">
        <f t="shared" si="0"/>
        <v>188525.24048075022</v>
      </c>
      <c r="G31" s="4">
        <f>Parameters!$B$19</f>
        <v>0.15</v>
      </c>
      <c r="H31" s="5">
        <f t="shared" si="1"/>
        <v>216804.02655286272</v>
      </c>
      <c r="I31" s="5">
        <f>B31+(Parameters!$B$21*'Post-Retirement Model'!B31)-H31</f>
        <v>-1793199.1903873312</v>
      </c>
    </row>
    <row r="32" spans="1:9">
      <c r="A32">
        <f t="shared" si="2"/>
        <v>95</v>
      </c>
      <c r="B32" s="5">
        <f t="shared" si="4"/>
        <v>-1793199.1903873312</v>
      </c>
      <c r="C32" s="5">
        <f>Parameters!$B$17</f>
        <v>80000</v>
      </c>
      <c r="D32" s="4">
        <f>Parameters!$B$18</f>
        <v>0.03</v>
      </c>
      <c r="E32">
        <f t="shared" si="3"/>
        <v>30</v>
      </c>
      <c r="F32" s="5">
        <f t="shared" si="0"/>
        <v>194180.99769517273</v>
      </c>
      <c r="G32" s="4">
        <f>Parameters!$B$19</f>
        <v>0.15</v>
      </c>
      <c r="H32" s="5">
        <f t="shared" si="1"/>
        <v>223308.14734944861</v>
      </c>
      <c r="I32" s="5">
        <f>B32+(Parameters!$B$21*'Post-Retirement Model'!B32)-H32</f>
        <v>-2088235.3053522732</v>
      </c>
    </row>
    <row r="33" spans="1:9">
      <c r="A33">
        <f t="shared" si="2"/>
        <v>96</v>
      </c>
      <c r="B33" s="5">
        <f t="shared" si="4"/>
        <v>-2088235.3053522732</v>
      </c>
      <c r="C33" s="5">
        <f>Parameters!$B$17</f>
        <v>80000</v>
      </c>
      <c r="D33" s="4">
        <f>Parameters!$B$18</f>
        <v>0.03</v>
      </c>
      <c r="E33">
        <f t="shared" si="3"/>
        <v>31</v>
      </c>
      <c r="F33" s="5">
        <f t="shared" si="0"/>
        <v>200006.42762602793</v>
      </c>
      <c r="G33" s="4">
        <f>Parameters!$B$19</f>
        <v>0.15</v>
      </c>
      <c r="H33" s="5">
        <f t="shared" si="1"/>
        <v>230007.39176993209</v>
      </c>
      <c r="I33" s="5">
        <f>B33+(Parameters!$B$21*'Post-Retirement Model'!B33)-H33</f>
        <v>-2401772.1093362961</v>
      </c>
    </row>
    <row r="34" spans="1:9">
      <c r="A34">
        <f t="shared" si="2"/>
        <v>97</v>
      </c>
      <c r="B34" s="5">
        <f t="shared" si="4"/>
        <v>-2401772.1093362961</v>
      </c>
      <c r="C34" s="5">
        <f>Parameters!$B$17</f>
        <v>80000</v>
      </c>
      <c r="D34" s="4">
        <f>Parameters!$B$18</f>
        <v>0.03</v>
      </c>
      <c r="E34">
        <f t="shared" si="3"/>
        <v>32</v>
      </c>
      <c r="F34" s="5">
        <f t="shared" si="0"/>
        <v>206006.62045480873</v>
      </c>
      <c r="G34" s="4">
        <f>Parameters!$B$19</f>
        <v>0.15</v>
      </c>
      <c r="H34" s="5">
        <f t="shared" si="1"/>
        <v>236907.61352303001</v>
      </c>
      <c r="I34" s="5">
        <f>B34+(Parameters!$B$21*'Post-Retirement Model'!B34)-H34</f>
        <v>-2734750.6072327783</v>
      </c>
    </row>
    <row r="35" spans="1:9">
      <c r="A35">
        <f t="shared" si="2"/>
        <v>98</v>
      </c>
      <c r="B35" s="5">
        <f t="shared" si="4"/>
        <v>-2734750.6072327783</v>
      </c>
      <c r="C35" s="5">
        <f>Parameters!$B$17</f>
        <v>80000</v>
      </c>
      <c r="D35" s="4">
        <f>Parameters!$B$18</f>
        <v>0.03</v>
      </c>
      <c r="E35">
        <f t="shared" si="3"/>
        <v>33</v>
      </c>
      <c r="F35" s="5">
        <f t="shared" si="0"/>
        <v>212186.81906845301</v>
      </c>
      <c r="G35" s="4">
        <f>Parameters!$B$19</f>
        <v>0.15</v>
      </c>
      <c r="H35" s="5">
        <f t="shared" si="1"/>
        <v>244014.84192872094</v>
      </c>
      <c r="I35" s="5">
        <f>B35+(Parameters!$B$21*'Post-Retirement Model'!B35)-H35</f>
        <v>-3088155.4734508102</v>
      </c>
    </row>
    <row r="36" spans="1:9">
      <c r="A36">
        <f t="shared" si="2"/>
        <v>99</v>
      </c>
      <c r="B36" s="5">
        <f t="shared" si="4"/>
        <v>-3088155.4734508102</v>
      </c>
      <c r="C36" s="5">
        <f>Parameters!$B$17</f>
        <v>80000</v>
      </c>
      <c r="D36" s="4">
        <f>Parameters!$B$18</f>
        <v>0.03</v>
      </c>
      <c r="E36">
        <f t="shared" si="3"/>
        <v>34</v>
      </c>
      <c r="F36" s="5">
        <f t="shared" si="0"/>
        <v>218552.42364050657</v>
      </c>
      <c r="G36" s="4">
        <f>Parameters!$B$19</f>
        <v>0.15</v>
      </c>
      <c r="H36" s="5">
        <f t="shared" si="1"/>
        <v>251335.28718658254</v>
      </c>
      <c r="I36" s="5">
        <f>B36+(Parameters!$B$21*'Post-Retirement Model'!B36)-H36</f>
        <v>-3463016.9795754254</v>
      </c>
    </row>
    <row r="37" spans="1:9">
      <c r="A37">
        <f t="shared" si="2"/>
        <v>100</v>
      </c>
      <c r="B37" s="5">
        <f t="shared" si="4"/>
        <v>-3463016.9795754254</v>
      </c>
      <c r="C37" s="5">
        <f>Parameters!$B$17</f>
        <v>80000</v>
      </c>
      <c r="D37" s="4">
        <f>Parameters!$B$18</f>
        <v>0.03</v>
      </c>
      <c r="E37">
        <f t="shared" si="3"/>
        <v>35</v>
      </c>
      <c r="F37" s="5">
        <f t="shared" si="0"/>
        <v>225108.9963497218</v>
      </c>
      <c r="G37" s="4">
        <f>Parameters!$B$19</f>
        <v>0.15</v>
      </c>
      <c r="H37" s="5">
        <f t="shared" si="1"/>
        <v>258875.34580218006</v>
      </c>
      <c r="I37" s="5">
        <f>B37+(Parameters!$B$21*'Post-Retirement Model'!B37)-H37</f>
        <v>-3860413.0045606224</v>
      </c>
    </row>
    <row r="38" spans="1:9">
      <c r="A38">
        <f t="shared" si="2"/>
        <v>101</v>
      </c>
      <c r="B38" s="5">
        <f t="shared" si="4"/>
        <v>-3860413.0045606224</v>
      </c>
      <c r="C38" s="5">
        <f>Parameters!$B$17</f>
        <v>80000</v>
      </c>
      <c r="D38" s="4">
        <f>Parameters!$B$18</f>
        <v>0.03</v>
      </c>
      <c r="E38">
        <f t="shared" si="3"/>
        <v>36</v>
      </c>
      <c r="F38" s="5">
        <f t="shared" si="0"/>
        <v>231862.26624021344</v>
      </c>
      <c r="G38" s="4">
        <f>Parameters!$B$19</f>
        <v>0.15</v>
      </c>
      <c r="H38" s="5">
        <f t="shared" si="1"/>
        <v>266641.60617624543</v>
      </c>
      <c r="I38" s="5">
        <f>B38+(Parameters!$B$21*'Post-Retirement Model'!B38)-H38</f>
        <v>-4281471.1309192926</v>
      </c>
    </row>
    <row r="39" spans="1:9">
      <c r="A39">
        <f t="shared" si="2"/>
        <v>102</v>
      </c>
      <c r="B39" s="5">
        <f t="shared" si="4"/>
        <v>-4281471.1309192926</v>
      </c>
      <c r="C39" s="5">
        <f>Parameters!$B$17</f>
        <v>80000</v>
      </c>
      <c r="D39" s="4">
        <f>Parameters!$B$18</f>
        <v>0.03</v>
      </c>
      <c r="E39">
        <f t="shared" si="3"/>
        <v>37</v>
      </c>
      <c r="F39" s="5">
        <f t="shared" si="0"/>
        <v>238818.13422741983</v>
      </c>
      <c r="G39" s="4">
        <f>Parameters!$B$19</f>
        <v>0.15</v>
      </c>
      <c r="H39" s="5">
        <f t="shared" si="1"/>
        <v>274640.85436153278</v>
      </c>
      <c r="I39" s="5">
        <f>B39+(Parameters!$B$21*'Post-Retirement Model'!B39)-H39</f>
        <v>-4727370.8305175975</v>
      </c>
    </row>
    <row r="40" spans="1:9">
      <c r="A40">
        <f t="shared" si="2"/>
        <v>103</v>
      </c>
      <c r="B40" s="5">
        <f t="shared" si="4"/>
        <v>-4727370.8305175975</v>
      </c>
      <c r="C40" s="5">
        <f>Parameters!$B$17</f>
        <v>80000</v>
      </c>
      <c r="D40" s="4">
        <f>Parameters!$B$18</f>
        <v>0.03</v>
      </c>
      <c r="E40">
        <f t="shared" si="3"/>
        <v>38</v>
      </c>
      <c r="F40" s="5">
        <f t="shared" si="0"/>
        <v>245982.6782542424</v>
      </c>
      <c r="G40" s="4">
        <f>Parameters!$B$19</f>
        <v>0.15</v>
      </c>
      <c r="H40" s="5">
        <f t="shared" si="1"/>
        <v>282880.07999237877</v>
      </c>
      <c r="I40" s="5">
        <f>B40+(Parameters!$B$21*'Post-Retirement Model'!B40)-H40</f>
        <v>-5199345.7437306801</v>
      </c>
    </row>
    <row r="41" spans="1:9">
      <c r="A41">
        <f t="shared" si="2"/>
        <v>104</v>
      </c>
      <c r="B41" s="5">
        <f t="shared" si="4"/>
        <v>-5199345.7437306801</v>
      </c>
      <c r="C41" s="5">
        <f>Parameters!$B$17</f>
        <v>80000</v>
      </c>
      <c r="D41" s="4">
        <f>Parameters!$B$18</f>
        <v>0.03</v>
      </c>
      <c r="E41">
        <f t="shared" si="3"/>
        <v>39</v>
      </c>
      <c r="F41" s="5">
        <f t="shared" si="0"/>
        <v>253362.15860186971</v>
      </c>
      <c r="G41" s="4">
        <f>Parameters!$B$19</f>
        <v>0.15</v>
      </c>
      <c r="H41" s="5">
        <f t="shared" si="1"/>
        <v>291366.48239215015</v>
      </c>
      <c r="I41" s="5">
        <f>B41+(Parameters!$B$21*'Post-Retirement Model'!B41)-H41</f>
        <v>-5698686.0558720576</v>
      </c>
    </row>
    <row r="42" spans="1:9">
      <c r="A42">
        <f t="shared" si="2"/>
        <v>105</v>
      </c>
      <c r="B42" s="5">
        <f t="shared" si="4"/>
        <v>-5698686.0558720576</v>
      </c>
      <c r="C42" s="5">
        <f>Parameters!$B$17</f>
        <v>80000</v>
      </c>
      <c r="D42" s="4">
        <f>Parameters!$B$18</f>
        <v>0.03</v>
      </c>
      <c r="E42">
        <f t="shared" si="3"/>
        <v>40</v>
      </c>
      <c r="F42" s="5">
        <f t="shared" si="0"/>
        <v>260963.02335992575</v>
      </c>
      <c r="G42" s="4">
        <f>Parameters!$B$19</f>
        <v>0.15</v>
      </c>
      <c r="H42" s="5">
        <f t="shared" si="1"/>
        <v>300107.47686391458</v>
      </c>
      <c r="I42" s="5">
        <f>B42+(Parameters!$B$21*'Post-Retirement Model'!B42)-H42</f>
        <v>-6226740.9749708539</v>
      </c>
    </row>
    <row r="43" spans="1:9">
      <c r="A43">
        <f t="shared" si="2"/>
        <v>106</v>
      </c>
      <c r="B43" s="5">
        <f t="shared" si="4"/>
        <v>-6226740.9749708539</v>
      </c>
      <c r="C43" s="5">
        <f>Parameters!$B$17</f>
        <v>80000</v>
      </c>
      <c r="D43" s="4">
        <f>Parameters!$B$18</f>
        <v>0.03</v>
      </c>
      <c r="E43">
        <f t="shared" si="3"/>
        <v>41</v>
      </c>
      <c r="F43" s="5">
        <f t="shared" si="0"/>
        <v>268791.91406072356</v>
      </c>
      <c r="G43" s="4">
        <f>Parameters!$B$19</f>
        <v>0.15</v>
      </c>
      <c r="H43" s="5">
        <f t="shared" si="1"/>
        <v>309110.70116983209</v>
      </c>
      <c r="I43" s="5">
        <f>B43+(Parameters!$B$21*'Post-Retirement Model'!B43)-H43</f>
        <v>-6784921.31513952</v>
      </c>
    </row>
    <row r="44" spans="1:9">
      <c r="A44">
        <f t="shared" si="2"/>
        <v>107</v>
      </c>
      <c r="B44" s="5">
        <f t="shared" si="4"/>
        <v>-6784921.31513952</v>
      </c>
      <c r="C44" s="5">
        <f>Parameters!$B$17</f>
        <v>80000</v>
      </c>
      <c r="D44" s="4">
        <f>Parameters!$B$18</f>
        <v>0.03</v>
      </c>
      <c r="E44">
        <f t="shared" si="3"/>
        <v>42</v>
      </c>
      <c r="F44" s="5">
        <f t="shared" si="0"/>
        <v>276855.67148254527</v>
      </c>
      <c r="G44" s="4">
        <f>Parameters!$B$19</f>
        <v>0.15</v>
      </c>
      <c r="H44" s="5">
        <f t="shared" si="1"/>
        <v>318384.02220492705</v>
      </c>
      <c r="I44" s="5">
        <f>B44+(Parameters!$B$21*'Post-Retirement Model'!B44)-H44</f>
        <v>-7374702.1899500275</v>
      </c>
    </row>
    <row r="45" spans="1:9">
      <c r="A45">
        <f t="shared" si="2"/>
        <v>108</v>
      </c>
      <c r="B45" s="5">
        <f t="shared" si="4"/>
        <v>-7374702.1899500275</v>
      </c>
      <c r="C45" s="5">
        <f>Parameters!$B$17</f>
        <v>80000</v>
      </c>
      <c r="D45" s="4">
        <f>Parameters!$B$18</f>
        <v>0.03</v>
      </c>
      <c r="E45">
        <f t="shared" si="3"/>
        <v>43</v>
      </c>
      <c r="F45" s="5">
        <f t="shared" si="0"/>
        <v>285161.34162702161</v>
      </c>
      <c r="G45" s="4">
        <f>Parameters!$B$19</f>
        <v>0.15</v>
      </c>
      <c r="H45" s="5">
        <f t="shared" si="1"/>
        <v>327935.54287107481</v>
      </c>
      <c r="I45" s="5">
        <f>B45+(Parameters!$B$21*'Post-Retirement Model'!B45)-H45</f>
        <v>-7997625.8204191029</v>
      </c>
    </row>
    <row r="46" spans="1:9">
      <c r="A46">
        <f t="shared" si="2"/>
        <v>109</v>
      </c>
      <c r="B46" s="5">
        <f t="shared" si="4"/>
        <v>-7997625.8204191029</v>
      </c>
      <c r="C46" s="5">
        <f>Parameters!$B$17</f>
        <v>80000</v>
      </c>
      <c r="D46" s="4">
        <f>Parameters!$B$18</f>
        <v>0.03</v>
      </c>
      <c r="E46">
        <f t="shared" si="3"/>
        <v>44</v>
      </c>
      <c r="F46" s="5">
        <f t="shared" si="0"/>
        <v>293716.18187583226</v>
      </c>
      <c r="G46" s="4">
        <f>Parameters!$B$19</f>
        <v>0.15</v>
      </c>
      <c r="H46" s="5">
        <f t="shared" si="1"/>
        <v>337773.60915720707</v>
      </c>
      <c r="I46" s="5">
        <f>B46+(Parameters!$B$21*'Post-Retirement Model'!B46)-H46</f>
        <v>-8655304.4623930734</v>
      </c>
    </row>
    <row r="47" spans="1:9">
      <c r="A47">
        <f t="shared" si="2"/>
        <v>110</v>
      </c>
      <c r="B47" s="5">
        <f t="shared" si="4"/>
        <v>-8655304.4623930734</v>
      </c>
      <c r="C47" s="5">
        <f>Parameters!$B$17</f>
        <v>80000</v>
      </c>
      <c r="D47" s="4">
        <f>Parameters!$B$18</f>
        <v>0.03</v>
      </c>
      <c r="E47">
        <f t="shared" si="3"/>
        <v>45</v>
      </c>
      <c r="F47" s="5">
        <f t="shared" si="0"/>
        <v>302527.6673321072</v>
      </c>
      <c r="G47" s="4">
        <f>Parameters!$B$19</f>
        <v>0.15</v>
      </c>
      <c r="H47" s="5">
        <f t="shared" si="1"/>
        <v>347906.81743192323</v>
      </c>
      <c r="I47" s="5">
        <f>B47+(Parameters!$B$21*'Post-Retirement Model'!B47)-H47</f>
        <v>-9349423.4583207201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Aune</dc:creator>
  <cp:keywords/>
  <dc:description/>
  <cp:lastModifiedBy/>
  <cp:revision/>
  <dcterms:created xsi:type="dcterms:W3CDTF">2025-03-11T13:18:04Z</dcterms:created>
  <dcterms:modified xsi:type="dcterms:W3CDTF">2025-03-14T02:21:23Z</dcterms:modified>
  <cp:category/>
  <cp:contentStatus/>
</cp:coreProperties>
</file>